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1445"/>
  </bookViews>
  <sheets>
    <sheet name="Dashboard" sheetId="6" r:id="rId1"/>
    <sheet name="calc" sheetId="3" r:id="rId2"/>
    <sheet name="pivot_region" sheetId="7" r:id="rId3"/>
    <sheet name="pivot_country" sheetId="4" r:id="rId4"/>
    <sheet name="Data" sheetId="1" r:id="rId5"/>
    <sheet name="mapping" sheetId="2" r:id="rId6"/>
  </sheets>
  <definedNames>
    <definedName name="Slicer_Experience_categories">#N/A</definedName>
    <definedName name="Slicer_How_many_hours_of_a_day_you_work_on_Excel">#N/A</definedName>
    <definedName name="Slicer_Job_Type">#N/A</definedName>
    <definedName name="Slicer_Region">#N/A</definedName>
  </definedNames>
  <calcPr calcId="145621"/>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8" i="1" l="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6" i="3"/>
  <c r="E107" i="3"/>
  <c r="E108" i="3"/>
  <c r="E109" i="3"/>
  <c r="E110" i="3"/>
  <c r="E111" i="3"/>
  <c r="E112" i="3"/>
  <c r="E113" i="3"/>
  <c r="E114" i="3"/>
  <c r="E115" i="3"/>
  <c r="E116" i="3"/>
  <c r="E117" i="3"/>
  <c r="E118" i="3"/>
  <c r="E119" i="3"/>
  <c r="E120" i="3"/>
  <c r="E121" i="3"/>
  <c r="E122" i="3"/>
  <c r="E123" i="3"/>
  <c r="E124" i="3"/>
  <c r="E125" i="3"/>
  <c r="E126" i="3"/>
  <c r="E127" i="3"/>
  <c r="E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6" i="3"/>
  <c r="D107" i="3"/>
  <c r="D108" i="3"/>
  <c r="D109" i="3"/>
  <c r="D110" i="3"/>
  <c r="D111" i="3"/>
  <c r="D112" i="3"/>
  <c r="D113" i="3"/>
  <c r="D114" i="3"/>
  <c r="D115" i="3"/>
  <c r="D116" i="3"/>
  <c r="D117" i="3"/>
  <c r="D118" i="3"/>
  <c r="D119" i="3"/>
  <c r="D120" i="3"/>
  <c r="D121" i="3"/>
  <c r="D122" i="3"/>
  <c r="D123" i="3"/>
  <c r="D124" i="3"/>
  <c r="D125" i="3"/>
  <c r="D126" i="3"/>
  <c r="D127" i="3"/>
  <c r="D22" i="3"/>
  <c r="K40" i="1"/>
  <c r="S40" i="1" s="1"/>
  <c r="C115" i="3"/>
  <c r="C118" i="3"/>
  <c r="C104" i="3"/>
  <c r="C30" i="3"/>
  <c r="C105" i="3"/>
  <c r="C107" i="3"/>
  <c r="C97" i="3"/>
  <c r="C34" i="3"/>
  <c r="C122" i="3"/>
  <c r="C121" i="3"/>
  <c r="C123" i="3"/>
  <c r="J27" i="3"/>
  <c r="C37" i="3"/>
  <c r="C76" i="3"/>
  <c r="I22" i="3"/>
  <c r="C112" i="3"/>
  <c r="C54" i="3"/>
  <c r="C108" i="3"/>
  <c r="C33" i="3"/>
  <c r="I25" i="3"/>
  <c r="C106" i="3"/>
  <c r="J23" i="3"/>
  <c r="C93" i="3"/>
  <c r="C32" i="3"/>
  <c r="H21" i="3"/>
  <c r="I21" i="3"/>
  <c r="C27" i="3"/>
  <c r="C110" i="3"/>
  <c r="I24" i="3"/>
  <c r="C85" i="3"/>
  <c r="C67" i="3"/>
  <c r="H23" i="3"/>
  <c r="H27" i="3"/>
  <c r="C47" i="3"/>
  <c r="J22" i="3"/>
  <c r="C53" i="3"/>
  <c r="C87" i="3"/>
  <c r="C38" i="3"/>
  <c r="C65" i="3"/>
  <c r="C24" i="3"/>
  <c r="C23" i="3"/>
  <c r="C51" i="3"/>
  <c r="C60" i="3"/>
  <c r="J24" i="3"/>
  <c r="C26" i="3"/>
  <c r="J25" i="3"/>
  <c r="C28" i="3"/>
  <c r="J26" i="3"/>
  <c r="C35" i="3"/>
  <c r="C63" i="3"/>
  <c r="H25" i="3"/>
  <c r="C81" i="3"/>
  <c r="C40" i="3"/>
  <c r="C41" i="3"/>
  <c r="C52" i="3"/>
  <c r="C79" i="3"/>
  <c r="C42" i="3"/>
  <c r="C101" i="3"/>
  <c r="C98" i="3"/>
  <c r="C70" i="3"/>
  <c r="C113" i="3"/>
  <c r="C119" i="3"/>
  <c r="C56" i="3"/>
  <c r="C83" i="3"/>
  <c r="C55" i="3"/>
  <c r="C29" i="3"/>
  <c r="C57" i="3"/>
  <c r="C31" i="3"/>
  <c r="C59" i="3"/>
  <c r="C82" i="3"/>
  <c r="C68" i="3"/>
  <c r="C95" i="3"/>
  <c r="C58" i="3"/>
  <c r="C22" i="3"/>
  <c r="C61" i="3"/>
  <c r="C86" i="3"/>
  <c r="H22" i="3"/>
  <c r="C50" i="3"/>
  <c r="C72" i="3"/>
  <c r="C99" i="3"/>
  <c r="C103" i="3"/>
  <c r="C46" i="3"/>
  <c r="C73" i="3"/>
  <c r="C48" i="3"/>
  <c r="C75" i="3"/>
  <c r="C114" i="3"/>
  <c r="C84" i="3"/>
  <c r="C111" i="3"/>
  <c r="C74" i="3"/>
  <c r="H24" i="3"/>
  <c r="C109" i="3"/>
  <c r="C102" i="3"/>
  <c r="C69" i="3"/>
  <c r="C45" i="3"/>
  <c r="C88" i="3"/>
  <c r="C66" i="3"/>
  <c r="C62" i="3"/>
  <c r="C89" i="3"/>
  <c r="C64" i="3"/>
  <c r="C91" i="3"/>
  <c r="C77" i="3"/>
  <c r="C100" i="3"/>
  <c r="C127" i="3"/>
  <c r="C90" i="3"/>
  <c r="C44" i="3"/>
  <c r="I26" i="3"/>
  <c r="C117" i="3"/>
  <c r="C125" i="3"/>
  <c r="C124" i="3"/>
  <c r="C78" i="3"/>
  <c r="C80" i="3"/>
  <c r="C116" i="3"/>
  <c r="C92" i="3"/>
  <c r="J21" i="3"/>
  <c r="I27" i="3"/>
  <c r="C126" i="3"/>
  <c r="C94" i="3"/>
  <c r="C96" i="3"/>
  <c r="C120" i="3"/>
  <c r="C39" i="3"/>
  <c r="C49" i="3"/>
  <c r="C36" i="3"/>
  <c r="I23" i="3"/>
  <c r="C25" i="3"/>
  <c r="C71" i="3"/>
  <c r="H26" i="3"/>
  <c r="C43" i="3"/>
  <c r="U1301" i="1" l="1"/>
  <c r="U1372" i="1"/>
  <c r="U797" i="1"/>
  <c r="U1717" i="1"/>
  <c r="U1552" i="1"/>
  <c r="U1684" i="1"/>
  <c r="U1867" i="1"/>
  <c r="U130" i="1"/>
  <c r="U258" i="1"/>
  <c r="U274" i="1"/>
  <c r="U394" i="1"/>
  <c r="U490" i="1"/>
  <c r="U538" i="1"/>
  <c r="U602" i="1"/>
  <c r="U115" i="1"/>
  <c r="U131" i="1"/>
  <c r="U219" i="1"/>
  <c r="U259" i="1"/>
  <c r="U395" i="1"/>
  <c r="U483" i="1"/>
  <c r="U491" i="1"/>
  <c r="U539" i="1"/>
  <c r="U555" i="1"/>
  <c r="U603" i="1"/>
  <c r="U683" i="1"/>
  <c r="U45" i="1"/>
  <c r="U53" i="1"/>
  <c r="U101" i="1"/>
  <c r="U133" i="1"/>
  <c r="U149" i="1"/>
  <c r="U261" i="1"/>
  <c r="U413" i="1"/>
  <c r="U493" i="1"/>
  <c r="U605" i="1"/>
  <c r="U103" i="1"/>
  <c r="U135" i="1"/>
  <c r="U183" i="1"/>
  <c r="U255" i="1"/>
  <c r="U100" i="1"/>
  <c r="U116" i="1"/>
  <c r="U196" i="1"/>
  <c r="U352" i="1"/>
  <c r="U391" i="1"/>
  <c r="U494" i="1"/>
  <c r="U519" i="1"/>
  <c r="U736" i="1"/>
  <c r="U768" i="1"/>
  <c r="U816" i="1"/>
  <c r="U872" i="1"/>
  <c r="U896" i="1"/>
  <c r="U22" i="1"/>
  <c r="U54" i="1"/>
  <c r="U102" i="1"/>
  <c r="U134" i="1"/>
  <c r="U150" i="1"/>
  <c r="U392" i="1"/>
  <c r="U679" i="1"/>
  <c r="U729" i="1"/>
  <c r="U737" i="1"/>
  <c r="U769" i="1"/>
  <c r="U817" i="1"/>
  <c r="U897" i="1"/>
  <c r="U1009" i="1"/>
  <c r="U184" i="1"/>
  <c r="U312" i="1"/>
  <c r="U356" i="1"/>
  <c r="U393" i="1"/>
  <c r="U738" i="1"/>
  <c r="U770" i="1"/>
  <c r="U185" i="1"/>
  <c r="U313" i="1"/>
  <c r="U536" i="1"/>
  <c r="U787" i="1"/>
  <c r="U819" i="1"/>
  <c r="U891" i="1"/>
  <c r="U915" i="1"/>
  <c r="U955" i="1"/>
  <c r="U979" i="1"/>
  <c r="U28" i="1"/>
  <c r="U345" i="1"/>
  <c r="U692" i="1"/>
  <c r="U895" i="1"/>
  <c r="U1014" i="1"/>
  <c r="U1054" i="1"/>
  <c r="U424" i="1"/>
  <c r="U604" i="1"/>
  <c r="U693" i="1"/>
  <c r="U805" i="1"/>
  <c r="U898" i="1"/>
  <c r="U978" i="1"/>
  <c r="U1055" i="1"/>
  <c r="U1071" i="1"/>
  <c r="U1079" i="1"/>
  <c r="U204" i="1"/>
  <c r="U537" i="1"/>
  <c r="U732" i="1"/>
  <c r="U780" i="1"/>
  <c r="U890" i="1"/>
  <c r="U916" i="1"/>
  <c r="U960" i="1"/>
  <c r="U991" i="1"/>
  <c r="U1050" i="1"/>
  <c r="U1114" i="1"/>
  <c r="U1138" i="1"/>
  <c r="U1202" i="1"/>
  <c r="U591" i="1"/>
  <c r="U717" i="1"/>
  <c r="U733" i="1"/>
  <c r="U813" i="1"/>
  <c r="U866" i="1"/>
  <c r="U892" i="1"/>
  <c r="U917" i="1"/>
  <c r="U32" i="1"/>
  <c r="U606" i="1"/>
  <c r="U948" i="1"/>
  <c r="U1007" i="1"/>
  <c r="U1052" i="1"/>
  <c r="U1215" i="1"/>
  <c r="U876" i="1"/>
  <c r="U949" i="1"/>
  <c r="U1008" i="1"/>
  <c r="U1053" i="1"/>
  <c r="U1080" i="1"/>
  <c r="U1125" i="1"/>
  <c r="U1180" i="1"/>
  <c r="U256" i="1"/>
  <c r="U958" i="1"/>
  <c r="U980" i="1"/>
  <c r="U1119" i="1"/>
  <c r="U1137" i="1"/>
  <c r="U1174" i="1"/>
  <c r="U1192" i="1"/>
  <c r="U1302" i="1"/>
  <c r="U257" i="1"/>
  <c r="U914" i="1"/>
  <c r="U959" i="1"/>
  <c r="U981" i="1"/>
  <c r="U1129" i="1"/>
  <c r="U1139" i="1"/>
  <c r="U1303" i="1"/>
  <c r="U1359" i="1"/>
  <c r="U702" i="1"/>
  <c r="U177" i="1"/>
  <c r="U1136" i="1"/>
  <c r="U718" i="1"/>
  <c r="U893" i="1"/>
  <c r="U894" i="1"/>
  <c r="U1051" i="1"/>
  <c r="U1141" i="1"/>
  <c r="U1232" i="1"/>
  <c r="U735" i="1"/>
  <c r="U954" i="1"/>
  <c r="U489" i="1"/>
  <c r="U814" i="1"/>
  <c r="U1112" i="1"/>
  <c r="U1140" i="1"/>
  <c r="U1100" i="1"/>
  <c r="U492" i="1"/>
  <c r="U273" i="1"/>
  <c r="U919" i="1"/>
  <c r="U734" i="1"/>
  <c r="U315" i="1"/>
  <c r="U1307" i="1"/>
  <c r="U1542" i="1"/>
  <c r="U1435" i="1"/>
  <c r="U1811" i="1"/>
  <c r="U1492" i="1"/>
  <c r="U1725" i="1"/>
  <c r="U1749" i="1"/>
  <c r="U1340" i="1"/>
  <c r="U1818" i="1"/>
  <c r="U1295" i="1"/>
  <c r="U1280" i="1"/>
  <c r="U1278" i="1"/>
  <c r="U1714" i="1"/>
  <c r="U937" i="1"/>
  <c r="U877" i="1"/>
  <c r="U1446" i="1"/>
  <c r="U1343" i="1"/>
  <c r="U1412" i="1"/>
  <c r="U1747" i="1"/>
  <c r="U1764" i="1"/>
  <c r="U1780" i="1"/>
  <c r="U1868" i="1"/>
  <c r="U1900" i="1"/>
  <c r="U1846" i="1"/>
  <c r="U1752" i="1"/>
  <c r="U1768" i="1"/>
  <c r="U1891" i="1"/>
  <c r="U1451" i="1"/>
  <c r="U1887" i="1"/>
  <c r="U1167" i="1"/>
  <c r="U1388" i="1"/>
  <c r="U1777" i="1"/>
  <c r="U1845" i="1"/>
  <c r="U1897" i="1"/>
  <c r="U1898" i="1"/>
  <c r="U1865" i="1"/>
  <c r="U1037" i="1"/>
  <c r="U1465" i="1"/>
  <c r="U1701" i="1"/>
  <c r="U1493" i="1"/>
  <c r="U1260" i="1"/>
  <c r="U1593" i="1"/>
  <c r="U1487" i="1"/>
  <c r="U825" i="1"/>
  <c r="U944" i="1"/>
  <c r="U1242" i="1"/>
  <c r="U1338" i="1"/>
  <c r="U1362" i="1"/>
  <c r="U1293" i="1"/>
  <c r="U1486" i="1"/>
  <c r="U1490" i="1"/>
  <c r="U209" i="1"/>
  <c r="U1164" i="1"/>
  <c r="U1111" i="1"/>
  <c r="U1092" i="1"/>
  <c r="U1171" i="1"/>
  <c r="U1366" i="1"/>
  <c r="U1478" i="1"/>
  <c r="U1300" i="1"/>
  <c r="U1181" i="1"/>
  <c r="U1529" i="1"/>
  <c r="U1534" i="1"/>
  <c r="U668" i="1"/>
  <c r="U1084" i="1"/>
  <c r="U1218" i="1"/>
  <c r="U1346" i="1"/>
  <c r="U1652" i="1"/>
  <c r="U1712" i="1"/>
  <c r="U1609" i="1"/>
  <c r="U154" i="1"/>
  <c r="U163" i="1"/>
  <c r="U211" i="1"/>
  <c r="U468" i="1"/>
  <c r="U152" i="1"/>
  <c r="U108" i="1"/>
  <c r="U540" i="1"/>
  <c r="U1078" i="1"/>
  <c r="U1748" i="1"/>
  <c r="U1380" i="1"/>
  <c r="U197" i="1"/>
  <c r="U237" i="1"/>
  <c r="U485" i="1"/>
  <c r="U39" i="1"/>
  <c r="U558" i="1"/>
  <c r="U840" i="1"/>
  <c r="U856" i="1"/>
  <c r="U198" i="1"/>
  <c r="U993" i="1"/>
  <c r="U484" i="1"/>
  <c r="U658" i="1"/>
  <c r="U698" i="1"/>
  <c r="U486" i="1"/>
  <c r="U771" i="1"/>
  <c r="U820" i="1"/>
  <c r="U845" i="1"/>
  <c r="U976" i="1"/>
  <c r="U1030" i="1"/>
  <c r="U1046" i="1"/>
  <c r="U1010" i="1"/>
  <c r="U1162" i="1"/>
  <c r="U1178" i="1"/>
  <c r="U1194" i="1"/>
  <c r="U1210" i="1"/>
  <c r="U1226" i="1"/>
  <c r="U1234" i="1"/>
  <c r="U1250" i="1"/>
  <c r="U1258" i="1"/>
  <c r="U1266" i="1"/>
  <c r="U1274" i="1"/>
  <c r="U1282" i="1"/>
  <c r="U1290" i="1"/>
  <c r="U839" i="1"/>
  <c r="U951" i="1"/>
  <c r="U1011" i="1"/>
  <c r="U1035" i="1"/>
  <c r="U1115" i="1"/>
  <c r="U1133" i="1"/>
  <c r="U1179" i="1"/>
  <c r="U1206" i="1"/>
  <c r="U1233" i="1"/>
  <c r="U1252" i="1"/>
  <c r="U1322" i="1"/>
  <c r="U1330" i="1"/>
  <c r="U1354" i="1"/>
  <c r="U1370" i="1"/>
  <c r="U1378" i="1"/>
  <c r="U1394" i="1"/>
  <c r="U1402" i="1"/>
  <c r="U1143" i="1"/>
  <c r="U1152" i="1"/>
  <c r="U1207" i="1"/>
  <c r="U1225" i="1"/>
  <c r="U1235" i="1"/>
  <c r="U1244" i="1"/>
  <c r="U1253" i="1"/>
  <c r="U1262" i="1"/>
  <c r="U1271" i="1"/>
  <c r="U1289" i="1"/>
  <c r="U1315" i="1"/>
  <c r="U1323" i="1"/>
  <c r="U1331" i="1"/>
  <c r="U1347" i="1"/>
  <c r="U1363" i="1"/>
  <c r="U1371" i="1"/>
  <c r="U1387" i="1"/>
  <c r="U1395" i="1"/>
  <c r="U1411" i="1"/>
  <c r="U1419" i="1"/>
  <c r="U1016" i="1"/>
  <c r="U1156" i="1"/>
  <c r="U1165" i="1"/>
  <c r="U1211" i="1"/>
  <c r="U1247" i="1"/>
  <c r="U1256" i="1"/>
  <c r="U1275" i="1"/>
  <c r="U1310" i="1"/>
  <c r="U1326" i="1"/>
  <c r="U1334" i="1"/>
  <c r="U1342" i="1"/>
  <c r="U1350" i="1"/>
  <c r="U1382" i="1"/>
  <c r="U1398" i="1"/>
  <c r="U1406" i="1"/>
  <c r="U1414" i="1"/>
  <c r="U1422" i="1"/>
  <c r="U1430" i="1"/>
  <c r="U1438" i="1"/>
  <c r="U1470" i="1"/>
  <c r="U1494" i="1"/>
  <c r="U1502" i="1"/>
  <c r="U1510" i="1"/>
  <c r="U1518" i="1"/>
  <c r="U1526" i="1"/>
  <c r="U1550" i="1"/>
  <c r="U1558" i="1"/>
  <c r="U1073" i="1"/>
  <c r="U1193" i="1"/>
  <c r="U1212" i="1"/>
  <c r="U1248" i="1"/>
  <c r="U1257" i="1"/>
  <c r="U1267" i="1"/>
  <c r="U1276" i="1"/>
  <c r="U1319" i="1"/>
  <c r="U1327" i="1"/>
  <c r="U1335" i="1"/>
  <c r="U1351" i="1"/>
  <c r="U1367" i="1"/>
  <c r="U1383" i="1"/>
  <c r="U1399" i="1"/>
  <c r="U1407" i="1"/>
  <c r="U1423" i="1"/>
  <c r="U1431" i="1"/>
  <c r="U1439" i="1"/>
  <c r="U1471" i="1"/>
  <c r="U1495" i="1"/>
  <c r="U1503" i="1"/>
  <c r="U1511" i="1"/>
  <c r="U1519" i="1"/>
  <c r="U1527" i="1"/>
  <c r="U1535" i="1"/>
  <c r="U1543" i="1"/>
  <c r="U1012" i="1"/>
  <c r="U1117" i="1"/>
  <c r="U1153" i="1"/>
  <c r="U1208" i="1"/>
  <c r="U1245" i="1"/>
  <c r="U1263" i="1"/>
  <c r="U1281" i="1"/>
  <c r="U1332" i="1"/>
  <c r="U1348" i="1"/>
  <c r="U1396" i="1"/>
  <c r="U1425" i="1"/>
  <c r="U1489" i="1"/>
  <c r="U1499" i="1"/>
  <c r="U1509" i="1"/>
  <c r="U1521" i="1"/>
  <c r="U1531" i="1"/>
  <c r="U1541" i="1"/>
  <c r="U1553" i="1"/>
  <c r="U1563" i="1"/>
  <c r="U1571" i="1"/>
  <c r="U1579" i="1"/>
  <c r="U1587" i="1"/>
  <c r="U1595" i="1"/>
  <c r="U1603" i="1"/>
  <c r="U1611" i="1"/>
  <c r="U1619" i="1"/>
  <c r="U1627" i="1"/>
  <c r="U1635" i="1"/>
  <c r="U1643" i="1"/>
  <c r="U1651" i="1"/>
  <c r="U1659" i="1"/>
  <c r="U1667" i="1"/>
  <c r="U1675" i="1"/>
  <c r="U1683" i="1"/>
  <c r="U1691" i="1"/>
  <c r="U1699" i="1"/>
  <c r="U1707" i="1"/>
  <c r="U1715" i="1"/>
  <c r="U1723" i="1"/>
  <c r="U1731" i="1"/>
  <c r="U1739" i="1"/>
  <c r="U1763" i="1"/>
  <c r="U1771" i="1"/>
  <c r="U1779" i="1"/>
  <c r="U1787" i="1"/>
  <c r="U1795" i="1"/>
  <c r="U1803" i="1"/>
  <c r="U1819" i="1"/>
  <c r="U1827" i="1"/>
  <c r="U1835" i="1"/>
  <c r="U1843" i="1"/>
  <c r="U1851" i="1"/>
  <c r="U1859" i="1"/>
  <c r="U49" i="1"/>
  <c r="U933" i="1"/>
  <c r="U1209" i="1"/>
  <c r="U1246" i="1"/>
  <c r="U1283" i="1"/>
  <c r="U1317" i="1"/>
  <c r="U1333" i="1"/>
  <c r="U1349" i="1"/>
  <c r="U1381" i="1"/>
  <c r="U1397" i="1"/>
  <c r="U1413" i="1"/>
  <c r="U1436" i="1"/>
  <c r="U1448" i="1"/>
  <c r="U1468" i="1"/>
  <c r="U1480" i="1"/>
  <c r="U1500" i="1"/>
  <c r="U1512" i="1"/>
  <c r="U1522" i="1"/>
  <c r="U1532" i="1"/>
  <c r="U1544" i="1"/>
  <c r="U1564" i="1"/>
  <c r="U1572" i="1"/>
  <c r="U1580" i="1"/>
  <c r="U1588" i="1"/>
  <c r="U1596" i="1"/>
  <c r="U1604" i="1"/>
  <c r="U1612" i="1"/>
  <c r="U1620" i="1"/>
  <c r="U1628" i="1"/>
  <c r="U1636" i="1"/>
  <c r="U1644" i="1"/>
  <c r="U1660" i="1"/>
  <c r="U1668" i="1"/>
  <c r="U1676" i="1"/>
  <c r="U1692" i="1"/>
  <c r="U1700" i="1"/>
  <c r="U1708" i="1"/>
  <c r="U1716" i="1"/>
  <c r="U1724" i="1"/>
  <c r="U1732" i="1"/>
  <c r="U1740" i="1"/>
  <c r="U1756" i="1"/>
  <c r="U1772" i="1"/>
  <c r="U1788" i="1"/>
  <c r="U1796" i="1"/>
  <c r="U1804" i="1"/>
  <c r="U1812" i="1"/>
  <c r="U1820" i="1"/>
  <c r="U1828" i="1"/>
  <c r="U1836" i="1"/>
  <c r="U1844" i="1"/>
  <c r="U1852" i="1"/>
  <c r="U1860" i="1"/>
  <c r="U1876" i="1"/>
  <c r="U1884" i="1"/>
  <c r="U1892" i="1"/>
  <c r="U842" i="1"/>
  <c r="U844" i="1"/>
  <c r="U1177" i="1"/>
  <c r="U1251" i="1"/>
  <c r="U1305" i="1"/>
  <c r="U1321" i="1"/>
  <c r="U1337" i="1"/>
  <c r="U1353" i="1"/>
  <c r="U1369" i="1"/>
  <c r="U1401" i="1"/>
  <c r="U1417" i="1"/>
  <c r="U1428" i="1"/>
  <c r="U1440" i="1"/>
  <c r="U1472" i="1"/>
  <c r="U1482" i="1"/>
  <c r="U1504" i="1"/>
  <c r="U1514" i="1"/>
  <c r="U1524" i="1"/>
  <c r="U1536" i="1"/>
  <c r="U1546" i="1"/>
  <c r="U1556" i="1"/>
  <c r="U1566" i="1"/>
  <c r="U1574" i="1"/>
  <c r="U1582" i="1"/>
  <c r="U1590" i="1"/>
  <c r="U1598" i="1"/>
  <c r="U1606" i="1"/>
  <c r="U1622" i="1"/>
  <c r="U1630" i="1"/>
  <c r="U1638" i="1"/>
  <c r="U1646" i="1"/>
  <c r="U1654" i="1"/>
  <c r="U1662" i="1"/>
  <c r="U1670" i="1"/>
  <c r="U1678" i="1"/>
  <c r="U1686" i="1"/>
  <c r="U1694" i="1"/>
  <c r="U1702" i="1"/>
  <c r="U1718" i="1"/>
  <c r="U1726" i="1"/>
  <c r="U1734" i="1"/>
  <c r="U1742" i="1"/>
  <c r="U1750" i="1"/>
  <c r="U1758" i="1"/>
  <c r="U1766" i="1"/>
  <c r="U1774" i="1"/>
  <c r="U1782" i="1"/>
  <c r="U1790" i="1"/>
  <c r="U1798" i="1"/>
  <c r="U1806" i="1"/>
  <c r="U1814" i="1"/>
  <c r="U1822" i="1"/>
  <c r="U1830" i="1"/>
  <c r="U1838" i="1"/>
  <c r="U1854" i="1"/>
  <c r="U1862" i="1"/>
  <c r="U1878" i="1"/>
  <c r="U1108" i="1"/>
  <c r="U1255" i="1"/>
  <c r="U1273" i="1"/>
  <c r="U1325" i="1"/>
  <c r="U1341" i="1"/>
  <c r="U1357" i="1"/>
  <c r="U1389" i="1"/>
  <c r="U1405" i="1"/>
  <c r="U1420" i="1"/>
  <c r="U1432" i="1"/>
  <c r="U1442" i="1"/>
  <c r="U1452" i="1"/>
  <c r="U1464" i="1"/>
  <c r="U1474" i="1"/>
  <c r="U1484" i="1"/>
  <c r="U1496" i="1"/>
  <c r="U1506" i="1"/>
  <c r="U1516" i="1"/>
  <c r="U1528" i="1"/>
  <c r="U1538" i="1"/>
  <c r="U1548" i="1"/>
  <c r="U1568" i="1"/>
  <c r="U1576" i="1"/>
  <c r="U1584" i="1"/>
  <c r="U1592" i="1"/>
  <c r="U1600" i="1"/>
  <c r="U1616" i="1"/>
  <c r="U1624" i="1"/>
  <c r="U1632" i="1"/>
  <c r="U1648" i="1"/>
  <c r="U1656" i="1"/>
  <c r="U1664" i="1"/>
  <c r="U1672" i="1"/>
  <c r="U1680" i="1"/>
  <c r="U1688" i="1"/>
  <c r="U1696" i="1"/>
  <c r="U1704" i="1"/>
  <c r="U1720" i="1"/>
  <c r="U1728" i="1"/>
  <c r="U1736" i="1"/>
  <c r="U1744" i="1"/>
  <c r="U1760" i="1"/>
  <c r="U1784" i="1"/>
  <c r="U1792" i="1"/>
  <c r="U1800" i="1"/>
  <c r="U1808" i="1"/>
  <c r="U1816" i="1"/>
  <c r="U1824" i="1"/>
  <c r="U1832" i="1"/>
  <c r="U1840" i="1"/>
  <c r="U1848" i="1"/>
  <c r="U1856" i="1"/>
  <c r="U1864" i="1"/>
  <c r="U1872" i="1"/>
  <c r="U1880" i="1"/>
  <c r="U1888" i="1"/>
  <c r="U1896" i="1"/>
  <c r="U1213" i="1"/>
  <c r="U1249" i="1"/>
  <c r="U1286" i="1"/>
  <c r="U1320" i="1"/>
  <c r="U1352" i="1"/>
  <c r="U1416" i="1"/>
  <c r="U1437" i="1"/>
  <c r="U1481" i="1"/>
  <c r="U1501" i="1"/>
  <c r="U1523" i="1"/>
  <c r="U1545" i="1"/>
  <c r="U1565" i="1"/>
  <c r="U1581" i="1"/>
  <c r="U1597" i="1"/>
  <c r="U1645" i="1"/>
  <c r="U1661" i="1"/>
  <c r="U1677" i="1"/>
  <c r="U1693" i="1"/>
  <c r="U1709" i="1"/>
  <c r="U1741" i="1"/>
  <c r="U1757" i="1"/>
  <c r="U1773" i="1"/>
  <c r="U1789" i="1"/>
  <c r="U1805" i="1"/>
  <c r="U1821" i="1"/>
  <c r="U1837" i="1"/>
  <c r="U1853" i="1"/>
  <c r="U1881" i="1"/>
  <c r="U1883" i="1"/>
  <c r="U1268" i="1"/>
  <c r="U1491" i="1"/>
  <c r="U1573" i="1"/>
  <c r="U1685" i="1"/>
  <c r="U1813" i="1"/>
  <c r="U1874" i="1"/>
  <c r="U1639" i="1"/>
  <c r="U1703" i="1"/>
  <c r="U1767" i="1"/>
  <c r="U1831" i="1"/>
  <c r="U1312" i="1"/>
  <c r="U1408" i="1"/>
  <c r="U1497" i="1"/>
  <c r="U1577" i="1"/>
  <c r="U1641" i="1"/>
  <c r="U1705" i="1"/>
  <c r="U1769" i="1"/>
  <c r="U1833" i="1"/>
  <c r="U1241" i="1"/>
  <c r="U1377" i="1"/>
  <c r="U1476" i="1"/>
  <c r="U1562" i="1"/>
  <c r="U1626" i="1"/>
  <c r="U1690" i="1"/>
  <c r="U1754" i="1"/>
  <c r="U1879" i="1"/>
  <c r="U1254" i="1"/>
  <c r="U1291" i="1"/>
  <c r="U1324" i="1"/>
  <c r="U1356" i="1"/>
  <c r="U1418" i="1"/>
  <c r="U1441" i="1"/>
  <c r="U1483" i="1"/>
  <c r="U1505" i="1"/>
  <c r="U1547" i="1"/>
  <c r="U1567" i="1"/>
  <c r="U1583" i="1"/>
  <c r="U1599" i="1"/>
  <c r="U1615" i="1"/>
  <c r="U1631" i="1"/>
  <c r="U1647" i="1"/>
  <c r="U1663" i="1"/>
  <c r="U1679" i="1"/>
  <c r="U1695" i="1"/>
  <c r="U1711" i="1"/>
  <c r="U1727" i="1"/>
  <c r="U1743" i="1"/>
  <c r="U1759" i="1"/>
  <c r="U1791" i="1"/>
  <c r="U1807" i="1"/>
  <c r="U1823" i="1"/>
  <c r="U1839" i="1"/>
  <c r="U1855" i="1"/>
  <c r="U1882" i="1"/>
  <c r="U1893" i="1"/>
  <c r="U1549" i="1"/>
  <c r="U1569" i="1"/>
  <c r="U1601" i="1"/>
  <c r="U1617" i="1"/>
  <c r="U1697" i="1"/>
  <c r="U1713" i="1"/>
  <c r="U1745" i="1"/>
  <c r="U1809" i="1"/>
  <c r="U1841" i="1"/>
  <c r="U1400" i="1"/>
  <c r="U1513" i="1"/>
  <c r="U1589" i="1"/>
  <c r="U1669" i="1"/>
  <c r="U1733" i="1"/>
  <c r="U1781" i="1"/>
  <c r="U1429" i="1"/>
  <c r="U1515" i="1"/>
  <c r="U1591" i="1"/>
  <c r="U1655" i="1"/>
  <c r="U1719" i="1"/>
  <c r="U1783" i="1"/>
  <c r="U1847" i="1"/>
  <c r="U1075" i="1"/>
  <c r="U1475" i="1"/>
  <c r="U1561" i="1"/>
  <c r="U1625" i="1"/>
  <c r="U1689" i="1"/>
  <c r="U1737" i="1"/>
  <c r="U1801" i="1"/>
  <c r="U1168" i="1"/>
  <c r="U1313" i="1"/>
  <c r="U1434" i="1"/>
  <c r="U1520" i="1"/>
  <c r="U1594" i="1"/>
  <c r="U1658" i="1"/>
  <c r="U1722" i="1"/>
  <c r="U1786" i="1"/>
  <c r="U1850" i="1"/>
  <c r="U1890" i="1"/>
  <c r="U906" i="1"/>
  <c r="U1185" i="1"/>
  <c r="U1328" i="1"/>
  <c r="U1392" i="1"/>
  <c r="U1421" i="1"/>
  <c r="U1443" i="1"/>
  <c r="U1507" i="1"/>
  <c r="U1585" i="1"/>
  <c r="U1633" i="1"/>
  <c r="U1665" i="1"/>
  <c r="U1681" i="1"/>
  <c r="U1729" i="1"/>
  <c r="U1761" i="1"/>
  <c r="U1825" i="1"/>
  <c r="U1857" i="1"/>
  <c r="U1894" i="1"/>
  <c r="U1336" i="1"/>
  <c r="U1469" i="1"/>
  <c r="U1621" i="1"/>
  <c r="U1765" i="1"/>
  <c r="U1829" i="1"/>
  <c r="U1886" i="1"/>
  <c r="U1272" i="1"/>
  <c r="U1575" i="1"/>
  <c r="U1623" i="1"/>
  <c r="U1687" i="1"/>
  <c r="U1815" i="1"/>
  <c r="U1875" i="1"/>
  <c r="U1344" i="1"/>
  <c r="U1673" i="1"/>
  <c r="U1753" i="1"/>
  <c r="U1817" i="1"/>
  <c r="U1877" i="1"/>
  <c r="U1132" i="1"/>
  <c r="U1498" i="1"/>
  <c r="U1578" i="1"/>
  <c r="U1642" i="1"/>
  <c r="U1706" i="1"/>
  <c r="U1834" i="1"/>
  <c r="U1223" i="1"/>
  <c r="U1329" i="1"/>
  <c r="U1424" i="1"/>
  <c r="U1444" i="1"/>
  <c r="U1466" i="1"/>
  <c r="U1488" i="1"/>
  <c r="U1508" i="1"/>
  <c r="U1530" i="1"/>
  <c r="U1570" i="1"/>
  <c r="U1586" i="1"/>
  <c r="U1602" i="1"/>
  <c r="U1618" i="1"/>
  <c r="U1634" i="1"/>
  <c r="U1650" i="1"/>
  <c r="U1666" i="1"/>
  <c r="U1682" i="1"/>
  <c r="U1698" i="1"/>
  <c r="U1730" i="1"/>
  <c r="U1746" i="1"/>
  <c r="U1762" i="1"/>
  <c r="U1778" i="1"/>
  <c r="U1794" i="1"/>
  <c r="U1810" i="1"/>
  <c r="U1826" i="1"/>
  <c r="U1842" i="1"/>
  <c r="U1858" i="1"/>
  <c r="U1873" i="1"/>
  <c r="U1885" i="1"/>
  <c r="U1895" i="1"/>
  <c r="U361" i="1"/>
  <c r="U1056" i="1"/>
  <c r="U1195" i="1"/>
  <c r="U1368" i="1"/>
  <c r="U1605" i="1"/>
  <c r="U1653" i="1"/>
  <c r="U1797" i="1"/>
  <c r="U1861" i="1"/>
  <c r="U1473" i="1"/>
  <c r="U1537" i="1"/>
  <c r="U1607" i="1"/>
  <c r="U1671" i="1"/>
  <c r="U1735" i="1"/>
  <c r="U1799" i="1"/>
  <c r="U1863" i="1"/>
  <c r="U1131" i="1"/>
  <c r="U1433" i="1"/>
  <c r="U1517" i="1"/>
  <c r="U1657" i="1"/>
  <c r="U1721" i="1"/>
  <c r="U1785" i="1"/>
  <c r="U1849" i="1"/>
  <c r="U1889" i="1"/>
  <c r="U1205" i="1"/>
  <c r="U1540" i="1"/>
  <c r="U1610" i="1"/>
  <c r="U1674" i="1"/>
  <c r="U1738" i="1"/>
  <c r="U1802" i="1"/>
  <c r="U1866" i="1"/>
  <c r="U1559" i="1"/>
  <c r="U1445" i="1"/>
  <c r="U1304" i="1"/>
  <c r="U1027" i="1"/>
  <c r="U1403" i="1"/>
  <c r="U1477" i="1"/>
  <c r="U1101" i="1"/>
  <c r="U1236" i="1"/>
  <c r="U1454" i="1"/>
  <c r="U1463" i="1"/>
  <c r="U1163" i="1"/>
  <c r="U123" i="1"/>
  <c r="U303" i="1"/>
  <c r="U535" i="1"/>
  <c r="U680" i="1"/>
  <c r="U472" i="1"/>
  <c r="U681" i="1"/>
  <c r="U423" i="1"/>
  <c r="U966" i="1"/>
  <c r="U76" i="1"/>
  <c r="U682" i="1"/>
  <c r="U1034" i="1"/>
  <c r="U719" i="1"/>
  <c r="U592" i="1"/>
  <c r="U593" i="1"/>
  <c r="U1049" i="1"/>
  <c r="U1183" i="1"/>
  <c r="U599" i="1"/>
  <c r="U1151" i="1"/>
  <c r="U1216" i="1"/>
  <c r="U1299" i="1"/>
  <c r="U516" i="1"/>
  <c r="U415" i="1"/>
  <c r="U1306" i="1"/>
  <c r="U1294" i="1"/>
  <c r="U1385" i="1"/>
  <c r="U1608" i="1"/>
  <c r="U1640" i="1"/>
  <c r="U1158" i="1"/>
  <c r="U402" i="1"/>
  <c r="U1793" i="1"/>
  <c r="U99" i="1"/>
  <c r="U786" i="1"/>
  <c r="U707" i="1"/>
  <c r="U731" i="1"/>
  <c r="U899" i="1"/>
  <c r="U1065" i="1"/>
  <c r="U1297" i="1"/>
  <c r="U1097" i="1"/>
  <c r="U1460" i="1"/>
  <c r="U1296" i="1"/>
  <c r="U1220" i="1"/>
  <c r="U74" i="1"/>
  <c r="U67" i="1"/>
  <c r="U165" i="1"/>
  <c r="U72" i="1"/>
  <c r="U41" i="1"/>
  <c r="U410" i="1"/>
  <c r="U347" i="1"/>
  <c r="U182" i="1"/>
  <c r="U168" i="1"/>
  <c r="U169" i="1"/>
  <c r="U1277" i="1"/>
  <c r="U1361" i="1"/>
  <c r="U1224" i="1"/>
  <c r="U1373" i="1"/>
  <c r="U272" i="1"/>
  <c r="U651" i="1"/>
  <c r="U216" i="1"/>
  <c r="U471" i="1"/>
  <c r="U220" i="1"/>
  <c r="U1087" i="1"/>
  <c r="U1104" i="1"/>
  <c r="U999" i="1"/>
  <c r="U1085" i="1"/>
  <c r="U1231" i="1"/>
  <c r="U618" i="1"/>
  <c r="U883" i="1"/>
  <c r="U862" i="1"/>
  <c r="U985" i="1"/>
  <c r="U852" i="1"/>
  <c r="U1093" i="1"/>
  <c r="U1560" i="1"/>
  <c r="U1457" i="1"/>
  <c r="U1285" i="1"/>
  <c r="U1265" i="1"/>
  <c r="U1316" i="1"/>
  <c r="U1358" i="1"/>
  <c r="U714" i="1"/>
  <c r="U62" i="1"/>
  <c r="U749" i="1"/>
  <c r="U1145" i="1"/>
  <c r="U1004" i="1"/>
  <c r="U1415" i="1"/>
  <c r="U1270" i="1"/>
  <c r="U1204" i="1"/>
  <c r="U952" i="1"/>
  <c r="U1614" i="1"/>
  <c r="U42" i="1"/>
  <c r="U418" i="1"/>
  <c r="U277" i="1"/>
  <c r="U597" i="1"/>
  <c r="U199" i="1"/>
  <c r="U977" i="1"/>
  <c r="U40" i="1"/>
  <c r="U810" i="1"/>
  <c r="U297" i="1"/>
  <c r="U344" i="1"/>
  <c r="U447" i="1"/>
  <c r="U708" i="1"/>
  <c r="U348" i="1"/>
  <c r="U773" i="1"/>
  <c r="U774" i="1"/>
  <c r="U942" i="1"/>
  <c r="U1150" i="1"/>
  <c r="U809" i="1"/>
  <c r="U292" i="1"/>
  <c r="U657" i="1"/>
  <c r="U414" i="1"/>
  <c r="U1410" i="1"/>
  <c r="U756" i="1"/>
  <c r="U757" i="1"/>
  <c r="U615" i="1"/>
  <c r="U360" i="1"/>
  <c r="U990" i="1"/>
  <c r="U882" i="1"/>
  <c r="U212" i="1"/>
  <c r="U525" i="1"/>
  <c r="U214" i="1"/>
  <c r="U147" i="1"/>
  <c r="U1005" i="1"/>
  <c r="U812" i="1"/>
  <c r="U808" i="1"/>
  <c r="U598" i="1"/>
  <c r="U961" i="1"/>
  <c r="U1197" i="1"/>
  <c r="U1288" i="1"/>
  <c r="U1198" i="1"/>
  <c r="U1239" i="1"/>
  <c r="U1365" i="1"/>
  <c r="U1061" i="1"/>
  <c r="U1259" i="1"/>
  <c r="U1364" i="1"/>
  <c r="U248" i="1"/>
  <c r="U1557" i="1"/>
  <c r="U1455" i="1"/>
  <c r="U140" i="1"/>
  <c r="U663" i="1"/>
  <c r="U18" i="1"/>
  <c r="U170" i="1"/>
  <c r="U298" i="1"/>
  <c r="U314" i="1"/>
  <c r="U346" i="1"/>
  <c r="U458" i="1"/>
  <c r="U27" i="1"/>
  <c r="U411" i="1"/>
  <c r="U587" i="1"/>
  <c r="U635" i="1"/>
  <c r="U691" i="1"/>
  <c r="U317" i="1"/>
  <c r="U541" i="1"/>
  <c r="U589" i="1"/>
  <c r="U55" i="1"/>
  <c r="U159" i="1"/>
  <c r="U223" i="1"/>
  <c r="U276" i="1"/>
  <c r="U678" i="1"/>
  <c r="U864" i="1"/>
  <c r="U920" i="1"/>
  <c r="U495" i="1"/>
  <c r="U697" i="1"/>
  <c r="U785" i="1"/>
  <c r="U865" i="1"/>
  <c r="U88" i="1"/>
  <c r="U638" i="1"/>
  <c r="U588" i="1"/>
  <c r="U739" i="1"/>
  <c r="U398" i="1"/>
  <c r="U526" i="1"/>
  <c r="U740" i="1"/>
  <c r="U956" i="1"/>
  <c r="U996" i="1"/>
  <c r="U399" i="1"/>
  <c r="U527" i="1"/>
  <c r="U741" i="1"/>
  <c r="U846" i="1"/>
  <c r="U997" i="1"/>
  <c r="U590" i="1"/>
  <c r="U863" i="1"/>
  <c r="U463" i="1"/>
  <c r="U684" i="1"/>
  <c r="U224" i="1"/>
  <c r="U758" i="1"/>
  <c r="U225" i="1"/>
  <c r="U528" i="1"/>
  <c r="U1284" i="1"/>
  <c r="U529" i="1"/>
  <c r="U582" i="1"/>
  <c r="U1099" i="1"/>
  <c r="U995" i="1"/>
  <c r="U1057" i="1"/>
  <c r="U685" i="1"/>
  <c r="U798" i="1"/>
  <c r="U815" i="1"/>
  <c r="U686" i="1"/>
  <c r="U1113" i="1"/>
  <c r="U1649" i="1"/>
  <c r="U992" i="1"/>
  <c r="U1770" i="1"/>
  <c r="U34" i="1"/>
  <c r="U58" i="1"/>
  <c r="U98" i="1"/>
  <c r="U194" i="1"/>
  <c r="U354" i="1"/>
  <c r="U426" i="1"/>
  <c r="U482" i="1"/>
  <c r="U554" i="1"/>
  <c r="U626" i="1"/>
  <c r="U43" i="1"/>
  <c r="U51" i="1"/>
  <c r="U187" i="1"/>
  <c r="U195" i="1"/>
  <c r="U307" i="1"/>
  <c r="U355" i="1"/>
  <c r="U93" i="1"/>
  <c r="U117" i="1"/>
  <c r="U157" i="1"/>
  <c r="U189" i="1"/>
  <c r="U229" i="1"/>
  <c r="U309" i="1"/>
  <c r="U389" i="1"/>
  <c r="U87" i="1"/>
  <c r="U119" i="1"/>
  <c r="U143" i="1"/>
  <c r="U191" i="1"/>
  <c r="U231" i="1"/>
  <c r="U239" i="1"/>
  <c r="U271" i="1"/>
  <c r="U311" i="1"/>
  <c r="U52" i="1"/>
  <c r="U260" i="1"/>
  <c r="U308" i="1"/>
  <c r="U404" i="1"/>
  <c r="U480" i="1"/>
  <c r="U118" i="1"/>
  <c r="U230" i="1"/>
  <c r="U310" i="1"/>
  <c r="U353" i="1"/>
  <c r="U481" i="1"/>
  <c r="U120" i="1"/>
  <c r="U585" i="1"/>
  <c r="U802" i="1"/>
  <c r="U57" i="1"/>
  <c r="U73" i="1"/>
  <c r="U249" i="1"/>
  <c r="U329" i="1"/>
  <c r="U625" i="1"/>
  <c r="U699" i="1"/>
  <c r="U723" i="1"/>
  <c r="U803" i="1"/>
  <c r="U859" i="1"/>
  <c r="U188" i="1"/>
  <c r="U316" i="1"/>
  <c r="U601" i="1"/>
  <c r="U190" i="1"/>
  <c r="U552" i="1"/>
  <c r="U871" i="1"/>
  <c r="U967" i="1"/>
  <c r="U44" i="1"/>
  <c r="U238" i="1"/>
  <c r="U270" i="1"/>
  <c r="U400" i="1"/>
  <c r="U553" i="1"/>
  <c r="U1279" i="1"/>
  <c r="U97" i="1"/>
  <c r="U161" i="1"/>
  <c r="U192" i="1"/>
  <c r="U425" i="1"/>
  <c r="U193" i="1"/>
  <c r="U479" i="1"/>
  <c r="U775" i="1"/>
  <c r="U48" i="1"/>
  <c r="U176" i="1"/>
  <c r="U304" i="1"/>
  <c r="U974" i="1"/>
  <c r="U518" i="1"/>
  <c r="U144" i="1"/>
  <c r="U918" i="1"/>
  <c r="U1089" i="1"/>
  <c r="U1240" i="1"/>
  <c r="U1755" i="1"/>
  <c r="U1710" i="1"/>
  <c r="U1287" i="1"/>
  <c r="U1261" i="1"/>
  <c r="U1227" i="1"/>
  <c r="U226" i="1"/>
  <c r="U670" i="1"/>
  <c r="U1161" i="1"/>
  <c r="U1379" i="1"/>
  <c r="U1776" i="1"/>
  <c r="U1613" i="1"/>
  <c r="U1525" i="1"/>
  <c r="U1751" i="1"/>
  <c r="U1393" i="1"/>
  <c r="U242" i="1"/>
  <c r="U515" i="1"/>
  <c r="U397" i="1"/>
  <c r="U517" i="1"/>
  <c r="U175" i="1"/>
  <c r="U416" i="1"/>
  <c r="U417" i="1"/>
  <c r="U705" i="1"/>
  <c r="U24" i="1"/>
  <c r="U612" i="1"/>
  <c r="U624" i="1"/>
  <c r="U706" i="1"/>
  <c r="U396" i="1"/>
  <c r="U600" i="1"/>
  <c r="U875" i="1"/>
  <c r="U772" i="1"/>
  <c r="U709" i="1"/>
  <c r="U1063" i="1"/>
  <c r="U968" i="1"/>
  <c r="U806" i="1"/>
  <c r="U807" i="1"/>
  <c r="U241" i="1"/>
  <c r="U1081" i="1"/>
  <c r="U1871" i="1"/>
  <c r="U1090" i="1"/>
  <c r="U595" i="1"/>
  <c r="U559" i="1"/>
  <c r="U913" i="1"/>
  <c r="U953" i="1"/>
  <c r="U296" i="1"/>
  <c r="U1269" i="1"/>
  <c r="U1384" i="1"/>
  <c r="U109" i="1"/>
  <c r="U784" i="1"/>
  <c r="U921" i="1"/>
  <c r="U200" i="1"/>
  <c r="U89" i="1"/>
  <c r="U156" i="1"/>
  <c r="U950" i="1"/>
  <c r="U1130" i="1"/>
  <c r="U351" i="1"/>
  <c r="U1059" i="1"/>
  <c r="U1072" i="1"/>
  <c r="U1060" i="1"/>
  <c r="U1391" i="1"/>
  <c r="U1447" i="1"/>
  <c r="U1551" i="1"/>
  <c r="U1173" i="1"/>
  <c r="U1554" i="1"/>
  <c r="U1453" i="1"/>
  <c r="U1345" i="1"/>
  <c r="U1462" i="1"/>
  <c r="U1339" i="1"/>
  <c r="U1870" i="1"/>
  <c r="U596" i="1"/>
  <c r="U1201" i="1"/>
  <c r="U378" i="1"/>
  <c r="U880" i="1"/>
  <c r="U126" i="1"/>
  <c r="U935" i="1"/>
  <c r="U654" i="1"/>
  <c r="U847" i="1"/>
  <c r="U1188" i="1"/>
  <c r="U655" i="1"/>
  <c r="U1120" i="1"/>
  <c r="U1191" i="1"/>
  <c r="U1264" i="1"/>
  <c r="U465" i="1"/>
  <c r="U1121" i="1"/>
  <c r="U1062" i="1"/>
  <c r="U861" i="1"/>
  <c r="U998" i="1"/>
  <c r="U1064" i="1"/>
  <c r="U1298" i="1"/>
  <c r="U419" i="1"/>
  <c r="U29" i="1"/>
  <c r="U141" i="1"/>
  <c r="U70" i="1"/>
  <c r="U818" i="1"/>
  <c r="U331" i="1"/>
  <c r="U1899" i="1"/>
  <c r="U1869" i="1"/>
  <c r="U1485" i="1"/>
  <c r="U1409" i="1"/>
  <c r="U1214" i="1"/>
  <c r="U386" i="1"/>
  <c r="U627" i="1"/>
  <c r="U31" i="1"/>
  <c r="U71" i="1"/>
  <c r="U811" i="1"/>
  <c r="U1103" i="1"/>
  <c r="U1146" i="1"/>
  <c r="U1142" i="1"/>
  <c r="U1311" i="1"/>
  <c r="U1479" i="1"/>
  <c r="U1172" i="1"/>
  <c r="U1426" i="1"/>
  <c r="U1196" i="1"/>
  <c r="U1775" i="1"/>
  <c r="U1149" i="1"/>
  <c r="U1360" i="1"/>
  <c r="U1555" i="1"/>
  <c r="U1404" i="1"/>
  <c r="U1533" i="1"/>
  <c r="U1456" i="1"/>
  <c r="U26" i="1"/>
  <c r="U50" i="1"/>
  <c r="U66" i="1"/>
  <c r="U82" i="1"/>
  <c r="U90" i="1"/>
  <c r="U106" i="1"/>
  <c r="U114" i="1"/>
  <c r="U122" i="1"/>
  <c r="U138" i="1"/>
  <c r="U146" i="1"/>
  <c r="U162" i="1"/>
  <c r="U178" i="1"/>
  <c r="U186" i="1"/>
  <c r="U202" i="1"/>
  <c r="U210" i="1"/>
  <c r="U234" i="1"/>
  <c r="U250" i="1"/>
  <c r="U266" i="1"/>
  <c r="U282" i="1"/>
  <c r="U290" i="1"/>
  <c r="U306" i="1"/>
  <c r="U322" i="1"/>
  <c r="U330" i="1"/>
  <c r="U338" i="1"/>
  <c r="U362" i="1"/>
  <c r="U370" i="1"/>
  <c r="U434" i="1"/>
  <c r="U442" i="1"/>
  <c r="U450" i="1"/>
  <c r="U466" i="1"/>
  <c r="U474" i="1"/>
  <c r="U498" i="1"/>
  <c r="U506" i="1"/>
  <c r="U514" i="1"/>
  <c r="U522" i="1"/>
  <c r="U530" i="1"/>
  <c r="U546" i="1"/>
  <c r="U562" i="1"/>
  <c r="U570" i="1"/>
  <c r="U578" i="1"/>
  <c r="U586" i="1"/>
  <c r="U610" i="1"/>
  <c r="U634" i="1"/>
  <c r="U19" i="1"/>
  <c r="U35" i="1"/>
  <c r="U59" i="1"/>
  <c r="U75" i="1"/>
  <c r="U83" i="1"/>
  <c r="U91" i="1"/>
  <c r="U107" i="1"/>
  <c r="U139" i="1"/>
  <c r="U155" i="1"/>
  <c r="U171" i="1"/>
  <c r="U179" i="1"/>
  <c r="U203" i="1"/>
  <c r="U227" i="1"/>
  <c r="U235" i="1"/>
  <c r="U243" i="1"/>
  <c r="U251" i="1"/>
  <c r="U267" i="1"/>
  <c r="U275" i="1"/>
  <c r="U283" i="1"/>
  <c r="U291" i="1"/>
  <c r="U299" i="1"/>
  <c r="U339" i="1"/>
  <c r="U363" i="1"/>
  <c r="U371" i="1"/>
  <c r="U379" i="1"/>
  <c r="U387" i="1"/>
  <c r="U403" i="1"/>
  <c r="U427" i="1"/>
  <c r="U435" i="1"/>
  <c r="U443" i="1"/>
  <c r="U451" i="1"/>
  <c r="U459" i="1"/>
  <c r="U467" i="1"/>
  <c r="U475" i="1"/>
  <c r="U499" i="1"/>
  <c r="U507" i="1"/>
  <c r="U523" i="1"/>
  <c r="U531" i="1"/>
  <c r="U547" i="1"/>
  <c r="U563" i="1"/>
  <c r="U571" i="1"/>
  <c r="U579" i="1"/>
  <c r="U611" i="1"/>
  <c r="U619" i="1"/>
  <c r="U643" i="1"/>
  <c r="U659" i="1"/>
  <c r="U667" i="1"/>
  <c r="U21" i="1"/>
  <c r="U37" i="1"/>
  <c r="U61" i="1"/>
  <c r="U69" i="1"/>
  <c r="U77" i="1"/>
  <c r="U85" i="1"/>
  <c r="U125" i="1"/>
  <c r="U173" i="1"/>
  <c r="U181" i="1"/>
  <c r="U205" i="1"/>
  <c r="U213" i="1"/>
  <c r="U221" i="1"/>
  <c r="U245" i="1"/>
  <c r="U253" i="1"/>
  <c r="U269" i="1"/>
  <c r="U285" i="1"/>
  <c r="U293" i="1"/>
  <c r="U301" i="1"/>
  <c r="U325" i="1"/>
  <c r="U333" i="1"/>
  <c r="U341" i="1"/>
  <c r="U349" i="1"/>
  <c r="U357" i="1"/>
  <c r="U365" i="1"/>
  <c r="U373" i="1"/>
  <c r="U381" i="1"/>
  <c r="U405" i="1"/>
  <c r="U421" i="1"/>
  <c r="U429" i="1"/>
  <c r="U437" i="1"/>
  <c r="U445" i="1"/>
  <c r="U453" i="1"/>
  <c r="U461" i="1"/>
  <c r="U469" i="1"/>
  <c r="U477" i="1"/>
  <c r="U501" i="1"/>
  <c r="U509" i="1"/>
  <c r="U533" i="1"/>
  <c r="U549" i="1"/>
  <c r="U557" i="1"/>
  <c r="U565" i="1"/>
  <c r="U573" i="1"/>
  <c r="U581" i="1"/>
  <c r="U613" i="1"/>
  <c r="U621" i="1"/>
  <c r="U629" i="1"/>
  <c r="U637" i="1"/>
  <c r="U645" i="1"/>
  <c r="U653" i="1"/>
  <c r="U661" i="1"/>
  <c r="U669" i="1"/>
  <c r="U677" i="1"/>
  <c r="U23" i="1"/>
  <c r="U47" i="1"/>
  <c r="U63" i="1"/>
  <c r="U79" i="1"/>
  <c r="U95" i="1"/>
  <c r="U111" i="1"/>
  <c r="U127" i="1"/>
  <c r="U151" i="1"/>
  <c r="U167" i="1"/>
  <c r="U207" i="1"/>
  <c r="U215" i="1"/>
  <c r="U247" i="1"/>
  <c r="U263" i="1"/>
  <c r="U279" i="1"/>
  <c r="U287" i="1"/>
  <c r="U295" i="1"/>
  <c r="U319" i="1"/>
  <c r="U327" i="1"/>
  <c r="U335" i="1"/>
  <c r="U20" i="1"/>
  <c r="U36" i="1"/>
  <c r="U68" i="1"/>
  <c r="U84" i="1"/>
  <c r="U132" i="1"/>
  <c r="U148" i="1"/>
  <c r="U164" i="1"/>
  <c r="U180" i="1"/>
  <c r="U228" i="1"/>
  <c r="U244" i="1"/>
  <c r="U324" i="1"/>
  <c r="U340" i="1"/>
  <c r="U366" i="1"/>
  <c r="U377" i="1"/>
  <c r="U430" i="1"/>
  <c r="U441" i="1"/>
  <c r="U455" i="1"/>
  <c r="U505" i="1"/>
  <c r="U532" i="1"/>
  <c r="U544" i="1"/>
  <c r="U569" i="1"/>
  <c r="U583" i="1"/>
  <c r="U608" i="1"/>
  <c r="U622" i="1"/>
  <c r="U633" i="1"/>
  <c r="U646" i="1"/>
  <c r="U656" i="1"/>
  <c r="U666" i="1"/>
  <c r="U687" i="1"/>
  <c r="U696" i="1"/>
  <c r="U704" i="1"/>
  <c r="U712" i="1"/>
  <c r="U720" i="1"/>
  <c r="U728" i="1"/>
  <c r="U744" i="1"/>
  <c r="U752" i="1"/>
  <c r="U760" i="1"/>
  <c r="U776" i="1"/>
  <c r="U792" i="1"/>
  <c r="U800" i="1"/>
  <c r="U824" i="1"/>
  <c r="U832" i="1"/>
  <c r="U848" i="1"/>
  <c r="U888" i="1"/>
  <c r="U904" i="1"/>
  <c r="U912" i="1"/>
  <c r="U928" i="1"/>
  <c r="U38" i="1"/>
  <c r="U86" i="1"/>
  <c r="U166" i="1"/>
  <c r="U246" i="1"/>
  <c r="U262" i="1"/>
  <c r="U278" i="1"/>
  <c r="U294" i="1"/>
  <c r="U326" i="1"/>
  <c r="U342" i="1"/>
  <c r="U367" i="1"/>
  <c r="U380" i="1"/>
  <c r="U406" i="1"/>
  <c r="U431" i="1"/>
  <c r="U444" i="1"/>
  <c r="U456" i="1"/>
  <c r="U470" i="1"/>
  <c r="U508" i="1"/>
  <c r="U520" i="1"/>
  <c r="U534" i="1"/>
  <c r="U545" i="1"/>
  <c r="U572" i="1"/>
  <c r="U584" i="1"/>
  <c r="U609" i="1"/>
  <c r="U623" i="1"/>
  <c r="U636" i="1"/>
  <c r="U647" i="1"/>
  <c r="U688" i="1"/>
  <c r="U713" i="1"/>
  <c r="U745" i="1"/>
  <c r="U753" i="1"/>
  <c r="U761" i="1"/>
  <c r="U777" i="1"/>
  <c r="U793" i="1"/>
  <c r="U801" i="1"/>
  <c r="U833" i="1"/>
  <c r="U841" i="1"/>
  <c r="U849" i="1"/>
  <c r="U857" i="1"/>
  <c r="U873" i="1"/>
  <c r="U881" i="1"/>
  <c r="U889" i="1"/>
  <c r="U905" i="1"/>
  <c r="U929" i="1"/>
  <c r="U945" i="1"/>
  <c r="U969" i="1"/>
  <c r="U1001" i="1"/>
  <c r="U56" i="1"/>
  <c r="U104" i="1"/>
  <c r="U136" i="1"/>
  <c r="U232" i="1"/>
  <c r="U264" i="1"/>
  <c r="U280" i="1"/>
  <c r="U328" i="1"/>
  <c r="U343" i="1"/>
  <c r="U368" i="1"/>
  <c r="U382" i="1"/>
  <c r="U407" i="1"/>
  <c r="U420" i="1"/>
  <c r="U432" i="1"/>
  <c r="U446" i="1"/>
  <c r="U457" i="1"/>
  <c r="U496" i="1"/>
  <c r="U510" i="1"/>
  <c r="U521" i="1"/>
  <c r="U548" i="1"/>
  <c r="U560" i="1"/>
  <c r="U574" i="1"/>
  <c r="U648" i="1"/>
  <c r="U689" i="1"/>
  <c r="U722" i="1"/>
  <c r="U746" i="1"/>
  <c r="U754" i="1"/>
  <c r="U762" i="1"/>
  <c r="U778" i="1"/>
  <c r="U794" i="1"/>
  <c r="U25" i="1"/>
  <c r="U105" i="1"/>
  <c r="U121" i="1"/>
  <c r="U137" i="1"/>
  <c r="U153" i="1"/>
  <c r="U201" i="1"/>
  <c r="U217" i="1"/>
  <c r="U233" i="1"/>
  <c r="U265" i="1"/>
  <c r="U281" i="1"/>
  <c r="U358" i="1"/>
  <c r="U369" i="1"/>
  <c r="U383" i="1"/>
  <c r="U408" i="1"/>
  <c r="U422" i="1"/>
  <c r="U433" i="1"/>
  <c r="U460" i="1"/>
  <c r="U497" i="1"/>
  <c r="U511" i="1"/>
  <c r="U524" i="1"/>
  <c r="U550" i="1"/>
  <c r="U561" i="1"/>
  <c r="U575" i="1"/>
  <c r="U614" i="1"/>
  <c r="U639" i="1"/>
  <c r="U649" i="1"/>
  <c r="U660" i="1"/>
  <c r="U671" i="1"/>
  <c r="U715" i="1"/>
  <c r="U747" i="1"/>
  <c r="U755" i="1"/>
  <c r="U763" i="1"/>
  <c r="U779" i="1"/>
  <c r="U795" i="1"/>
  <c r="U827" i="1"/>
  <c r="U835" i="1"/>
  <c r="U843" i="1"/>
  <c r="U851" i="1"/>
  <c r="U867" i="1"/>
  <c r="U907" i="1"/>
  <c r="U923" i="1"/>
  <c r="U931" i="1"/>
  <c r="U939" i="1"/>
  <c r="U947" i="1"/>
  <c r="U963" i="1"/>
  <c r="U971" i="1"/>
  <c r="U60" i="1"/>
  <c r="U92" i="1"/>
  <c r="U124" i="1"/>
  <c r="U252" i="1"/>
  <c r="U284" i="1"/>
  <c r="U372" i="1"/>
  <c r="U448" i="1"/>
  <c r="U473" i="1"/>
  <c r="U500" i="1"/>
  <c r="U551" i="1"/>
  <c r="U576" i="1"/>
  <c r="U628" i="1"/>
  <c r="U650" i="1"/>
  <c r="U672" i="1"/>
  <c r="U724" i="1"/>
  <c r="U788" i="1"/>
  <c r="U804" i="1"/>
  <c r="U831" i="1"/>
  <c r="U858" i="1"/>
  <c r="U870" i="1"/>
  <c r="U884" i="1"/>
  <c r="U909" i="1"/>
  <c r="U922" i="1"/>
  <c r="U934" i="1"/>
  <c r="U987" i="1"/>
  <c r="U1022" i="1"/>
  <c r="U1038" i="1"/>
  <c r="U1070" i="1"/>
  <c r="U1086" i="1"/>
  <c r="U1094" i="1"/>
  <c r="U1102" i="1"/>
  <c r="U30" i="1"/>
  <c r="U94" i="1"/>
  <c r="U158" i="1"/>
  <c r="U222" i="1"/>
  <c r="U254" i="1"/>
  <c r="U286" i="1"/>
  <c r="U374" i="1"/>
  <c r="U449" i="1"/>
  <c r="U476" i="1"/>
  <c r="U502" i="1"/>
  <c r="U577" i="1"/>
  <c r="U630" i="1"/>
  <c r="U673" i="1"/>
  <c r="U725" i="1"/>
  <c r="U789" i="1"/>
  <c r="U821" i="1"/>
  <c r="U834" i="1"/>
  <c r="U860" i="1"/>
  <c r="U885" i="1"/>
  <c r="U910" i="1"/>
  <c r="U924" i="1"/>
  <c r="U946" i="1"/>
  <c r="U957" i="1"/>
  <c r="U988" i="1"/>
  <c r="U1006" i="1"/>
  <c r="U1015" i="1"/>
  <c r="U1023" i="1"/>
  <c r="U1031" i="1"/>
  <c r="U1039" i="1"/>
  <c r="U1047" i="1"/>
  <c r="U172" i="1"/>
  <c r="U268" i="1"/>
  <c r="U300" i="1"/>
  <c r="U332" i="1"/>
  <c r="U359" i="1"/>
  <c r="U384" i="1"/>
  <c r="U409" i="1"/>
  <c r="U436" i="1"/>
  <c r="U462" i="1"/>
  <c r="U487" i="1"/>
  <c r="U512" i="1"/>
  <c r="U564" i="1"/>
  <c r="U640" i="1"/>
  <c r="U662" i="1"/>
  <c r="U700" i="1"/>
  <c r="U716" i="1"/>
  <c r="U748" i="1"/>
  <c r="U764" i="1"/>
  <c r="U796" i="1"/>
  <c r="U826" i="1"/>
  <c r="U838" i="1"/>
  <c r="U902" i="1"/>
  <c r="U927" i="1"/>
  <c r="U940" i="1"/>
  <c r="U972" i="1"/>
  <c r="U982" i="1"/>
  <c r="U1000" i="1"/>
  <c r="U1018" i="1"/>
  <c r="U1026" i="1"/>
  <c r="U1042" i="1"/>
  <c r="U1058" i="1"/>
  <c r="U1066" i="1"/>
  <c r="U1074" i="1"/>
  <c r="U1082" i="1"/>
  <c r="U1098" i="1"/>
  <c r="U1106" i="1"/>
  <c r="U1154" i="1"/>
  <c r="U1170" i="1"/>
  <c r="U46" i="1"/>
  <c r="U78" i="1"/>
  <c r="U110" i="1"/>
  <c r="U142" i="1"/>
  <c r="U174" i="1"/>
  <c r="U206" i="1"/>
  <c r="U302" i="1"/>
  <c r="U334" i="1"/>
  <c r="U385" i="1"/>
  <c r="U412" i="1"/>
  <c r="U438" i="1"/>
  <c r="U488" i="1"/>
  <c r="U513" i="1"/>
  <c r="U566" i="1"/>
  <c r="U616" i="1"/>
  <c r="U641" i="1"/>
  <c r="U765" i="1"/>
  <c r="U781" i="1"/>
  <c r="U828" i="1"/>
  <c r="U853" i="1"/>
  <c r="U903" i="1"/>
  <c r="U930" i="1"/>
  <c r="U941" i="1"/>
  <c r="U962" i="1"/>
  <c r="U973" i="1"/>
  <c r="U983" i="1"/>
  <c r="U1002" i="1"/>
  <c r="U1019" i="1"/>
  <c r="U96" i="1"/>
  <c r="U160" i="1"/>
  <c r="U288" i="1"/>
  <c r="U350" i="1"/>
  <c r="U452" i="1"/>
  <c r="U503" i="1"/>
  <c r="U694" i="1"/>
  <c r="U726" i="1"/>
  <c r="U790" i="1"/>
  <c r="U822" i="1"/>
  <c r="U874" i="1"/>
  <c r="U900" i="1"/>
  <c r="U925" i="1"/>
  <c r="U989" i="1"/>
  <c r="U1024" i="1"/>
  <c r="U1040" i="1"/>
  <c r="U1124" i="1"/>
  <c r="U1160" i="1"/>
  <c r="U1169" i="1"/>
  <c r="U1243" i="1"/>
  <c r="U1386" i="1"/>
  <c r="U33" i="1"/>
  <c r="U289" i="1"/>
  <c r="U454" i="1"/>
  <c r="U504" i="1"/>
  <c r="U556" i="1"/>
  <c r="U607" i="1"/>
  <c r="U695" i="1"/>
  <c r="U727" i="1"/>
  <c r="U759" i="1"/>
  <c r="U791" i="1"/>
  <c r="U823" i="1"/>
  <c r="U850" i="1"/>
  <c r="U901" i="1"/>
  <c r="U926" i="1"/>
  <c r="U1025" i="1"/>
  <c r="U1041" i="1"/>
  <c r="U1067" i="1"/>
  <c r="U1105" i="1"/>
  <c r="U1116" i="1"/>
  <c r="U1134" i="1"/>
  <c r="U1189" i="1"/>
  <c r="U1355" i="1"/>
  <c r="U64" i="1"/>
  <c r="U128" i="1"/>
  <c r="U320" i="1"/>
  <c r="U375" i="1"/>
  <c r="U478" i="1"/>
  <c r="U580" i="1"/>
  <c r="U631" i="1"/>
  <c r="U674" i="1"/>
  <c r="U710" i="1"/>
  <c r="U742" i="1"/>
  <c r="U886" i="1"/>
  <c r="U911" i="1"/>
  <c r="U936" i="1"/>
  <c r="U1032" i="1"/>
  <c r="U1045" i="1"/>
  <c r="U1147" i="1"/>
  <c r="U1229" i="1"/>
  <c r="U1238" i="1"/>
  <c r="U1374" i="1"/>
  <c r="U65" i="1"/>
  <c r="U129" i="1"/>
  <c r="U321" i="1"/>
  <c r="U376" i="1"/>
  <c r="U428" i="1"/>
  <c r="U632" i="1"/>
  <c r="U676" i="1"/>
  <c r="U711" i="1"/>
  <c r="U743" i="1"/>
  <c r="U837" i="1"/>
  <c r="U887" i="1"/>
  <c r="U938" i="1"/>
  <c r="U1017" i="1"/>
  <c r="U1033" i="1"/>
  <c r="U1048" i="1"/>
  <c r="U1110" i="1"/>
  <c r="U1148" i="1"/>
  <c r="U1157" i="1"/>
  <c r="U1175" i="1"/>
  <c r="U1184" i="1"/>
  <c r="U1230" i="1"/>
  <c r="U1375" i="1"/>
  <c r="U617" i="1"/>
  <c r="U766" i="1"/>
  <c r="U829" i="1"/>
  <c r="U879" i="1"/>
  <c r="U932" i="1"/>
  <c r="U1043" i="1"/>
  <c r="U1068" i="1"/>
  <c r="U1135" i="1"/>
  <c r="U1467" i="1"/>
  <c r="U305" i="1"/>
  <c r="U620" i="1"/>
  <c r="U703" i="1"/>
  <c r="U767" i="1"/>
  <c r="U830" i="1"/>
  <c r="U975" i="1"/>
  <c r="U1013" i="1"/>
  <c r="U1044" i="1"/>
  <c r="U1069" i="1"/>
  <c r="U1096" i="1"/>
  <c r="U1118" i="1"/>
  <c r="U1155" i="1"/>
  <c r="U80" i="1"/>
  <c r="U208" i="1"/>
  <c r="U336" i="1"/>
  <c r="U439" i="1"/>
  <c r="U542" i="1"/>
  <c r="U642" i="1"/>
  <c r="U782" i="1"/>
  <c r="U337" i="1"/>
  <c r="U440" i="1"/>
  <c r="U543" i="1"/>
  <c r="U644" i="1"/>
  <c r="U783" i="1"/>
  <c r="U943" i="1"/>
  <c r="U986" i="1"/>
  <c r="U1021" i="1"/>
  <c r="U1076" i="1"/>
  <c r="U1159" i="1"/>
  <c r="U1450" i="1"/>
  <c r="U113" i="1"/>
  <c r="U364" i="1"/>
  <c r="U568" i="1"/>
  <c r="U665" i="1"/>
  <c r="U799" i="1"/>
  <c r="U855" i="1"/>
  <c r="U908" i="1"/>
  <c r="U1029" i="1"/>
  <c r="U1083" i="1"/>
  <c r="U1127" i="1"/>
  <c r="U1219" i="1"/>
  <c r="U388" i="1"/>
  <c r="U750" i="1"/>
  <c r="U868" i="1"/>
  <c r="U964" i="1"/>
  <c r="U1003" i="1"/>
  <c r="U1036" i="1"/>
  <c r="U112" i="1"/>
  <c r="U567" i="1"/>
  <c r="U854" i="1"/>
  <c r="U1020" i="1"/>
  <c r="U1176" i="1"/>
  <c r="U751" i="1"/>
  <c r="U994" i="1"/>
  <c r="U145" i="1"/>
  <c r="U869" i="1"/>
  <c r="U1028" i="1"/>
  <c r="U1144" i="1"/>
  <c r="U1217" i="1"/>
  <c r="U240" i="1"/>
  <c r="U664" i="1"/>
  <c r="U1107" i="1"/>
  <c r="U965" i="1"/>
  <c r="U1539" i="1"/>
  <c r="U1187" i="1"/>
  <c r="U390" i="1"/>
  <c r="U1126" i="1"/>
  <c r="U464" i="1"/>
  <c r="U1459" i="1"/>
  <c r="U1637" i="1"/>
  <c r="U1449" i="1"/>
  <c r="U1376" i="1"/>
  <c r="U1109" i="1"/>
  <c r="U401" i="1"/>
  <c r="U236" i="1"/>
  <c r="U1186" i="1"/>
  <c r="U1314" i="1"/>
  <c r="U1200" i="1"/>
  <c r="U1292" i="1"/>
  <c r="U1308" i="1"/>
  <c r="U1427" i="1"/>
  <c r="U836" i="1"/>
  <c r="U1095" i="1"/>
  <c r="U318" i="1"/>
  <c r="U701" i="1"/>
  <c r="U1077" i="1"/>
  <c r="U970" i="1"/>
  <c r="U1390" i="1"/>
  <c r="U1203" i="1"/>
  <c r="U1221" i="1"/>
  <c r="U1228" i="1"/>
  <c r="U984" i="1"/>
  <c r="U1237" i="1"/>
  <c r="U1309" i="1"/>
  <c r="U218" i="1"/>
  <c r="U594" i="1"/>
  <c r="U323" i="1"/>
  <c r="U675" i="1"/>
  <c r="U721" i="1"/>
  <c r="U730" i="1"/>
  <c r="U690" i="1"/>
  <c r="U652" i="1"/>
  <c r="U1122" i="1"/>
  <c r="U878" i="1"/>
  <c r="U1091" i="1"/>
  <c r="U1128" i="1"/>
  <c r="U1318" i="1"/>
  <c r="U1166" i="1"/>
  <c r="U1190" i="1"/>
  <c r="U1458" i="1"/>
  <c r="U1123" i="1"/>
  <c r="U1182" i="1"/>
  <c r="U1088" i="1"/>
  <c r="U1199" i="1"/>
  <c r="U1461" i="1"/>
  <c r="U1222" i="1"/>
  <c r="U81" i="1"/>
  <c r="U1629" i="1"/>
  <c r="F77" i="3"/>
  <c r="F114" i="3"/>
  <c r="F82" i="3"/>
  <c r="F33" i="3"/>
  <c r="F123" i="3"/>
  <c r="F107" i="3"/>
  <c r="F91" i="3"/>
  <c r="F75" i="3"/>
  <c r="F59" i="3"/>
  <c r="F43" i="3"/>
  <c r="F28" i="3"/>
  <c r="F112" i="3"/>
  <c r="F96" i="3"/>
  <c r="F80" i="3"/>
  <c r="F64" i="3"/>
  <c r="F48" i="3"/>
  <c r="F31" i="3"/>
  <c r="F121" i="3"/>
  <c r="F105" i="3"/>
  <c r="F89" i="3"/>
  <c r="F73" i="3"/>
  <c r="F57" i="3"/>
  <c r="F41" i="3"/>
  <c r="F26" i="3"/>
  <c r="F110" i="3"/>
  <c r="F94" i="3"/>
  <c r="F78" i="3"/>
  <c r="F62" i="3"/>
  <c r="F46" i="3"/>
  <c r="F29" i="3"/>
  <c r="F93" i="3"/>
  <c r="F30" i="3"/>
  <c r="F66" i="3"/>
  <c r="F103" i="3"/>
  <c r="F55" i="3"/>
  <c r="F108" i="3"/>
  <c r="F60" i="3"/>
  <c r="F27" i="3"/>
  <c r="F126" i="3"/>
  <c r="F124" i="3"/>
  <c r="F115" i="3"/>
  <c r="F99" i="3"/>
  <c r="F83" i="3"/>
  <c r="F67" i="3"/>
  <c r="F51" i="3"/>
  <c r="F36" i="3"/>
  <c r="F122" i="3"/>
  <c r="F104" i="3"/>
  <c r="F88" i="3"/>
  <c r="F72" i="3"/>
  <c r="F56" i="3"/>
  <c r="F40" i="3"/>
  <c r="F23" i="3"/>
  <c r="F125" i="3"/>
  <c r="F45" i="3"/>
  <c r="F50" i="3"/>
  <c r="F119" i="3"/>
  <c r="F71" i="3"/>
  <c r="F24" i="3"/>
  <c r="F76" i="3"/>
  <c r="F117" i="3"/>
  <c r="F69" i="3"/>
  <c r="F113" i="3"/>
  <c r="F81" i="3"/>
  <c r="F65" i="3"/>
  <c r="F49" i="3"/>
  <c r="F34" i="3"/>
  <c r="F118" i="3"/>
  <c r="F102" i="3"/>
  <c r="F86" i="3"/>
  <c r="F70" i="3"/>
  <c r="F54" i="3"/>
  <c r="F38" i="3"/>
  <c r="F109" i="3"/>
  <c r="F61" i="3"/>
  <c r="F98" i="3"/>
  <c r="F87" i="3"/>
  <c r="F39" i="3"/>
  <c r="F92" i="3"/>
  <c r="F44" i="3"/>
  <c r="F22" i="3"/>
  <c r="F101" i="3"/>
  <c r="F85" i="3"/>
  <c r="F53" i="3"/>
  <c r="F37" i="3"/>
  <c r="F106" i="3"/>
  <c r="F90" i="3"/>
  <c r="F74" i="3"/>
  <c r="F58" i="3"/>
  <c r="F42" i="3"/>
  <c r="F25" i="3"/>
  <c r="F120" i="3"/>
  <c r="F97" i="3"/>
  <c r="F127" i="3"/>
  <c r="F111" i="3"/>
  <c r="F95" i="3"/>
  <c r="F79" i="3"/>
  <c r="F63" i="3"/>
  <c r="F47" i="3"/>
  <c r="F32" i="3"/>
  <c r="F116" i="3"/>
  <c r="F100" i="3"/>
  <c r="F84" i="3"/>
  <c r="F68" i="3"/>
  <c r="F52" i="3"/>
  <c r="F35" i="3"/>
  <c r="K21" i="3"/>
  <c r="K27" i="3"/>
  <c r="K26" i="3"/>
  <c r="K25" i="3"/>
  <c r="K24" i="3"/>
  <c r="K23" i="3"/>
  <c r="K22" i="3"/>
  <c r="L40" i="1"/>
  <c r="N40" i="1"/>
  <c r="M40" i="1"/>
  <c r="K1719" i="1"/>
  <c r="S1719" i="1" s="1"/>
  <c r="K1373" i="1"/>
  <c r="S1373" i="1" s="1"/>
  <c r="K694" i="1"/>
  <c r="S694" i="1" s="1"/>
  <c r="K877" i="1"/>
  <c r="S877" i="1" s="1"/>
  <c r="K759" i="1"/>
  <c r="S759" i="1" s="1"/>
  <c r="K992" i="1"/>
  <c r="S992" i="1" s="1"/>
  <c r="K1449" i="1"/>
  <c r="S1449" i="1" s="1"/>
  <c r="K961" i="1"/>
  <c r="S961" i="1" s="1"/>
  <c r="K1446" i="1"/>
  <c r="S1446" i="1" s="1"/>
  <c r="K559" i="1"/>
  <c r="S559" i="1" s="1"/>
  <c r="K1403" i="1"/>
  <c r="S1403" i="1" s="1"/>
  <c r="K1421" i="1"/>
  <c r="S1421" i="1" s="1"/>
  <c r="K867" i="1"/>
  <c r="S867" i="1" s="1"/>
  <c r="K320" i="1"/>
  <c r="S320" i="1" s="1"/>
  <c r="K428" i="1"/>
  <c r="S428" i="1" s="1"/>
  <c r="K165" i="1"/>
  <c r="S165" i="1" s="1"/>
  <c r="K921" i="1"/>
  <c r="S921" i="1" s="1"/>
  <c r="K1543" i="1"/>
  <c r="S1543" i="1" s="1"/>
  <c r="K820" i="1"/>
  <c r="S820" i="1" s="1"/>
  <c r="K1413" i="1"/>
  <c r="S1413" i="1" s="1"/>
  <c r="K233" i="1"/>
  <c r="S233" i="1" s="1"/>
  <c r="K1319" i="1"/>
  <c r="S1319" i="1" s="1"/>
  <c r="K429" i="1"/>
  <c r="S429" i="1" s="1"/>
  <c r="K1017" i="1"/>
  <c r="S1017" i="1" s="1"/>
  <c r="K637" i="1"/>
  <c r="S637" i="1" s="1"/>
  <c r="K998" i="1"/>
  <c r="S998" i="1" s="1"/>
  <c r="K1347" i="1"/>
  <c r="S1347" i="1" s="1"/>
  <c r="K1494" i="1"/>
  <c r="S1494" i="1" s="1"/>
  <c r="K999" i="1"/>
  <c r="S999" i="1" s="1"/>
  <c r="K1691" i="1"/>
  <c r="S1691" i="1" s="1"/>
  <c r="K732" i="1"/>
  <c r="S732" i="1" s="1"/>
  <c r="K1292" i="1"/>
  <c r="S1292" i="1" s="1"/>
  <c r="K1565" i="1"/>
  <c r="S1565" i="1" s="1"/>
  <c r="K59" i="1"/>
  <c r="S59" i="1" s="1"/>
  <c r="K520" i="1"/>
  <c r="S520" i="1" s="1"/>
  <c r="K1155" i="1"/>
  <c r="S1155" i="1" s="1"/>
  <c r="K1653" i="1"/>
  <c r="S1653" i="1" s="1"/>
  <c r="K479" i="1"/>
  <c r="S479" i="1" s="1"/>
  <c r="K1392" i="1"/>
  <c r="S1392" i="1" s="1"/>
  <c r="K526" i="1"/>
  <c r="S526" i="1" s="1"/>
  <c r="K695" i="1"/>
  <c r="S695" i="1" s="1"/>
  <c r="K278" i="1"/>
  <c r="S278" i="1" s="1"/>
  <c r="K1395" i="1"/>
  <c r="S1395" i="1" s="1"/>
  <c r="K813" i="1"/>
  <c r="S813" i="1" s="1"/>
  <c r="K1450" i="1"/>
  <c r="S1450" i="1" s="1"/>
  <c r="K705" i="1"/>
  <c r="S705" i="1" s="1"/>
  <c r="K199" i="1"/>
  <c r="S199" i="1" s="1"/>
  <c r="K710" i="1"/>
  <c r="S710" i="1" s="1"/>
  <c r="K602" i="1"/>
  <c r="S602" i="1" s="1"/>
  <c r="K1150" i="1"/>
  <c r="S1150" i="1" s="1"/>
  <c r="K1795" i="1"/>
  <c r="S1795" i="1" s="1"/>
  <c r="K616" i="1"/>
  <c r="S616" i="1" s="1"/>
  <c r="K1639" i="1"/>
  <c r="S1639" i="1" s="1"/>
  <c r="K1180" i="1"/>
  <c r="S1180" i="1" s="1"/>
  <c r="K615" i="1"/>
  <c r="S615" i="1" s="1"/>
  <c r="K1066" i="1"/>
  <c r="S1066" i="1" s="1"/>
  <c r="K1000" i="1"/>
  <c r="S1000" i="1" s="1"/>
  <c r="K530" i="1"/>
  <c r="S530" i="1" s="1"/>
  <c r="K739" i="1"/>
  <c r="S739" i="1" s="1"/>
  <c r="K627" i="1"/>
  <c r="S627" i="1" s="1"/>
  <c r="K756" i="1"/>
  <c r="S756" i="1" s="1"/>
  <c r="K321" i="1"/>
  <c r="S321" i="1" s="1"/>
  <c r="K875" i="1"/>
  <c r="S875" i="1" s="1"/>
  <c r="K307" i="1"/>
  <c r="S307" i="1" s="1"/>
  <c r="K319" i="1"/>
  <c r="S319" i="1" s="1"/>
  <c r="K821" i="1"/>
  <c r="S821" i="1" s="1"/>
  <c r="K200" i="1"/>
  <c r="S200" i="1" s="1"/>
  <c r="K711" i="1"/>
  <c r="S711" i="1" s="1"/>
  <c r="K430" i="1"/>
  <c r="S430" i="1" s="1"/>
  <c r="K187" i="1"/>
  <c r="S187" i="1" s="1"/>
  <c r="K1123" i="1"/>
  <c r="S1123" i="1" s="1"/>
  <c r="K691" i="1"/>
  <c r="S691" i="1" s="1"/>
  <c r="K1374" i="1"/>
  <c r="S1374" i="1" s="1"/>
  <c r="K638" i="1"/>
  <c r="S638" i="1" s="1"/>
  <c r="K53" i="1"/>
  <c r="S53" i="1" s="1"/>
  <c r="K1309" i="1"/>
  <c r="S1309" i="1" s="1"/>
  <c r="K822" i="1"/>
  <c r="S822" i="1" s="1"/>
  <c r="K1201" i="1"/>
  <c r="S1201" i="1" s="1"/>
  <c r="K890" i="1"/>
  <c r="S890" i="1" s="1"/>
  <c r="K60" i="1"/>
  <c r="S60" i="1" s="1"/>
  <c r="K121" i="1"/>
  <c r="S121" i="1" s="1"/>
  <c r="K1566" i="1"/>
  <c r="S1566" i="1" s="1"/>
  <c r="K1142" i="1"/>
  <c r="S1142" i="1" s="1"/>
  <c r="K151" i="1"/>
  <c r="S151" i="1" s="1"/>
  <c r="K356" i="1"/>
  <c r="S356" i="1" s="1"/>
  <c r="K1018" i="1"/>
  <c r="S1018" i="1" s="1"/>
  <c r="K996" i="1"/>
  <c r="S996" i="1" s="1"/>
  <c r="K104" i="1"/>
  <c r="S104" i="1" s="1"/>
  <c r="K1082" i="1"/>
  <c r="S1082" i="1" s="1"/>
  <c r="K1880" i="1"/>
  <c r="S1880" i="1" s="1"/>
  <c r="K431" i="1"/>
  <c r="S431" i="1" s="1"/>
  <c r="K243" i="1"/>
  <c r="S243" i="1" s="1"/>
  <c r="K1217" i="1"/>
  <c r="S1217" i="1" s="1"/>
  <c r="K275" i="1"/>
  <c r="S275" i="1" s="1"/>
  <c r="K1019" i="1"/>
  <c r="S1019" i="1" s="1"/>
  <c r="K712" i="1"/>
  <c r="S712" i="1" s="1"/>
  <c r="K455" i="1"/>
  <c r="S455" i="1" s="1"/>
  <c r="K362" i="1"/>
  <c r="S362" i="1" s="1"/>
  <c r="K279" i="1"/>
  <c r="S279" i="1" s="1"/>
  <c r="K1261" i="1"/>
  <c r="S1261" i="1" s="1"/>
  <c r="K788" i="1"/>
  <c r="S788" i="1" s="1"/>
  <c r="K1293" i="1"/>
  <c r="S1293" i="1" s="1"/>
  <c r="K1083" i="1"/>
  <c r="S1083" i="1" s="1"/>
  <c r="K704" i="1"/>
  <c r="S704" i="1" s="1"/>
  <c r="K556" i="1"/>
  <c r="S556" i="1" s="1"/>
  <c r="K952" i="1"/>
  <c r="S952" i="1" s="1"/>
  <c r="K322" i="1"/>
  <c r="S322" i="1" s="1"/>
  <c r="K823" i="1"/>
  <c r="S823" i="1" s="1"/>
  <c r="K696" i="1"/>
  <c r="S696" i="1" s="1"/>
  <c r="K1070" i="1"/>
  <c r="S1070" i="1" s="1"/>
  <c r="K878" i="1"/>
  <c r="S878" i="1" s="1"/>
  <c r="K542" i="1"/>
  <c r="S542" i="1" s="1"/>
  <c r="K323" i="1"/>
  <c r="S323" i="1" s="1"/>
  <c r="K722" i="1"/>
  <c r="S722" i="1" s="1"/>
  <c r="K1218" i="1"/>
  <c r="S1218" i="1" s="1"/>
  <c r="K789" i="1"/>
  <c r="S789" i="1" s="1"/>
  <c r="K684" i="1"/>
  <c r="S684" i="1" s="1"/>
  <c r="K496" i="1"/>
  <c r="S496" i="1" s="1"/>
  <c r="K824" i="1"/>
  <c r="S824" i="1" s="1"/>
  <c r="K1010" i="1"/>
  <c r="S1010" i="1" s="1"/>
  <c r="K363" i="1"/>
  <c r="S363" i="1" s="1"/>
  <c r="K95" i="1"/>
  <c r="S95" i="1" s="1"/>
  <c r="K962" i="1"/>
  <c r="S962" i="1" s="1"/>
  <c r="K561" i="1"/>
  <c r="S561" i="1" s="1"/>
  <c r="K1084" i="1"/>
  <c r="S1084" i="1" s="1"/>
  <c r="K1451" i="1"/>
  <c r="S1451" i="1" s="1"/>
  <c r="K955" i="1"/>
  <c r="S955" i="1" s="1"/>
  <c r="K922" i="1"/>
  <c r="S922" i="1" s="1"/>
  <c r="K760" i="1"/>
  <c r="S760" i="1" s="1"/>
  <c r="K149" i="1"/>
  <c r="S149" i="1" s="1"/>
  <c r="K487" i="1"/>
  <c r="S487" i="1" s="1"/>
  <c r="K1396" i="1"/>
  <c r="S1396" i="1" s="1"/>
  <c r="K527" i="1"/>
  <c r="S527" i="1" s="1"/>
  <c r="K863" i="1"/>
  <c r="S863" i="1" s="1"/>
  <c r="K1020" i="1"/>
  <c r="S1020" i="1" s="1"/>
  <c r="K635" i="1"/>
  <c r="S635" i="1" s="1"/>
  <c r="K1718" i="1"/>
  <c r="S1718" i="1" s="1"/>
  <c r="K776" i="1"/>
  <c r="S776" i="1" s="1"/>
  <c r="K178" i="1"/>
  <c r="S178" i="1" s="1"/>
  <c r="K713" i="1"/>
  <c r="S713" i="1" s="1"/>
  <c r="K923" i="1"/>
  <c r="S923" i="1" s="1"/>
  <c r="K263" i="1"/>
  <c r="S263" i="1" s="1"/>
  <c r="K299" i="1"/>
  <c r="S299" i="1" s="1"/>
  <c r="K364" i="1"/>
  <c r="S364" i="1" s="1"/>
  <c r="K521" i="1"/>
  <c r="S521" i="1" s="1"/>
  <c r="K825" i="1"/>
  <c r="S825" i="1" s="1"/>
  <c r="K1102" i="1"/>
  <c r="S1102" i="1" s="1"/>
  <c r="K234" i="1"/>
  <c r="S234" i="1" s="1"/>
  <c r="K562" i="1"/>
  <c r="S562" i="1" s="1"/>
  <c r="K1074" i="1"/>
  <c r="S1074" i="1" s="1"/>
  <c r="K1362" i="1"/>
  <c r="S1362" i="1" s="1"/>
  <c r="K280" i="1"/>
  <c r="S280" i="1" s="1"/>
  <c r="K551" i="1"/>
  <c r="S551" i="1" s="1"/>
  <c r="K201" i="1"/>
  <c r="S201" i="1" s="1"/>
  <c r="K805" i="1"/>
  <c r="S805" i="1" s="1"/>
  <c r="K1642" i="1"/>
  <c r="S1642" i="1" s="1"/>
  <c r="K432" i="1"/>
  <c r="S432" i="1" s="1"/>
  <c r="K697" i="1"/>
  <c r="S697" i="1" s="1"/>
  <c r="K742" i="1"/>
  <c r="S742" i="1" s="1"/>
  <c r="K639" i="1"/>
  <c r="S639" i="1" s="1"/>
  <c r="K1233" i="1"/>
  <c r="S1233" i="1" s="1"/>
  <c r="K170" i="1"/>
  <c r="S170" i="1" s="1"/>
  <c r="K74" i="1"/>
  <c r="S74" i="1" s="1"/>
  <c r="K1238" i="1"/>
  <c r="S1238" i="1" s="1"/>
  <c r="K365" i="1"/>
  <c r="S365" i="1" s="1"/>
  <c r="K1567" i="1"/>
  <c r="S1567" i="1" s="1"/>
  <c r="K298" i="1"/>
  <c r="S298" i="1" s="1"/>
  <c r="K1850" i="1"/>
  <c r="S1850" i="1" s="1"/>
  <c r="K903" i="1"/>
  <c r="S903" i="1" s="1"/>
  <c r="K543" i="1"/>
  <c r="S543" i="1" s="1"/>
  <c r="K1289" i="1"/>
  <c r="S1289" i="1" s="1"/>
  <c r="K264" i="1"/>
  <c r="S264" i="1" s="1"/>
  <c r="K433" i="1"/>
  <c r="S433" i="1" s="1"/>
  <c r="K1851" i="1"/>
  <c r="S1851" i="1" s="1"/>
  <c r="K1174" i="1"/>
  <c r="S1174" i="1" s="1"/>
  <c r="K1021" i="1"/>
  <c r="S1021" i="1" s="1"/>
  <c r="K146" i="1"/>
  <c r="S146" i="1" s="1"/>
  <c r="K995" i="1"/>
  <c r="S995" i="1" s="1"/>
  <c r="K497" i="1"/>
  <c r="S497" i="1" s="1"/>
  <c r="K1013" i="1"/>
  <c r="S1013" i="1" s="1"/>
  <c r="K1022" i="1"/>
  <c r="S1022" i="1" s="1"/>
  <c r="K640" i="1"/>
  <c r="S640" i="1" s="1"/>
  <c r="K276" i="1"/>
  <c r="S276" i="1" s="1"/>
  <c r="K1411" i="1"/>
  <c r="S1411" i="1" s="1"/>
  <c r="K366" i="1"/>
  <c r="S366" i="1" s="1"/>
  <c r="K685" i="1"/>
  <c r="S685" i="1" s="1"/>
  <c r="K1184" i="1"/>
  <c r="S1184" i="1" s="1"/>
  <c r="K641" i="1"/>
  <c r="S641" i="1" s="1"/>
  <c r="K235" i="1"/>
  <c r="S235" i="1" s="1"/>
  <c r="K544" i="1"/>
  <c r="S544" i="1" s="1"/>
  <c r="K498" i="1"/>
  <c r="S498" i="1" s="1"/>
  <c r="K1808" i="1"/>
  <c r="S1808" i="1" s="1"/>
  <c r="K221" i="1"/>
  <c r="S221" i="1" s="1"/>
  <c r="K281" i="1"/>
  <c r="S281" i="1" s="1"/>
  <c r="K1766" i="1"/>
  <c r="S1766" i="1" s="1"/>
  <c r="K1847" i="1"/>
  <c r="S1847" i="1" s="1"/>
  <c r="K799" i="1"/>
  <c r="S799" i="1" s="1"/>
  <c r="K202" i="1"/>
  <c r="S202" i="1" s="1"/>
  <c r="K1131" i="1"/>
  <c r="S1131" i="1" s="1"/>
  <c r="K891" i="1"/>
  <c r="S891" i="1" s="1"/>
  <c r="K595" i="1"/>
  <c r="S595" i="1" s="1"/>
  <c r="K160" i="1"/>
  <c r="S160" i="1" s="1"/>
  <c r="K826" i="1"/>
  <c r="S826" i="1" s="1"/>
  <c r="K19" i="1"/>
  <c r="S19" i="1" s="1"/>
  <c r="K971" i="1"/>
  <c r="S971" i="1" s="1"/>
  <c r="K1191" i="1"/>
  <c r="S1191" i="1" s="1"/>
  <c r="K1001" i="1"/>
  <c r="S1001" i="1" s="1"/>
  <c r="K203" i="1"/>
  <c r="S203" i="1" s="1"/>
  <c r="K983" i="1"/>
  <c r="S983" i="1" s="1"/>
  <c r="K367" i="1"/>
  <c r="S367" i="1" s="1"/>
  <c r="K994" i="1"/>
  <c r="S994" i="1" s="1"/>
  <c r="K924" i="1"/>
  <c r="S924" i="1" s="1"/>
  <c r="K401" i="1"/>
  <c r="S401" i="1" s="1"/>
  <c r="K1568" i="1"/>
  <c r="S1568" i="1" s="1"/>
  <c r="K1702" i="1"/>
  <c r="S1702" i="1" s="1"/>
  <c r="K466" i="1"/>
  <c r="S466" i="1" s="1"/>
  <c r="K81" i="1"/>
  <c r="S81" i="1" s="1"/>
  <c r="K1597" i="1"/>
  <c r="S1597" i="1" s="1"/>
  <c r="K368" i="1"/>
  <c r="S368" i="1" s="1"/>
  <c r="K827" i="1"/>
  <c r="S827" i="1" s="1"/>
  <c r="K956" i="1"/>
  <c r="S956" i="1" s="1"/>
  <c r="K536" i="1"/>
  <c r="S536" i="1" s="1"/>
  <c r="K1829" i="1"/>
  <c r="S1829" i="1" s="1"/>
  <c r="K563" i="1"/>
  <c r="S563" i="1" s="1"/>
  <c r="K142" i="1"/>
  <c r="S142" i="1" s="1"/>
  <c r="K244" i="1"/>
  <c r="S244" i="1" s="1"/>
  <c r="K781" i="1"/>
  <c r="S781" i="1" s="1"/>
  <c r="K489" i="1"/>
  <c r="S489" i="1" s="1"/>
  <c r="K642" i="1"/>
  <c r="S642" i="1" s="1"/>
  <c r="K560" i="1"/>
  <c r="S560" i="1" s="1"/>
  <c r="K1247" i="1"/>
  <c r="S1247" i="1" s="1"/>
  <c r="K223" i="1"/>
  <c r="S223" i="1" s="1"/>
  <c r="K1365" i="1"/>
  <c r="S1365" i="1" s="1"/>
  <c r="K460" i="1"/>
  <c r="S460" i="1" s="1"/>
  <c r="K828" i="1"/>
  <c r="S828" i="1" s="1"/>
  <c r="K390" i="1"/>
  <c r="S390" i="1" s="1"/>
  <c r="K282" i="1"/>
  <c r="S282" i="1" s="1"/>
  <c r="K499" i="1"/>
  <c r="S499" i="1" s="1"/>
  <c r="K587" i="1"/>
  <c r="S587" i="1" s="1"/>
  <c r="K369" i="1"/>
  <c r="S369" i="1" s="1"/>
  <c r="K77" i="1"/>
  <c r="S77" i="1" s="1"/>
  <c r="K236" i="1"/>
  <c r="S236" i="1" s="1"/>
  <c r="K1272" i="1"/>
  <c r="S1272" i="1" s="1"/>
  <c r="K888" i="1"/>
  <c r="S888" i="1" s="1"/>
  <c r="K1205" i="1"/>
  <c r="S1205" i="1" s="1"/>
  <c r="K782" i="1"/>
  <c r="S782" i="1" s="1"/>
  <c r="K1023" i="1"/>
  <c r="S1023" i="1" s="1"/>
  <c r="K1147" i="1"/>
  <c r="S1147" i="1" s="1"/>
  <c r="K345" i="1"/>
  <c r="S345" i="1" s="1"/>
  <c r="K90" i="1"/>
  <c r="S90" i="1" s="1"/>
  <c r="K1616" i="1"/>
  <c r="S1616" i="1" s="1"/>
  <c r="K800" i="1"/>
  <c r="S800" i="1" s="1"/>
  <c r="K255" i="1"/>
  <c r="S255" i="1" s="1"/>
  <c r="K1115" i="1"/>
  <c r="S1115" i="1" s="1"/>
  <c r="K958" i="1"/>
  <c r="S958" i="1" s="1"/>
  <c r="K461" i="1"/>
  <c r="S461" i="1" s="1"/>
  <c r="K614" i="1"/>
  <c r="S614" i="1" s="1"/>
  <c r="K1188" i="1"/>
  <c r="S1188" i="1" s="1"/>
  <c r="K761" i="1"/>
  <c r="S761" i="1" s="1"/>
  <c r="K1763" i="1"/>
  <c r="S1763" i="1" s="1"/>
  <c r="K406" i="1"/>
  <c r="S406" i="1" s="1"/>
  <c r="K420" i="1"/>
  <c r="S420" i="1" s="1"/>
  <c r="K180" i="1"/>
  <c r="S180" i="1" s="1"/>
  <c r="K1637" i="1"/>
  <c r="S1637" i="1" s="1"/>
  <c r="K1024" i="1"/>
  <c r="S1024" i="1" s="1"/>
  <c r="K370" i="1"/>
  <c r="S370" i="1" s="1"/>
  <c r="K743" i="1"/>
  <c r="S743" i="1" s="1"/>
  <c r="K222" i="1"/>
  <c r="S222" i="1" s="1"/>
  <c r="K1542" i="1"/>
  <c r="S1542" i="1" s="1"/>
  <c r="K434" i="1"/>
  <c r="S434" i="1" s="1"/>
  <c r="K371" i="1"/>
  <c r="S371" i="1" s="1"/>
  <c r="K1273" i="1"/>
  <c r="S1273" i="1" s="1"/>
  <c r="K1025" i="1"/>
  <c r="S1025" i="1" s="1"/>
  <c r="K907" i="1"/>
  <c r="S907" i="1" s="1"/>
  <c r="K1404" i="1"/>
  <c r="S1404" i="1" s="1"/>
  <c r="K500" i="1"/>
  <c r="S500" i="1" s="1"/>
  <c r="K1085" i="1"/>
  <c r="S1085" i="1" s="1"/>
  <c r="K1375" i="1"/>
  <c r="S1375" i="1" s="1"/>
  <c r="K1193" i="1"/>
  <c r="S1193" i="1" s="1"/>
  <c r="S1190" i="1"/>
  <c r="K1241" i="1"/>
  <c r="S1241" i="1" s="1"/>
  <c r="K531" i="1"/>
  <c r="S531" i="1" s="1"/>
  <c r="K227" i="1"/>
  <c r="S227" i="1" s="1"/>
  <c r="K872" i="1"/>
  <c r="S872" i="1" s="1"/>
  <c r="K564" i="1"/>
  <c r="S564" i="1" s="1"/>
  <c r="K970" i="1"/>
  <c r="S970" i="1" s="1"/>
  <c r="K1618" i="1"/>
  <c r="S1618" i="1" s="1"/>
  <c r="K829" i="1"/>
  <c r="S829" i="1" s="1"/>
  <c r="K925" i="1"/>
  <c r="S925" i="1" s="1"/>
  <c r="K1852" i="1"/>
  <c r="S1852" i="1" s="1"/>
  <c r="K643" i="1"/>
  <c r="S643" i="1" s="1"/>
  <c r="K1148" i="1"/>
  <c r="S1148" i="1" s="1"/>
  <c r="K435" i="1"/>
  <c r="S435" i="1" s="1"/>
  <c r="K1355" i="1"/>
  <c r="S1355" i="1" s="1"/>
  <c r="K1086" i="1"/>
  <c r="S1086" i="1" s="1"/>
  <c r="K997" i="1"/>
  <c r="S997" i="1" s="1"/>
  <c r="K777" i="1"/>
  <c r="S777" i="1" s="1"/>
  <c r="K348" i="1"/>
  <c r="S348" i="1" s="1"/>
  <c r="K545" i="1"/>
  <c r="S545" i="1" s="1"/>
  <c r="K1452" i="1"/>
  <c r="S1452" i="1" s="1"/>
  <c r="K324" i="1"/>
  <c r="S324" i="1" s="1"/>
  <c r="K24" i="1"/>
  <c r="S24" i="1" s="1"/>
  <c r="K1026" i="1"/>
  <c r="S1026" i="1" s="1"/>
  <c r="K1136" i="1"/>
  <c r="S1136" i="1" s="1"/>
  <c r="K1002" i="1"/>
  <c r="S1002" i="1" s="1"/>
  <c r="K1212" i="1"/>
  <c r="S1212" i="1" s="1"/>
  <c r="K105" i="1"/>
  <c r="S105" i="1" s="1"/>
  <c r="K686" i="1"/>
  <c r="S686" i="1" s="1"/>
  <c r="K1490" i="1"/>
  <c r="S1490" i="1" s="1"/>
  <c r="K501" i="1"/>
  <c r="S501" i="1" s="1"/>
  <c r="K20" i="1"/>
  <c r="S20" i="1" s="1"/>
  <c r="K744" i="1"/>
  <c r="S744" i="1" s="1"/>
  <c r="K644" i="1"/>
  <c r="S644" i="1" s="1"/>
  <c r="K1320" i="1"/>
  <c r="S1320" i="1" s="1"/>
  <c r="K1027" i="1"/>
  <c r="S1027" i="1" s="1"/>
  <c r="K82" i="1"/>
  <c r="S82" i="1" s="1"/>
  <c r="K1775" i="1"/>
  <c r="S1775" i="1" s="1"/>
  <c r="K914" i="1"/>
  <c r="S914" i="1" s="1"/>
  <c r="K900" i="1"/>
  <c r="S900" i="1" s="1"/>
  <c r="K565" i="1"/>
  <c r="S565" i="1" s="1"/>
  <c r="K1492" i="1"/>
  <c r="S1492" i="1" s="1"/>
  <c r="K265" i="1"/>
  <c r="S265" i="1" s="1"/>
  <c r="K1242" i="1"/>
  <c r="S1242" i="1" s="1"/>
  <c r="K162" i="1"/>
  <c r="S162" i="1" s="1"/>
  <c r="K628" i="1"/>
  <c r="S628" i="1" s="1"/>
  <c r="K588" i="1"/>
  <c r="S588" i="1" s="1"/>
  <c r="K830" i="1"/>
  <c r="S830" i="1" s="1"/>
  <c r="K61" i="1"/>
  <c r="S61" i="1" s="1"/>
  <c r="K1654" i="1"/>
  <c r="S1654" i="1" s="1"/>
  <c r="K62" i="1"/>
  <c r="S62" i="1" s="1"/>
  <c r="K926" i="1"/>
  <c r="S926" i="1" s="1"/>
  <c r="K84" i="1"/>
  <c r="S84" i="1" s="1"/>
  <c r="K1692" i="1"/>
  <c r="S1692" i="1" s="1"/>
  <c r="K1175" i="1"/>
  <c r="S1175" i="1" s="1"/>
  <c r="K1423" i="1"/>
  <c r="S1423" i="1" s="1"/>
  <c r="K607" i="1"/>
  <c r="S607" i="1" s="1"/>
  <c r="K245" i="1"/>
  <c r="S245" i="1" s="1"/>
  <c r="K204" i="1"/>
  <c r="S204" i="1" s="1"/>
  <c r="K1821" i="1"/>
  <c r="S1821" i="1" s="1"/>
  <c r="K1479" i="1"/>
  <c r="S1479" i="1" s="1"/>
  <c r="K740" i="1"/>
  <c r="S740" i="1" s="1"/>
  <c r="K778" i="1"/>
  <c r="S778" i="1" s="1"/>
  <c r="K91" i="1"/>
  <c r="S91" i="1" s="1"/>
  <c r="K1686" i="1"/>
  <c r="S1686" i="1" s="1"/>
  <c r="K55" i="1"/>
  <c r="S55" i="1" s="1"/>
  <c r="K957" i="1"/>
  <c r="S957" i="1" s="1"/>
  <c r="K724" i="1"/>
  <c r="S724" i="1" s="1"/>
  <c r="K467" i="1"/>
  <c r="S467" i="1" s="1"/>
  <c r="K458" i="1"/>
  <c r="S458" i="1" s="1"/>
  <c r="K45" i="1"/>
  <c r="S45" i="1" s="1"/>
  <c r="K532" i="1"/>
  <c r="S532" i="1" s="1"/>
  <c r="K436" i="1"/>
  <c r="S436" i="1" s="1"/>
  <c r="K613" i="1"/>
  <c r="S613" i="1" s="1"/>
  <c r="K1206" i="1"/>
  <c r="S1206" i="1" s="1"/>
  <c r="K525" i="1"/>
  <c r="S525" i="1" s="1"/>
  <c r="K325" i="1"/>
  <c r="S325" i="1" s="1"/>
  <c r="K537" i="1"/>
  <c r="S537" i="1" s="1"/>
  <c r="K293" i="1"/>
  <c r="S293" i="1" s="1"/>
  <c r="K1103" i="1"/>
  <c r="S1103" i="1" s="1"/>
  <c r="K889" i="1"/>
  <c r="S889" i="1" s="1"/>
  <c r="K92" i="1"/>
  <c r="S92" i="1" s="1"/>
  <c r="K1310" i="1"/>
  <c r="S1310" i="1" s="1"/>
  <c r="K1598" i="1"/>
  <c r="S1598" i="1" s="1"/>
  <c r="K989" i="1"/>
  <c r="S989" i="1" s="1"/>
  <c r="K31" i="1"/>
  <c r="S31" i="1" s="1"/>
  <c r="K36" i="1"/>
  <c r="S36" i="1" s="1"/>
  <c r="K49" i="1"/>
  <c r="S49" i="1" s="1"/>
  <c r="K1569" i="1"/>
  <c r="S1569" i="1" s="1"/>
  <c r="K398" i="1"/>
  <c r="S398" i="1" s="1"/>
  <c r="K1239" i="1"/>
  <c r="S1239" i="1" s="1"/>
  <c r="K256" i="1"/>
  <c r="S256" i="1" s="1"/>
  <c r="K246" i="1"/>
  <c r="S246" i="1" s="1"/>
  <c r="K1548" i="1"/>
  <c r="S1548" i="1" s="1"/>
  <c r="K879" i="1"/>
  <c r="S879" i="1" s="1"/>
  <c r="K908" i="1"/>
  <c r="S908" i="1" s="1"/>
  <c r="K1376" i="1"/>
  <c r="S1376" i="1" s="1"/>
  <c r="K1483" i="1"/>
  <c r="S1483" i="1" s="1"/>
  <c r="K959" i="1"/>
  <c r="S959" i="1" s="1"/>
  <c r="K901" i="1"/>
  <c r="S901" i="1" s="1"/>
  <c r="K963" i="1"/>
  <c r="S963" i="1" s="1"/>
  <c r="K745" i="1"/>
  <c r="S745" i="1" s="1"/>
  <c r="K1453" i="1"/>
  <c r="S1453" i="1" s="1"/>
  <c r="K831" i="1"/>
  <c r="S831" i="1" s="1"/>
  <c r="K1417" i="1"/>
  <c r="S1417" i="1" s="1"/>
  <c r="K220" i="1"/>
  <c r="S220" i="1" s="1"/>
  <c r="K912" i="1"/>
  <c r="S912" i="1" s="1"/>
  <c r="K502" i="1"/>
  <c r="S502" i="1" s="1"/>
  <c r="K205" i="1"/>
  <c r="S205" i="1" s="1"/>
  <c r="K1339" i="1"/>
  <c r="S1339" i="1" s="1"/>
  <c r="K326" i="1"/>
  <c r="S326" i="1" s="1"/>
  <c r="K902" i="1"/>
  <c r="S902" i="1" s="1"/>
  <c r="K1028" i="1"/>
  <c r="S1028" i="1" s="1"/>
  <c r="K1156" i="1"/>
  <c r="S1156" i="1" s="1"/>
  <c r="K495" i="1"/>
  <c r="S495" i="1" s="1"/>
  <c r="K1116" i="1"/>
  <c r="S1116" i="1" s="1"/>
  <c r="K790" i="1"/>
  <c r="S790" i="1" s="1"/>
  <c r="K1728" i="1"/>
  <c r="S1728" i="1" s="1"/>
  <c r="K1655" i="1"/>
  <c r="S1655" i="1" s="1"/>
  <c r="K594" i="1"/>
  <c r="S594" i="1" s="1"/>
  <c r="K733" i="1"/>
  <c r="S733" i="1" s="1"/>
  <c r="K645" i="1"/>
  <c r="S645" i="1" s="1"/>
  <c r="K1294" i="1"/>
  <c r="S1294" i="1" s="1"/>
  <c r="K1183" i="1"/>
  <c r="S1183" i="1" s="1"/>
  <c r="K725" i="1"/>
  <c r="S725" i="1" s="1"/>
  <c r="K791" i="1"/>
  <c r="S791" i="1" s="1"/>
  <c r="K796" i="1"/>
  <c r="S796" i="1" s="1"/>
  <c r="K1104" i="1"/>
  <c r="S1104" i="1" s="1"/>
  <c r="K726" i="1"/>
  <c r="S726" i="1" s="1"/>
  <c r="K136" i="1"/>
  <c r="S136" i="1" s="1"/>
  <c r="K177" i="1"/>
  <c r="S177" i="1" s="1"/>
  <c r="K1830" i="1"/>
  <c r="S1830" i="1" s="1"/>
  <c r="K469" i="1"/>
  <c r="S469" i="1" s="1"/>
  <c r="K283" i="1"/>
  <c r="S283" i="1" s="1"/>
  <c r="K1608" i="1"/>
  <c r="S1608" i="1" s="1"/>
  <c r="K1454" i="1"/>
  <c r="S1454" i="1" s="1"/>
  <c r="K25" i="1"/>
  <c r="S25" i="1" s="1"/>
  <c r="K292" i="1"/>
  <c r="S292" i="1" s="1"/>
  <c r="K1798" i="1"/>
  <c r="S1798" i="1" s="1"/>
  <c r="K1157" i="1"/>
  <c r="S1157" i="1" s="1"/>
  <c r="K1158" i="1"/>
  <c r="S1158" i="1" s="1"/>
  <c r="K1219" i="1"/>
  <c r="S1219" i="1" s="1"/>
  <c r="K646" i="1"/>
  <c r="S646" i="1" s="1"/>
  <c r="K412" i="1"/>
  <c r="S412" i="1" s="1"/>
  <c r="K183" i="1"/>
  <c r="S183" i="1" s="1"/>
  <c r="K1684" i="1"/>
  <c r="S1684" i="1" s="1"/>
  <c r="K284" i="1"/>
  <c r="S284" i="1" s="1"/>
  <c r="K1609" i="1"/>
  <c r="S1609" i="1" s="1"/>
  <c r="K437" i="1"/>
  <c r="S437" i="1" s="1"/>
  <c r="K470" i="1"/>
  <c r="S470" i="1" s="1"/>
  <c r="K566" i="1"/>
  <c r="S566" i="1" s="1"/>
  <c r="K122" i="1"/>
  <c r="S122" i="1" s="1"/>
  <c r="K484" i="1"/>
  <c r="S484" i="1" s="1"/>
  <c r="K1729" i="1"/>
  <c r="S1729" i="1" s="1"/>
  <c r="K1290" i="1"/>
  <c r="S1290" i="1" s="1"/>
  <c r="K372" i="1"/>
  <c r="S372" i="1" s="1"/>
  <c r="K771" i="1"/>
  <c r="S771" i="1" s="1"/>
  <c r="K159" i="1"/>
  <c r="S159" i="1" s="1"/>
  <c r="K801" i="1"/>
  <c r="S801" i="1" s="1"/>
  <c r="K1753" i="1"/>
  <c r="S1753" i="1" s="1"/>
  <c r="K456" i="1"/>
  <c r="S456" i="1" s="1"/>
  <c r="K257" i="1"/>
  <c r="S257" i="1" s="1"/>
  <c r="K832" i="1"/>
  <c r="S832" i="1" s="1"/>
  <c r="K1570" i="1"/>
  <c r="S1570" i="1" s="1"/>
  <c r="K402" i="1"/>
  <c r="S402" i="1" s="1"/>
  <c r="K1348" i="1"/>
  <c r="S1348" i="1" s="1"/>
  <c r="K1640" i="1"/>
  <c r="S1640" i="1" s="1"/>
  <c r="K647" i="1"/>
  <c r="S647" i="1" s="1"/>
  <c r="K1397" i="1"/>
  <c r="S1397" i="1" s="1"/>
  <c r="K373" i="1"/>
  <c r="S373" i="1" s="1"/>
  <c r="K679" i="1"/>
  <c r="S679" i="1" s="1"/>
  <c r="K798" i="1"/>
  <c r="S798" i="1" s="1"/>
  <c r="K106" i="1"/>
  <c r="S106" i="1" s="1"/>
  <c r="K792" i="1"/>
  <c r="S792" i="1" s="1"/>
  <c r="K927" i="1"/>
  <c r="S927" i="1" s="1"/>
  <c r="K1050" i="1"/>
  <c r="S1050" i="1" s="1"/>
  <c r="K648" i="1"/>
  <c r="S648" i="1" s="1"/>
  <c r="K528" i="1"/>
  <c r="S528" i="1" s="1"/>
  <c r="K1748" i="1"/>
  <c r="S1748" i="1" s="1"/>
  <c r="K317" i="1"/>
  <c r="S317" i="1" s="1"/>
  <c r="K1889" i="1"/>
  <c r="S1889" i="1" s="1"/>
  <c r="K63" i="1"/>
  <c r="S63" i="1" s="1"/>
  <c r="K833" i="1"/>
  <c r="S833" i="1" s="1"/>
  <c r="K503" i="1"/>
  <c r="S503" i="1" s="1"/>
  <c r="K948" i="1"/>
  <c r="S948" i="1" s="1"/>
  <c r="K1274" i="1"/>
  <c r="S1274" i="1" s="1"/>
  <c r="K1455" i="1"/>
  <c r="S1455" i="1" s="1"/>
  <c r="K18" i="1"/>
  <c r="S18" i="1" s="1"/>
  <c r="K1159" i="1"/>
  <c r="S1159" i="1" s="1"/>
  <c r="K1220" i="1"/>
  <c r="S1220" i="1" s="1"/>
  <c r="K266" i="1"/>
  <c r="S266" i="1" s="1"/>
  <c r="K793" i="1"/>
  <c r="S793" i="1" s="1"/>
  <c r="K47" i="1"/>
  <c r="S47" i="1" s="1"/>
  <c r="K152" i="1"/>
  <c r="S152" i="1" s="1"/>
  <c r="K89" i="1"/>
  <c r="S89" i="1" s="1"/>
  <c r="K261" i="1"/>
  <c r="S261" i="1" s="1"/>
  <c r="K834" i="1"/>
  <c r="S834" i="1" s="1"/>
  <c r="K567" i="1"/>
  <c r="S567" i="1" s="1"/>
  <c r="K920" i="1"/>
  <c r="S920" i="1" s="1"/>
  <c r="K746" i="1"/>
  <c r="S746" i="1" s="1"/>
  <c r="K1275" i="1"/>
  <c r="S1275" i="1" s="1"/>
  <c r="K1709" i="1"/>
  <c r="S1709" i="1" s="1"/>
  <c r="K22" i="1"/>
  <c r="S22" i="1" s="1"/>
  <c r="K954" i="1"/>
  <c r="S954" i="1" s="1"/>
  <c r="K1029" i="1"/>
  <c r="S1029" i="1" s="1"/>
  <c r="K163" i="1"/>
  <c r="S163" i="1" s="1"/>
  <c r="K1831" i="1"/>
  <c r="S1831" i="1" s="1"/>
  <c r="K343" i="1"/>
  <c r="S343" i="1" s="1"/>
  <c r="K787" i="1"/>
  <c r="S787" i="1" s="1"/>
  <c r="K1428" i="1"/>
  <c r="S1428" i="1" s="1"/>
  <c r="K541" i="1"/>
  <c r="S541" i="1" s="1"/>
  <c r="K1236" i="1"/>
  <c r="S1236" i="1" s="1"/>
  <c r="K273" i="1"/>
  <c r="S273" i="1" s="1"/>
  <c r="K407" i="1"/>
  <c r="S407" i="1" s="1"/>
  <c r="K206" i="1"/>
  <c r="S206" i="1" s="1"/>
  <c r="K730" i="1"/>
  <c r="S730" i="1" s="1"/>
  <c r="K1296" i="1"/>
  <c r="S1296" i="1" s="1"/>
  <c r="K1495" i="1"/>
  <c r="S1495" i="1" s="1"/>
  <c r="K1611" i="1"/>
  <c r="S1611" i="1" s="1"/>
  <c r="K1571" i="1"/>
  <c r="S1571" i="1" s="1"/>
  <c r="K1456" i="1"/>
  <c r="S1456" i="1" s="1"/>
  <c r="K568" i="1"/>
  <c r="S568" i="1" s="1"/>
  <c r="K1202" i="1"/>
  <c r="S1202" i="1" s="1"/>
  <c r="K116" i="1"/>
  <c r="S116" i="1" s="1"/>
  <c r="K421" i="1"/>
  <c r="S421" i="1" s="1"/>
  <c r="K64" i="1"/>
  <c r="S64" i="1" s="1"/>
  <c r="K762" i="1"/>
  <c r="S762" i="1" s="1"/>
  <c r="K714" i="1"/>
  <c r="S714" i="1" s="1"/>
  <c r="K629" i="1"/>
  <c r="S629" i="1" s="1"/>
  <c r="K504" i="1"/>
  <c r="S504" i="1" s="1"/>
  <c r="K1377" i="1"/>
  <c r="S1377" i="1" s="1"/>
  <c r="K314" i="1"/>
  <c r="S314" i="1" s="1"/>
  <c r="K464" i="1"/>
  <c r="S464" i="1" s="1"/>
  <c r="K207" i="1"/>
  <c r="S207" i="1" s="1"/>
  <c r="K179" i="1"/>
  <c r="S179" i="1" s="1"/>
  <c r="K1496" i="1"/>
  <c r="S1496" i="1" s="1"/>
  <c r="K35" i="1"/>
  <c r="S35" i="1" s="1"/>
  <c r="K612" i="1"/>
  <c r="S612" i="1" s="1"/>
  <c r="K702" i="1"/>
  <c r="S702" i="1" s="1"/>
  <c r="K349" i="1"/>
  <c r="S349" i="1" s="1"/>
  <c r="K247" i="1"/>
  <c r="S247" i="1" s="1"/>
  <c r="K32" i="1"/>
  <c r="S32" i="1" s="1"/>
  <c r="K471" i="1"/>
  <c r="S471" i="1" s="1"/>
  <c r="K625" i="1"/>
  <c r="S625" i="1" s="1"/>
  <c r="K123" i="1"/>
  <c r="S123" i="1" s="1"/>
  <c r="K248" i="1"/>
  <c r="S248" i="1" s="1"/>
  <c r="K835" i="1"/>
  <c r="S835" i="1" s="1"/>
  <c r="K134" i="1"/>
  <c r="S134" i="1" s="1"/>
  <c r="K836" i="1"/>
  <c r="S836" i="1" s="1"/>
  <c r="K909" i="1"/>
  <c r="S909" i="1" s="1"/>
  <c r="K1701" i="1"/>
  <c r="S1701" i="1" s="1"/>
  <c r="K308" i="1"/>
  <c r="S308" i="1" s="1"/>
  <c r="K1619" i="1"/>
  <c r="S1619" i="1" s="1"/>
  <c r="K972" i="1"/>
  <c r="S972" i="1" s="1"/>
  <c r="K1311" i="1"/>
  <c r="S1311" i="1" s="1"/>
  <c r="K747" i="1"/>
  <c r="S747" i="1" s="1"/>
  <c r="K1572" i="1"/>
  <c r="S1572" i="1" s="1"/>
  <c r="K928" i="1"/>
  <c r="S928" i="1" s="1"/>
  <c r="K837" i="1"/>
  <c r="S837" i="1" s="1"/>
  <c r="K374" i="1"/>
  <c r="S374" i="1" s="1"/>
  <c r="K546" i="1"/>
  <c r="S546" i="1" s="1"/>
  <c r="K147" i="1"/>
  <c r="S147" i="1" s="1"/>
  <c r="K124" i="1"/>
  <c r="S124" i="1" s="1"/>
  <c r="K1137" i="1"/>
  <c r="S1137" i="1" s="1"/>
  <c r="K400" i="1"/>
  <c r="S400" i="1" s="1"/>
  <c r="K649" i="1"/>
  <c r="S649" i="1" s="1"/>
  <c r="K1105" i="1"/>
  <c r="S1105" i="1" s="1"/>
  <c r="K596" i="1"/>
  <c r="S596" i="1" s="1"/>
  <c r="K763" i="1"/>
  <c r="S763" i="1" s="1"/>
  <c r="K1360" i="1"/>
  <c r="S1360" i="1" s="1"/>
  <c r="K1106" i="1"/>
  <c r="S1106" i="1" s="1"/>
  <c r="K38" i="1"/>
  <c r="S38" i="1" s="1"/>
  <c r="K1189" i="1"/>
  <c r="S1189" i="1" s="1"/>
  <c r="K78" i="1"/>
  <c r="S78" i="1" s="1"/>
  <c r="K515" i="1"/>
  <c r="S515" i="1" s="1"/>
  <c r="K929" i="1"/>
  <c r="S929" i="1" s="1"/>
  <c r="K249" i="1"/>
  <c r="S249" i="1" s="1"/>
  <c r="K52" i="1"/>
  <c r="S52" i="1" s="1"/>
  <c r="K592" i="1"/>
  <c r="S592" i="1" s="1"/>
  <c r="K1067" i="1"/>
  <c r="S1067" i="1" s="1"/>
  <c r="K285" i="1"/>
  <c r="S285" i="1" s="1"/>
  <c r="K919" i="1"/>
  <c r="S919" i="1" s="1"/>
  <c r="K1125" i="1"/>
  <c r="S1125" i="1" s="1"/>
  <c r="K1797" i="1"/>
  <c r="S1797" i="1" s="1"/>
  <c r="K1710" i="1"/>
  <c r="S1710" i="1" s="1"/>
  <c r="K1240" i="1"/>
  <c r="S1240" i="1" s="1"/>
  <c r="K286" i="1"/>
  <c r="S286" i="1" s="1"/>
  <c r="K65" i="1"/>
  <c r="S65" i="1" s="1"/>
  <c r="K87" i="1"/>
  <c r="S87" i="1" s="1"/>
  <c r="K930" i="1"/>
  <c r="S930" i="1" s="1"/>
  <c r="K838" i="1"/>
  <c r="S838" i="1" s="1"/>
  <c r="K21" i="1"/>
  <c r="S21" i="1" s="1"/>
  <c r="K176" i="1"/>
  <c r="S176" i="1" s="1"/>
  <c r="K137" i="1"/>
  <c r="S137" i="1" s="1"/>
  <c r="K505" i="1"/>
  <c r="S505" i="1" s="1"/>
  <c r="K161" i="1"/>
  <c r="S161" i="1" s="1"/>
  <c r="K438" i="1"/>
  <c r="S438" i="1" s="1"/>
  <c r="K1015" i="1"/>
  <c r="S1015" i="1" s="1"/>
  <c r="K569" i="1"/>
  <c r="S569" i="1" s="1"/>
  <c r="K125" i="1"/>
  <c r="S125" i="1" s="1"/>
  <c r="K1372" i="1"/>
  <c r="S1372" i="1" s="1"/>
  <c r="K1087" i="1"/>
  <c r="S1087" i="1" s="1"/>
  <c r="K597" i="1"/>
  <c r="S597" i="1" s="1"/>
  <c r="K164" i="1"/>
  <c r="S164" i="1" s="1"/>
  <c r="K439" i="1"/>
  <c r="S439" i="1" s="1"/>
  <c r="K1657" i="1"/>
  <c r="S1657" i="1" s="1"/>
  <c r="K839" i="1"/>
  <c r="S839" i="1" s="1"/>
  <c r="K931" i="1"/>
  <c r="S931" i="1" s="1"/>
  <c r="K932" i="1"/>
  <c r="S932" i="1" s="1"/>
  <c r="K287" i="1"/>
  <c r="S287" i="1" s="1"/>
  <c r="K1799" i="1"/>
  <c r="S1799" i="1" s="1"/>
  <c r="K840" i="1"/>
  <c r="S840" i="1" s="1"/>
  <c r="K570" i="1"/>
  <c r="S570" i="1" s="1"/>
  <c r="K506" i="1"/>
  <c r="S506" i="1" s="1"/>
  <c r="K50" i="1"/>
  <c r="S50" i="1" s="1"/>
  <c r="K188" i="1"/>
  <c r="S188" i="1" s="1"/>
  <c r="K1677" i="1"/>
  <c r="S1677" i="1" s="1"/>
  <c r="K1160" i="1"/>
  <c r="S1160" i="1" s="1"/>
  <c r="K1643" i="1"/>
  <c r="S1643" i="1" s="1"/>
  <c r="K630" i="1"/>
  <c r="S630" i="1" s="1"/>
  <c r="K1409" i="1"/>
  <c r="S1409" i="1" s="1"/>
  <c r="K1368" i="1"/>
  <c r="S1368" i="1" s="1"/>
  <c r="K1132" i="1"/>
  <c r="S1132" i="1" s="1"/>
  <c r="K375" i="1"/>
  <c r="S375" i="1" s="1"/>
  <c r="K1262" i="1"/>
  <c r="S1262" i="1" s="1"/>
  <c r="K27" i="1"/>
  <c r="S27" i="1" s="1"/>
  <c r="K1873" i="1"/>
  <c r="S1873" i="1" s="1"/>
  <c r="K1612" i="1"/>
  <c r="S1612" i="1" s="1"/>
  <c r="K309" i="1"/>
  <c r="S309" i="1" s="1"/>
  <c r="K841" i="1"/>
  <c r="S841" i="1" s="1"/>
  <c r="K1813" i="1"/>
  <c r="S1813" i="1" s="1"/>
  <c r="K189" i="1"/>
  <c r="S189" i="1" s="1"/>
  <c r="K250" i="1"/>
  <c r="S250" i="1" s="1"/>
  <c r="K1525" i="1"/>
  <c r="S1525" i="1" s="1"/>
  <c r="K1807" i="1"/>
  <c r="S1807" i="1" s="1"/>
  <c r="K1429" i="1"/>
  <c r="S1429" i="1" s="1"/>
  <c r="K1058" i="1"/>
  <c r="S1058" i="1" s="1"/>
  <c r="K650" i="1"/>
  <c r="S650" i="1" s="1"/>
  <c r="K43" i="1"/>
  <c r="S43" i="1" s="1"/>
  <c r="K107" i="1"/>
  <c r="S107" i="1" s="1"/>
  <c r="K389" i="1"/>
  <c r="S389" i="1" s="1"/>
  <c r="K1832" i="1"/>
  <c r="S1832" i="1" s="1"/>
  <c r="K376" i="1"/>
  <c r="S376" i="1" s="1"/>
  <c r="K1497" i="1"/>
  <c r="S1497" i="1" s="1"/>
  <c r="K1730" i="1"/>
  <c r="S1730" i="1" s="1"/>
  <c r="K485" i="1"/>
  <c r="S485" i="1" s="1"/>
  <c r="K361" i="1"/>
  <c r="S361" i="1" s="1"/>
  <c r="K758" i="1"/>
  <c r="S758" i="1" s="1"/>
  <c r="K779" i="1"/>
  <c r="S779" i="1" s="1"/>
  <c r="K1731" i="1"/>
  <c r="S1731" i="1" s="1"/>
  <c r="K1658" i="1"/>
  <c r="S1658" i="1" s="1"/>
  <c r="K1498" i="1"/>
  <c r="S1498" i="1" s="1"/>
  <c r="K1814" i="1"/>
  <c r="S1814" i="1" s="1"/>
  <c r="K1629" i="1"/>
  <c r="S1629" i="1" s="1"/>
  <c r="K1875" i="1"/>
  <c r="S1875" i="1" s="1"/>
  <c r="K1398" i="1"/>
  <c r="S1398" i="1" s="1"/>
  <c r="K1599" i="1"/>
  <c r="S1599" i="1" s="1"/>
  <c r="K1636" i="1"/>
  <c r="S1636" i="1" s="1"/>
  <c r="K1815" i="1"/>
  <c r="S1815" i="1" s="1"/>
  <c r="K1727" i="1"/>
  <c r="S1727" i="1" s="1"/>
  <c r="K39" i="1"/>
  <c r="S39" i="1" s="1"/>
  <c r="K1246" i="1"/>
  <c r="S1246" i="1" s="1"/>
  <c r="K1378" i="1"/>
  <c r="S1378" i="1" s="1"/>
  <c r="K1897" i="1"/>
  <c r="S1897" i="1" s="1"/>
  <c r="K1341" i="1"/>
  <c r="S1341" i="1" s="1"/>
  <c r="K1872" i="1"/>
  <c r="S1872" i="1" s="1"/>
  <c r="K1343" i="1"/>
  <c r="S1343" i="1" s="1"/>
  <c r="K1075" i="1"/>
  <c r="S1075" i="1" s="1"/>
  <c r="K1732" i="1"/>
  <c r="S1732" i="1" s="1"/>
  <c r="K1833" i="1"/>
  <c r="S1833" i="1" s="1"/>
  <c r="K1600" i="1"/>
  <c r="S1600" i="1" s="1"/>
  <c r="K1720" i="1"/>
  <c r="S1720" i="1" s="1"/>
  <c r="K1809" i="1"/>
  <c r="S1809" i="1" s="1"/>
  <c r="K1764" i="1"/>
  <c r="S1764" i="1" s="1"/>
  <c r="K1221" i="1"/>
  <c r="S1221" i="1" s="1"/>
  <c r="K1222" i="1"/>
  <c r="S1222" i="1" s="1"/>
  <c r="K1592" i="1"/>
  <c r="S1592" i="1" s="1"/>
  <c r="K1379" i="1"/>
  <c r="S1379" i="1" s="1"/>
  <c r="K721" i="1"/>
  <c r="S721" i="1" s="1"/>
  <c r="K1522" i="1"/>
  <c r="S1522" i="1" s="1"/>
  <c r="K1721" i="1"/>
  <c r="S1721" i="1" s="1"/>
  <c r="K171" i="1"/>
  <c r="S171" i="1" s="1"/>
  <c r="K1781" i="1"/>
  <c r="S1781" i="1" s="1"/>
  <c r="K1617" i="1"/>
  <c r="S1617" i="1" s="1"/>
  <c r="K1340" i="1"/>
  <c r="S1340" i="1" s="1"/>
  <c r="K190" i="1"/>
  <c r="S190" i="1" s="1"/>
  <c r="K1819" i="1"/>
  <c r="S1819" i="1" s="1"/>
  <c r="K794" i="1"/>
  <c r="S794" i="1" s="1"/>
  <c r="K1773" i="1"/>
  <c r="S1773" i="1" s="1"/>
  <c r="K1893" i="1"/>
  <c r="S1893" i="1" s="1"/>
  <c r="K1424" i="1"/>
  <c r="S1424" i="1" s="1"/>
  <c r="K1881" i="1"/>
  <c r="S1881" i="1" s="1"/>
  <c r="K1267" i="1"/>
  <c r="S1267" i="1" s="1"/>
  <c r="S1122" i="1"/>
  <c r="K842" i="1"/>
  <c r="S842" i="1" s="1"/>
  <c r="K1733" i="1"/>
  <c r="S1733" i="1" s="1"/>
  <c r="K1476" i="1"/>
  <c r="S1476" i="1" s="1"/>
  <c r="K1673" i="1"/>
  <c r="S1673" i="1" s="1"/>
  <c r="K1678" i="1"/>
  <c r="S1678" i="1" s="1"/>
  <c r="K1867" i="1"/>
  <c r="S1867" i="1" s="1"/>
  <c r="K1782" i="1"/>
  <c r="S1782" i="1" s="1"/>
  <c r="K1876" i="1"/>
  <c r="S1876" i="1" s="1"/>
  <c r="K1761" i="1"/>
  <c r="S1761" i="1" s="1"/>
  <c r="K1853" i="1"/>
  <c r="S1853" i="1" s="1"/>
  <c r="K1399" i="1"/>
  <c r="S1399" i="1" s="1"/>
  <c r="K1734" i="1"/>
  <c r="S1734" i="1" s="1"/>
  <c r="K1687" i="1"/>
  <c r="S1687" i="1" s="1"/>
  <c r="K1688" i="1"/>
  <c r="S1688" i="1" s="1"/>
  <c r="K1107" i="1"/>
  <c r="S1107" i="1" s="1"/>
  <c r="K1430" i="1"/>
  <c r="S1430" i="1" s="1"/>
  <c r="K1499" i="1"/>
  <c r="S1499" i="1" s="1"/>
  <c r="K1526" i="1"/>
  <c r="S1526" i="1" s="1"/>
  <c r="K1892" i="1"/>
  <c r="S1892" i="1" s="1"/>
  <c r="K1601" i="1"/>
  <c r="S1601" i="1" s="1"/>
  <c r="K1620" i="1"/>
  <c r="S1620" i="1" s="1"/>
  <c r="K1656" i="1"/>
  <c r="S1656" i="1" s="1"/>
  <c r="K1011" i="1"/>
  <c r="S1011" i="1" s="1"/>
  <c r="K1481" i="1"/>
  <c r="S1481" i="1" s="1"/>
  <c r="K1380" i="1"/>
  <c r="S1380" i="1" s="1"/>
  <c r="K1458" i="1"/>
  <c r="S1458" i="1" s="1"/>
  <c r="K1574" i="1"/>
  <c r="S1574" i="1" s="1"/>
  <c r="K1575" i="1"/>
  <c r="S1575" i="1" s="1"/>
  <c r="K1431" i="1"/>
  <c r="S1431" i="1" s="1"/>
  <c r="K1854" i="1"/>
  <c r="S1854" i="1" s="1"/>
  <c r="K1683" i="1"/>
  <c r="S1683" i="1" s="1"/>
  <c r="K535" i="1"/>
  <c r="S535" i="1" s="1"/>
  <c r="K1143" i="1"/>
  <c r="S1143" i="1" s="1"/>
  <c r="K1891" i="1"/>
  <c r="S1891" i="1" s="1"/>
  <c r="K1659" i="1"/>
  <c r="S1659" i="1" s="1"/>
  <c r="K93" i="1"/>
  <c r="S93" i="1" s="1"/>
  <c r="K1783" i="1"/>
  <c r="S1783" i="1" s="1"/>
  <c r="K1551" i="1"/>
  <c r="S1551" i="1" s="1"/>
  <c r="K1676" i="1"/>
  <c r="S1676" i="1" s="1"/>
  <c r="K1500" i="1"/>
  <c r="S1500" i="1" s="1"/>
  <c r="K1602" i="1"/>
  <c r="S1602" i="1" s="1"/>
  <c r="K1108" i="1"/>
  <c r="S1108" i="1" s="1"/>
  <c r="K1321" i="1"/>
  <c r="S1321" i="1" s="1"/>
  <c r="K1855" i="1"/>
  <c r="S1855" i="1" s="1"/>
  <c r="K651" i="1"/>
  <c r="S651" i="1" s="1"/>
  <c r="K1400" i="1"/>
  <c r="S1400" i="1" s="1"/>
  <c r="K1501" i="1"/>
  <c r="S1501" i="1" s="1"/>
  <c r="K1030" i="1"/>
  <c r="S1030" i="1" s="1"/>
  <c r="K1752" i="1"/>
  <c r="S1752" i="1" s="1"/>
  <c r="K1646" i="1"/>
  <c r="S1646" i="1" s="1"/>
  <c r="K1287" i="1"/>
  <c r="S1287" i="1" s="1"/>
  <c r="K1502" i="1"/>
  <c r="S1502" i="1" s="1"/>
  <c r="K1770" i="1"/>
  <c r="S1770" i="1" s="1"/>
  <c r="K344" i="1"/>
  <c r="S344" i="1" s="1"/>
  <c r="K1381" i="1"/>
  <c r="S1381" i="1" s="1"/>
  <c r="K1527" i="1"/>
  <c r="S1527" i="1" s="1"/>
  <c r="K133" i="1"/>
  <c r="S133" i="1" s="1"/>
  <c r="K1114" i="1"/>
  <c r="S1114" i="1" s="1"/>
  <c r="K184" i="1"/>
  <c r="S184" i="1" s="1"/>
  <c r="K1356" i="1"/>
  <c r="S1356" i="1" s="1"/>
  <c r="K1711" i="1"/>
  <c r="S1711" i="1" s="1"/>
  <c r="K1693" i="1"/>
  <c r="S1693" i="1" s="1"/>
  <c r="K1088" i="1"/>
  <c r="S1088" i="1" s="1"/>
  <c r="K1276" i="1"/>
  <c r="S1276" i="1" s="1"/>
  <c r="K1800" i="1"/>
  <c r="S1800" i="1" s="1"/>
  <c r="K1071" i="1"/>
  <c r="S1071" i="1" s="1"/>
  <c r="K1485" i="1"/>
  <c r="S1485" i="1" s="1"/>
  <c r="K1630" i="1"/>
  <c r="S1630" i="1" s="1"/>
  <c r="K1812" i="1"/>
  <c r="S1812" i="1" s="1"/>
  <c r="K1559" i="1"/>
  <c r="S1559" i="1" s="1"/>
  <c r="K1801" i="1"/>
  <c r="S1801" i="1" s="1"/>
  <c r="K1436" i="1"/>
  <c r="S1436" i="1" s="1"/>
  <c r="K1223" i="1"/>
  <c r="S1223" i="1" s="1"/>
  <c r="K1277" i="1"/>
  <c r="S1277" i="1" s="1"/>
  <c r="K617" i="1"/>
  <c r="S617" i="1" s="1"/>
  <c r="K1390" i="1"/>
  <c r="S1390" i="1" s="1"/>
  <c r="K1894" i="1"/>
  <c r="S1894" i="1" s="1"/>
  <c r="K1154" i="1"/>
  <c r="S1154" i="1" s="1"/>
  <c r="K1003" i="1"/>
  <c r="S1003" i="1" s="1"/>
  <c r="K229" i="1"/>
  <c r="S229" i="1" s="1"/>
  <c r="K1248" i="1"/>
  <c r="S1248" i="1" s="1"/>
  <c r="K1825" i="1"/>
  <c r="S1825" i="1" s="1"/>
  <c r="K1295" i="1"/>
  <c r="S1295" i="1" s="1"/>
  <c r="K1735" i="1"/>
  <c r="S1735" i="1" s="1"/>
  <c r="K880" i="1"/>
  <c r="S880" i="1" s="1"/>
  <c r="K1820" i="1"/>
  <c r="S1820" i="1" s="1"/>
  <c r="K1414" i="1"/>
  <c r="S1414" i="1" s="1"/>
  <c r="K933" i="1"/>
  <c r="S933" i="1" s="1"/>
  <c r="K516" i="1"/>
  <c r="S516" i="1" s="1"/>
  <c r="K1603" i="1"/>
  <c r="S1603" i="1" s="1"/>
  <c r="K1560" i="1"/>
  <c r="S1560" i="1" s="1"/>
  <c r="K1523" i="1"/>
  <c r="S1523" i="1" s="1"/>
  <c r="K1482" i="1"/>
  <c r="S1482" i="1" s="1"/>
  <c r="K1898" i="1"/>
  <c r="S1898" i="1" s="1"/>
  <c r="K1089" i="1"/>
  <c r="S1089" i="1" s="1"/>
  <c r="K1016" i="1"/>
  <c r="S1016" i="1" s="1"/>
  <c r="K1357" i="1"/>
  <c r="S1357" i="1" s="1"/>
  <c r="K1802" i="1"/>
  <c r="S1802" i="1" s="1"/>
  <c r="K1660" i="1"/>
  <c r="S1660" i="1" s="1"/>
  <c r="K1528" i="1"/>
  <c r="S1528" i="1" s="1"/>
  <c r="K582" i="1"/>
  <c r="S582" i="1" s="1"/>
  <c r="K571" i="1"/>
  <c r="S571" i="1" s="1"/>
  <c r="K1621" i="1"/>
  <c r="S1621" i="1" s="1"/>
  <c r="K224" i="1"/>
  <c r="S224" i="1" s="1"/>
  <c r="K1877" i="1"/>
  <c r="S1877" i="1" s="1"/>
  <c r="K237" i="1"/>
  <c r="S237" i="1" s="1"/>
  <c r="K1266" i="1"/>
  <c r="S1266" i="1" s="1"/>
  <c r="K1297" i="1"/>
  <c r="S1297" i="1" s="1"/>
  <c r="K552" i="1"/>
  <c r="S552" i="1" s="1"/>
  <c r="K1682" i="1"/>
  <c r="S1682" i="1" s="1"/>
  <c r="K915" i="1"/>
  <c r="S915" i="1" s="1"/>
  <c r="K873" i="1"/>
  <c r="S873" i="1" s="1"/>
  <c r="K1503" i="1"/>
  <c r="S1503" i="1" s="1"/>
  <c r="K1118" i="1"/>
  <c r="S1118" i="1" s="1"/>
  <c r="K156" i="1"/>
  <c r="S156" i="1" s="1"/>
  <c r="K1369" i="1"/>
  <c r="S1369" i="1" s="1"/>
  <c r="K327" i="1"/>
  <c r="S327" i="1" s="1"/>
  <c r="K1622" i="1"/>
  <c r="S1622" i="1" s="1"/>
  <c r="K881" i="1"/>
  <c r="S881" i="1" s="1"/>
  <c r="K1866" i="1"/>
  <c r="S1866" i="1" s="1"/>
  <c r="K1422" i="1"/>
  <c r="S1422" i="1" s="1"/>
  <c r="K652" i="1"/>
  <c r="S652" i="1" s="1"/>
  <c r="K1224" i="1"/>
  <c r="S1224" i="1" s="1"/>
  <c r="K1803" i="1"/>
  <c r="S1803" i="1" s="1"/>
  <c r="K1471" i="1"/>
  <c r="S1471" i="1" s="1"/>
  <c r="K251" i="1"/>
  <c r="S251" i="1" s="1"/>
  <c r="K1558" i="1"/>
  <c r="S1558" i="1" s="1"/>
  <c r="K1564" i="1"/>
  <c r="S1564" i="1" s="1"/>
  <c r="K1882" i="1"/>
  <c r="S1882" i="1" s="1"/>
  <c r="K312" i="1"/>
  <c r="S312" i="1" s="1"/>
  <c r="K1363" i="1"/>
  <c r="S1363" i="1" s="1"/>
  <c r="K71" i="1"/>
  <c r="S71" i="1" s="1"/>
  <c r="K1504" i="1"/>
  <c r="S1504" i="1" s="1"/>
  <c r="K440" i="1"/>
  <c r="S440" i="1" s="1"/>
  <c r="K1459" i="1"/>
  <c r="S1459" i="1" s="1"/>
  <c r="K1152" i="1"/>
  <c r="S1152" i="1" s="1"/>
  <c r="K1161" i="1"/>
  <c r="S1161" i="1" s="1"/>
  <c r="K1694" i="1"/>
  <c r="S1694" i="1" s="1"/>
  <c r="K208" i="1"/>
  <c r="S208" i="1" s="1"/>
  <c r="K772" i="1"/>
  <c r="S772" i="1" s="1"/>
  <c r="K1031" i="1"/>
  <c r="S1031" i="1" s="1"/>
  <c r="K1544" i="1"/>
  <c r="S1544" i="1" s="1"/>
  <c r="K1306" i="1"/>
  <c r="S1306" i="1" s="1"/>
  <c r="K1288" i="1"/>
  <c r="S1288" i="1" s="1"/>
  <c r="K1505" i="1"/>
  <c r="S1505" i="1" s="1"/>
  <c r="K1506" i="1"/>
  <c r="S1506" i="1" s="1"/>
  <c r="K1322" i="1"/>
  <c r="S1322" i="1" s="1"/>
  <c r="K1425" i="1"/>
  <c r="S1425" i="1" s="1"/>
  <c r="K1349" i="1"/>
  <c r="S1349" i="1" s="1"/>
  <c r="K328" i="1"/>
  <c r="S328" i="1" s="1"/>
  <c r="K1712" i="1"/>
  <c r="S1712" i="1" s="1"/>
  <c r="K1162" i="1"/>
  <c r="S1162" i="1" s="1"/>
  <c r="K54" i="1"/>
  <c r="S54" i="1" s="1"/>
  <c r="K1249" i="1"/>
  <c r="S1249" i="1" s="1"/>
  <c r="K1834" i="1"/>
  <c r="S1834" i="1" s="1"/>
  <c r="K1754" i="1"/>
  <c r="S1754" i="1" s="1"/>
  <c r="K1835" i="1"/>
  <c r="S1835" i="1" s="1"/>
  <c r="K1061" i="1"/>
  <c r="S1061" i="1" s="1"/>
  <c r="K1323" i="1"/>
  <c r="S1323" i="1" s="1"/>
  <c r="K1472" i="1"/>
  <c r="S1472" i="1" s="1"/>
  <c r="K225" i="1"/>
  <c r="S225" i="1" s="1"/>
  <c r="K262" i="1"/>
  <c r="S262" i="1" s="1"/>
  <c r="K1545" i="1"/>
  <c r="S1545" i="1" s="1"/>
  <c r="K1134" i="1"/>
  <c r="S1134" i="1" s="1"/>
  <c r="K748" i="1"/>
  <c r="S748" i="1" s="1"/>
  <c r="K1032" i="1"/>
  <c r="S1032" i="1" s="1"/>
  <c r="K1868" i="1"/>
  <c r="S1868" i="1" s="1"/>
  <c r="K969" i="1"/>
  <c r="S969" i="1" s="1"/>
  <c r="K1549" i="1"/>
  <c r="S1549" i="1" s="1"/>
  <c r="K1109" i="1"/>
  <c r="S1109" i="1" s="1"/>
  <c r="K1460" i="1"/>
  <c r="S1460" i="1" s="1"/>
  <c r="K1755" i="1"/>
  <c r="S1755" i="1" s="1"/>
  <c r="K1345" i="1"/>
  <c r="S1345" i="1" s="1"/>
  <c r="K572" i="1"/>
  <c r="S572" i="1" s="1"/>
  <c r="K1033" i="1"/>
  <c r="S1033" i="1" s="1"/>
  <c r="K226" i="1"/>
  <c r="S226" i="1" s="1"/>
  <c r="K843" i="1"/>
  <c r="S843" i="1" s="1"/>
  <c r="K85" i="1"/>
  <c r="S85" i="1" s="1"/>
  <c r="K108" i="1"/>
  <c r="S108" i="1" s="1"/>
  <c r="K1776" i="1"/>
  <c r="S1776" i="1" s="1"/>
  <c r="K138" i="1"/>
  <c r="S138" i="1" s="1"/>
  <c r="K507" i="1"/>
  <c r="S507" i="1" s="1"/>
  <c r="K653" i="1"/>
  <c r="S653" i="1" s="1"/>
  <c r="K305" i="1"/>
  <c r="S305" i="1" s="1"/>
  <c r="K1199" i="1"/>
  <c r="S1199" i="1" s="1"/>
  <c r="K1461" i="1"/>
  <c r="S1461" i="1" s="1"/>
  <c r="K1883" i="1"/>
  <c r="S1883" i="1" s="1"/>
  <c r="K618" i="1"/>
  <c r="S618" i="1" s="1"/>
  <c r="K1736" i="1"/>
  <c r="S1736" i="1" s="1"/>
  <c r="K806" i="1"/>
  <c r="S806" i="1" s="1"/>
  <c r="K1203" i="1"/>
  <c r="S1203" i="1" s="1"/>
  <c r="K1432" i="1"/>
  <c r="S1432" i="1" s="1"/>
  <c r="K1507" i="1"/>
  <c r="S1507" i="1" s="1"/>
  <c r="K1780" i="1"/>
  <c r="S1780" i="1" s="1"/>
  <c r="K109" i="1"/>
  <c r="S109" i="1" s="1"/>
  <c r="K973" i="1"/>
  <c r="S973" i="1" s="1"/>
  <c r="K1661" i="1"/>
  <c r="S1661" i="1" s="1"/>
  <c r="K1529" i="1"/>
  <c r="S1529" i="1" s="1"/>
  <c r="K1576" i="1"/>
  <c r="S1576" i="1" s="1"/>
  <c r="K1077" i="1"/>
  <c r="S1077" i="1" s="1"/>
  <c r="K209" i="1"/>
  <c r="S209" i="1" s="1"/>
  <c r="K1662" i="1"/>
  <c r="S1662" i="1" s="1"/>
  <c r="K1012" i="1"/>
  <c r="S1012" i="1" s="1"/>
  <c r="K1250" i="1"/>
  <c r="S1250" i="1" s="1"/>
  <c r="K1895" i="1"/>
  <c r="S1895" i="1" s="1"/>
  <c r="K1577" i="1"/>
  <c r="S1577" i="1" s="1"/>
  <c r="K1324" i="1"/>
  <c r="S1324" i="1" s="1"/>
  <c r="K1370" i="1"/>
  <c r="S1370" i="1" s="1"/>
  <c r="K1818" i="1"/>
  <c r="S1818" i="1" s="1"/>
  <c r="K1361" i="1"/>
  <c r="S1361" i="1" s="1"/>
  <c r="K1856" i="1"/>
  <c r="S1856" i="1" s="1"/>
  <c r="K1530" i="1"/>
  <c r="S1530" i="1" s="1"/>
  <c r="K427" i="1"/>
  <c r="S427" i="1" s="1"/>
  <c r="K1508" i="1"/>
  <c r="S1508" i="1" s="1"/>
  <c r="K1344" i="1"/>
  <c r="S1344" i="1" s="1"/>
  <c r="K100" i="1"/>
  <c r="S100" i="1" s="1"/>
  <c r="K654" i="1"/>
  <c r="S654" i="1" s="1"/>
  <c r="K1234" i="1"/>
  <c r="S1234" i="1" s="1"/>
  <c r="K1408" i="1"/>
  <c r="S1408" i="1" s="1"/>
  <c r="K1305" i="1"/>
  <c r="S1305" i="1" s="1"/>
  <c r="K1090" i="1"/>
  <c r="S1090" i="1" s="1"/>
  <c r="K1595" i="1"/>
  <c r="S1595" i="1" s="1"/>
  <c r="K185" i="1"/>
  <c r="S185" i="1" s="1"/>
  <c r="K1078" i="1"/>
  <c r="S1078" i="1" s="1"/>
  <c r="K196" i="1"/>
  <c r="S196" i="1" s="1"/>
  <c r="K1737" i="1"/>
  <c r="S1737" i="1" s="1"/>
  <c r="K1182" i="1"/>
  <c r="S1182" i="1" s="1"/>
  <c r="K1200" i="1"/>
  <c r="S1200" i="1" s="1"/>
  <c r="K230" i="1"/>
  <c r="S230" i="1" s="1"/>
  <c r="K1884" i="1"/>
  <c r="S1884" i="1" s="1"/>
  <c r="K1857" i="1"/>
  <c r="S1857" i="1" s="1"/>
  <c r="K1509" i="1"/>
  <c r="S1509" i="1" s="1"/>
  <c r="K66" i="1"/>
  <c r="S66" i="1" s="1"/>
  <c r="K1437" i="1"/>
  <c r="S1437" i="1" s="1"/>
  <c r="K1298" i="1"/>
  <c r="S1298" i="1" s="1"/>
  <c r="K172" i="1"/>
  <c r="S172" i="1" s="1"/>
  <c r="K1225" i="1"/>
  <c r="S1225" i="1" s="1"/>
  <c r="K391" i="1"/>
  <c r="S391" i="1" s="1"/>
  <c r="K984" i="1"/>
  <c r="S984" i="1" s="1"/>
  <c r="K1555" i="1"/>
  <c r="S1555" i="1" s="1"/>
  <c r="K655" i="1"/>
  <c r="S655" i="1" s="1"/>
  <c r="K1325" i="1"/>
  <c r="S1325" i="1" s="1"/>
  <c r="K1438" i="1"/>
  <c r="S1438" i="1" s="1"/>
  <c r="K1265" i="1"/>
  <c r="S1265" i="1" s="1"/>
  <c r="K1846" i="1"/>
  <c r="S1846" i="1" s="1"/>
  <c r="K1307" i="1"/>
  <c r="S1307" i="1" s="1"/>
  <c r="K1163" i="1"/>
  <c r="S1163" i="1" s="1"/>
  <c r="K1226" i="1"/>
  <c r="S1226" i="1" s="1"/>
  <c r="K360" i="1"/>
  <c r="S360" i="1" s="1"/>
  <c r="K508" i="1"/>
  <c r="S508" i="1" s="1"/>
  <c r="K1604" i="1"/>
  <c r="S1604" i="1" s="1"/>
  <c r="K1510" i="1"/>
  <c r="S1510" i="1" s="1"/>
  <c r="K1511" i="1"/>
  <c r="S1511" i="1" s="1"/>
  <c r="K1278" i="1"/>
  <c r="S1278" i="1" s="1"/>
  <c r="K773" i="1"/>
  <c r="S773" i="1" s="1"/>
  <c r="K1091" i="1"/>
  <c r="S1091" i="1" s="1"/>
  <c r="K715" i="1"/>
  <c r="S715" i="1" s="1"/>
  <c r="K86" i="1"/>
  <c r="S86" i="1" s="1"/>
  <c r="K241" i="1"/>
  <c r="S241" i="1" s="1"/>
  <c r="K706" i="1"/>
  <c r="S706" i="1" s="1"/>
  <c r="K1445" i="1"/>
  <c r="S1445" i="1" s="1"/>
  <c r="K1631" i="1"/>
  <c r="S1631" i="1" s="1"/>
  <c r="K882" i="1"/>
  <c r="S882" i="1" s="1"/>
  <c r="K1034" i="1"/>
  <c r="S1034" i="1" s="1"/>
  <c r="K680" i="1"/>
  <c r="S680" i="1" s="1"/>
  <c r="K67" i="1"/>
  <c r="S67" i="1" s="1"/>
  <c r="K353" i="1"/>
  <c r="S353" i="1" s="1"/>
  <c r="K231" i="1"/>
  <c r="S231" i="1" s="1"/>
  <c r="K270" i="1"/>
  <c r="S270" i="1" s="1"/>
  <c r="K1382" i="1"/>
  <c r="S1382" i="1" s="1"/>
  <c r="K553" i="1"/>
  <c r="S553" i="1" s="1"/>
  <c r="K191" i="1"/>
  <c r="S191" i="1" s="1"/>
  <c r="K656" i="1"/>
  <c r="S656" i="1" s="1"/>
  <c r="K967" i="1"/>
  <c r="S967" i="1" s="1"/>
  <c r="K918" i="1"/>
  <c r="S918" i="1" s="1"/>
  <c r="K423" i="1"/>
  <c r="S423" i="1" s="1"/>
  <c r="K699" i="1"/>
  <c r="S699" i="1" s="1"/>
  <c r="K1279" i="1"/>
  <c r="S1279" i="1" s="1"/>
  <c r="K34" i="1"/>
  <c r="S34" i="1" s="1"/>
  <c r="K802" i="1"/>
  <c r="S802" i="1" s="1"/>
  <c r="K97" i="1"/>
  <c r="S97" i="1" s="1"/>
  <c r="K554" i="1"/>
  <c r="S554" i="1" s="1"/>
  <c r="K601" i="1"/>
  <c r="S601" i="1" s="1"/>
  <c r="K23" i="1"/>
  <c r="S23" i="1" s="1"/>
  <c r="K143" i="1"/>
  <c r="S143" i="1" s="1"/>
  <c r="K480" i="1"/>
  <c r="S480" i="1" s="1"/>
  <c r="K329" i="1"/>
  <c r="S329" i="1" s="1"/>
  <c r="K238" i="1"/>
  <c r="S238" i="1" s="1"/>
  <c r="K157" i="1"/>
  <c r="S157" i="1" s="1"/>
  <c r="K1092" i="1"/>
  <c r="S1092" i="1" s="1"/>
  <c r="K117" i="1"/>
  <c r="S117" i="1" s="1"/>
  <c r="K775" i="1"/>
  <c r="S775" i="1" s="1"/>
  <c r="K110" i="1"/>
  <c r="S110" i="1" s="1"/>
  <c r="K1301" i="1"/>
  <c r="S1301" i="1" s="1"/>
  <c r="K260" i="1"/>
  <c r="S260" i="1" s="1"/>
  <c r="K192" i="1"/>
  <c r="S192" i="1" s="1"/>
  <c r="K118" i="1"/>
  <c r="S118" i="1" s="1"/>
  <c r="K1113" i="1"/>
  <c r="S1113" i="1" s="1"/>
  <c r="K1462" i="1"/>
  <c r="S1462" i="1" s="1"/>
  <c r="K1826" i="1"/>
  <c r="S1826" i="1" s="1"/>
  <c r="K1251" i="1"/>
  <c r="S1251" i="1" s="1"/>
  <c r="K1578" i="1"/>
  <c r="S1578" i="1" s="1"/>
  <c r="K1366" i="1"/>
  <c r="S1366" i="1" s="1"/>
  <c r="K76" i="1"/>
  <c r="S76" i="1" s="1"/>
  <c r="K1547" i="1"/>
  <c r="S1547" i="1" s="1"/>
  <c r="K1326" i="1"/>
  <c r="S1326" i="1" s="1"/>
  <c r="K1858" i="1"/>
  <c r="S1858" i="1" s="1"/>
  <c r="K934" i="1"/>
  <c r="S934" i="1" s="1"/>
  <c r="K1439" i="1"/>
  <c r="S1439" i="1" s="1"/>
  <c r="K239" i="1"/>
  <c r="S239" i="1" s="1"/>
  <c r="K44" i="1"/>
  <c r="S44" i="1" s="1"/>
  <c r="K1473" i="1"/>
  <c r="S1473" i="1" s="1"/>
  <c r="K1312" i="1"/>
  <c r="S1312" i="1" s="1"/>
  <c r="K481" i="1"/>
  <c r="S481" i="1" s="1"/>
  <c r="K1703" i="1"/>
  <c r="S1703" i="1" s="1"/>
  <c r="K1899" i="1"/>
  <c r="S1899" i="1" s="1"/>
  <c r="K1480" i="1"/>
  <c r="S1480" i="1" s="1"/>
  <c r="K1383" i="1"/>
  <c r="S1383" i="1" s="1"/>
  <c r="K1072" i="1"/>
  <c r="S1072" i="1" s="1"/>
  <c r="K1690" i="1"/>
  <c r="S1690" i="1" s="1"/>
  <c r="K1280" i="1"/>
  <c r="S1280" i="1" s="1"/>
  <c r="K1648" i="1"/>
  <c r="S1648" i="1" s="1"/>
  <c r="K465" i="1"/>
  <c r="S465" i="1" s="1"/>
  <c r="K1623" i="1"/>
  <c r="S1623" i="1" s="1"/>
  <c r="K1524" i="1"/>
  <c r="S1524" i="1" s="1"/>
  <c r="K573" i="1"/>
  <c r="S573" i="1" s="1"/>
  <c r="K1865" i="1"/>
  <c r="S1865" i="1" s="1"/>
  <c r="K1491" i="1"/>
  <c r="S1491" i="1" s="1"/>
  <c r="K1493" i="1"/>
  <c r="S1493" i="1" s="1"/>
  <c r="K1896" i="1"/>
  <c r="S1896" i="1" s="1"/>
  <c r="K935" i="1"/>
  <c r="S935" i="1" s="1"/>
  <c r="K1663" i="1"/>
  <c r="S1663" i="1" s="1"/>
  <c r="K1738" i="1"/>
  <c r="S1738" i="1" s="1"/>
  <c r="K1313" i="1"/>
  <c r="S1313" i="1" s="1"/>
  <c r="K1768" i="1"/>
  <c r="S1768" i="1" s="1"/>
  <c r="K1644" i="1"/>
  <c r="S1644" i="1" s="1"/>
  <c r="K1822" i="1"/>
  <c r="S1822" i="1" s="1"/>
  <c r="K985" i="1"/>
  <c r="S985" i="1" s="1"/>
  <c r="K1185" i="1"/>
  <c r="S1185" i="1" s="1"/>
  <c r="K1713" i="1"/>
  <c r="S1713" i="1" s="1"/>
  <c r="K966" i="1"/>
  <c r="S966" i="1" s="1"/>
  <c r="K1327" i="1"/>
  <c r="S1327" i="1" s="1"/>
  <c r="K1512" i="1"/>
  <c r="S1512" i="1" s="1"/>
  <c r="K657" i="1"/>
  <c r="S657" i="1" s="1"/>
  <c r="K1610" i="1"/>
  <c r="S1610" i="1" s="1"/>
  <c r="K1594" i="1"/>
  <c r="S1594" i="1" s="1"/>
  <c r="K1836" i="1"/>
  <c r="S1836" i="1" s="1"/>
  <c r="K1859" i="1"/>
  <c r="S1859" i="1" s="1"/>
  <c r="K1778" i="1"/>
  <c r="S1778" i="1" s="1"/>
  <c r="K1440" i="1"/>
  <c r="S1440" i="1" s="1"/>
  <c r="K1887" i="1"/>
  <c r="S1887" i="1" s="1"/>
  <c r="K749" i="1"/>
  <c r="S749" i="1" s="1"/>
  <c r="K1463" i="1"/>
  <c r="S1463" i="1" s="1"/>
  <c r="K731" i="1"/>
  <c r="S731" i="1" s="1"/>
  <c r="K1252" i="1"/>
  <c r="S1252" i="1" s="1"/>
  <c r="K1007" i="1"/>
  <c r="S1007" i="1" s="1"/>
  <c r="K803" i="1"/>
  <c r="S803" i="1" s="1"/>
  <c r="K1270" i="1"/>
  <c r="S1270" i="1" s="1"/>
  <c r="K1464" i="1"/>
  <c r="S1464" i="1" s="1"/>
  <c r="K1173" i="1"/>
  <c r="S1173" i="1" s="1"/>
  <c r="K1391" i="1"/>
  <c r="S1391" i="1" s="1"/>
  <c r="K1647" i="1"/>
  <c r="S1647" i="1" s="1"/>
  <c r="K960" i="1"/>
  <c r="S960" i="1" s="1"/>
  <c r="K1556" i="1"/>
  <c r="S1556" i="1" s="1"/>
  <c r="K1314" i="1"/>
  <c r="S1314" i="1" s="1"/>
  <c r="K1837" i="1"/>
  <c r="S1837" i="1" s="1"/>
  <c r="K1838" i="1"/>
  <c r="S1838" i="1" s="1"/>
  <c r="K1750" i="1"/>
  <c r="S1750" i="1" s="1"/>
  <c r="K1253" i="1"/>
  <c r="S1253" i="1" s="1"/>
  <c r="K1739" i="1"/>
  <c r="S1739" i="1" s="1"/>
  <c r="K844" i="1"/>
  <c r="S844" i="1" s="1"/>
  <c r="K1178" i="1"/>
  <c r="S1178" i="1" s="1"/>
  <c r="K1215" i="1"/>
  <c r="S1215" i="1" s="1"/>
  <c r="K1674" i="1"/>
  <c r="S1674" i="1" s="1"/>
  <c r="K1635" i="1"/>
  <c r="S1635" i="1" s="1"/>
  <c r="K392" i="1"/>
  <c r="S392" i="1" s="1"/>
  <c r="K1680" i="1"/>
  <c r="S1680" i="1" s="1"/>
  <c r="K1784" i="1"/>
  <c r="S1784" i="1" s="1"/>
  <c r="K892" i="1"/>
  <c r="S892" i="1" s="1"/>
  <c r="K1650" i="1"/>
  <c r="S1650" i="1" s="1"/>
  <c r="K951" i="1"/>
  <c r="S951" i="1" s="1"/>
  <c r="K1885" i="1"/>
  <c r="S1885" i="1" s="1"/>
  <c r="K1138" i="1"/>
  <c r="S1138" i="1" s="1"/>
  <c r="K1254" i="1"/>
  <c r="S1254" i="1" s="1"/>
  <c r="K101" i="1"/>
  <c r="S101" i="1" s="1"/>
  <c r="K219" i="1"/>
  <c r="S219" i="1" s="1"/>
  <c r="K313" i="1"/>
  <c r="S313" i="1" s="1"/>
  <c r="K845" i="1"/>
  <c r="S845" i="1" s="1"/>
  <c r="K1804" i="1"/>
  <c r="S1804" i="1" s="1"/>
  <c r="K1785" i="1"/>
  <c r="S1785" i="1" s="1"/>
  <c r="K1513" i="1"/>
  <c r="S1513" i="1" s="1"/>
  <c r="K591" i="1"/>
  <c r="S591" i="1" s="1"/>
  <c r="K1079" i="1"/>
  <c r="S1079" i="1" s="1"/>
  <c r="K1634" i="1"/>
  <c r="S1634" i="1" s="1"/>
  <c r="K1579" i="1"/>
  <c r="S1579" i="1" s="1"/>
  <c r="K807" i="1"/>
  <c r="S807" i="1" s="1"/>
  <c r="K893" i="1"/>
  <c r="S893" i="1" s="1"/>
  <c r="K424" i="1"/>
  <c r="S424" i="1" s="1"/>
  <c r="K1805" i="1"/>
  <c r="S1805" i="1" s="1"/>
  <c r="K899" i="1"/>
  <c r="S899" i="1" s="1"/>
  <c r="K894" i="1"/>
  <c r="S894" i="1" s="1"/>
  <c r="K274" i="1"/>
  <c r="S274" i="1" s="1"/>
  <c r="K115" i="1"/>
  <c r="S115" i="1" s="1"/>
  <c r="K519" i="1"/>
  <c r="S519" i="1" s="1"/>
  <c r="K1845" i="1"/>
  <c r="S1845" i="1" s="1"/>
  <c r="K603" i="1"/>
  <c r="S603" i="1" s="1"/>
  <c r="K468" i="1"/>
  <c r="S468" i="1" s="1"/>
  <c r="K808" i="1"/>
  <c r="S808" i="1" s="1"/>
  <c r="K1255" i="1"/>
  <c r="S1255" i="1" s="1"/>
  <c r="K734" i="1"/>
  <c r="S734" i="1" s="1"/>
  <c r="K1860" i="1"/>
  <c r="S1860" i="1" s="1"/>
  <c r="K1514" i="1"/>
  <c r="S1514" i="1" s="1"/>
  <c r="K1740" i="1"/>
  <c r="S1740" i="1" s="1"/>
  <c r="K130" i="1"/>
  <c r="S130" i="1" s="1"/>
  <c r="K1447" i="1"/>
  <c r="S1447" i="1" s="1"/>
  <c r="K490" i="1"/>
  <c r="S490" i="1" s="1"/>
  <c r="K1051" i="1"/>
  <c r="S1051" i="1" s="1"/>
  <c r="K1304" i="1"/>
  <c r="S1304" i="1" s="1"/>
  <c r="K949" i="1"/>
  <c r="S949" i="1" s="1"/>
  <c r="K658" i="1"/>
  <c r="S658" i="1" s="1"/>
  <c r="K483" i="1"/>
  <c r="S483" i="1" s="1"/>
  <c r="K1779" i="1"/>
  <c r="S1779" i="1" s="1"/>
  <c r="K1796" i="1"/>
  <c r="S1796" i="1" s="1"/>
  <c r="K1823" i="1"/>
  <c r="S1823" i="1" s="1"/>
  <c r="K414" i="1"/>
  <c r="S414" i="1" s="1"/>
  <c r="K1128" i="1"/>
  <c r="S1128" i="1" s="1"/>
  <c r="K1302" i="1"/>
  <c r="S1302" i="1" s="1"/>
  <c r="K598" i="1"/>
  <c r="S598" i="1" s="1"/>
  <c r="K1350" i="1"/>
  <c r="S1350" i="1" s="1"/>
  <c r="K1664" i="1"/>
  <c r="S1664" i="1" s="1"/>
  <c r="K1874" i="1"/>
  <c r="S1874" i="1" s="1"/>
  <c r="K1232" i="1"/>
  <c r="S1232" i="1" s="1"/>
  <c r="K707" i="1"/>
  <c r="S707" i="1" s="1"/>
  <c r="K976" i="1"/>
  <c r="S976" i="1" s="1"/>
  <c r="K1749" i="1"/>
  <c r="S1749" i="1" s="1"/>
  <c r="K99" i="1"/>
  <c r="S99" i="1" s="1"/>
  <c r="K288" i="1"/>
  <c r="S288" i="1" s="1"/>
  <c r="K1665" i="1"/>
  <c r="S1665" i="1" s="1"/>
  <c r="K1531" i="1"/>
  <c r="S1531" i="1" s="1"/>
  <c r="K916" i="1"/>
  <c r="S916" i="1" s="1"/>
  <c r="K1839" i="1"/>
  <c r="S1839" i="1" s="1"/>
  <c r="K1062" i="1"/>
  <c r="S1062" i="1" s="1"/>
  <c r="K659" i="1"/>
  <c r="S659" i="1" s="1"/>
  <c r="K1035" i="1"/>
  <c r="S1035" i="1" s="1"/>
  <c r="K1367" i="1"/>
  <c r="S1367" i="1" s="1"/>
  <c r="K140" i="1"/>
  <c r="S140" i="1" s="1"/>
  <c r="K1080" i="1"/>
  <c r="S1080" i="1" s="1"/>
  <c r="K895" i="1"/>
  <c r="S895" i="1" s="1"/>
  <c r="K296" i="1"/>
  <c r="S296" i="1" s="1"/>
  <c r="K1714" i="1"/>
  <c r="S1714" i="1" s="1"/>
  <c r="K1110" i="1"/>
  <c r="S1110" i="1" s="1"/>
  <c r="K735" i="1"/>
  <c r="S735" i="1" s="1"/>
  <c r="K1900" i="1"/>
  <c r="S1900" i="1" s="1"/>
  <c r="K1415" i="1"/>
  <c r="S1415" i="1" s="1"/>
  <c r="K683" i="1"/>
  <c r="S683" i="1" s="1"/>
  <c r="K1434" i="1"/>
  <c r="S1434" i="1" s="1"/>
  <c r="K950" i="1"/>
  <c r="S950" i="1" s="1"/>
  <c r="K522" i="1"/>
  <c r="S522" i="1" s="1"/>
  <c r="K1715" i="1"/>
  <c r="S1715" i="1" s="1"/>
  <c r="K1580" i="1"/>
  <c r="S1580" i="1" s="1"/>
  <c r="K1164" i="1"/>
  <c r="S1164" i="1" s="1"/>
  <c r="K1596" i="1"/>
  <c r="S1596" i="1" s="1"/>
  <c r="K352" i="1"/>
  <c r="S352" i="1" s="1"/>
  <c r="K1364" i="1"/>
  <c r="S1364" i="1" s="1"/>
  <c r="K589" i="1"/>
  <c r="S589" i="1" s="1"/>
  <c r="K441" i="1"/>
  <c r="S441" i="1" s="1"/>
  <c r="K687" i="1"/>
  <c r="S687" i="1" s="1"/>
  <c r="K846" i="1"/>
  <c r="S846" i="1" s="1"/>
  <c r="K102" i="1"/>
  <c r="S102" i="1" s="1"/>
  <c r="K1196" i="1"/>
  <c r="S1196" i="1" s="1"/>
  <c r="K1581" i="1"/>
  <c r="S1581" i="1" s="1"/>
  <c r="K1593" i="1"/>
  <c r="S1593" i="1" s="1"/>
  <c r="K814" i="1"/>
  <c r="S814" i="1" s="1"/>
  <c r="K538" i="1"/>
  <c r="S538" i="1" s="1"/>
  <c r="K785" i="1"/>
  <c r="S785" i="1" s="1"/>
  <c r="K1840" i="1"/>
  <c r="S1840" i="1" s="1"/>
  <c r="K1624" i="1"/>
  <c r="S1624" i="1" s="1"/>
  <c r="K1186" i="1"/>
  <c r="S1186" i="1" s="1"/>
  <c r="K819" i="1"/>
  <c r="S819" i="1" s="1"/>
  <c r="K815" i="1"/>
  <c r="S815" i="1" s="1"/>
  <c r="K1187" i="1"/>
  <c r="S1187" i="1" s="1"/>
  <c r="K1704" i="1"/>
  <c r="S1704" i="1" s="1"/>
  <c r="K847" i="1"/>
  <c r="S847" i="1" s="1"/>
  <c r="K883" i="1"/>
  <c r="S883" i="1" s="1"/>
  <c r="K1227" i="1"/>
  <c r="S1227" i="1" s="1"/>
  <c r="K442" i="1"/>
  <c r="S442" i="1" s="1"/>
  <c r="S690" i="1"/>
  <c r="K1260" i="1"/>
  <c r="S1260" i="1" s="1"/>
  <c r="K660" i="1"/>
  <c r="S660" i="1" s="1"/>
  <c r="K1308" i="1"/>
  <c r="S1308" i="1" s="1"/>
  <c r="K1651" i="1"/>
  <c r="S1651" i="1" s="1"/>
  <c r="K727" i="1"/>
  <c r="S727" i="1" s="1"/>
  <c r="K1550" i="1"/>
  <c r="S1550" i="1" s="1"/>
  <c r="K797" i="1"/>
  <c r="S797" i="1" s="1"/>
  <c r="K175" i="1"/>
  <c r="S175" i="1" s="1"/>
  <c r="K300" i="1"/>
  <c r="S300" i="1" s="1"/>
  <c r="K377" i="1"/>
  <c r="S377" i="1" s="1"/>
  <c r="K1303" i="1"/>
  <c r="S1303" i="1" s="1"/>
  <c r="K1299" i="1"/>
  <c r="S1299" i="1" s="1"/>
  <c r="K1605" i="1"/>
  <c r="S1605" i="1" s="1"/>
  <c r="K1291" i="1"/>
  <c r="S1291" i="1" s="1"/>
  <c r="K631" i="1"/>
  <c r="S631" i="1" s="1"/>
  <c r="K768" i="1"/>
  <c r="S768" i="1" s="1"/>
  <c r="K769" i="1"/>
  <c r="S769" i="1" s="1"/>
  <c r="K1786" i="1"/>
  <c r="S1786" i="1" s="1"/>
  <c r="K1204" i="1"/>
  <c r="S1204" i="1" s="1"/>
  <c r="K1237" i="1"/>
  <c r="S1237" i="1" s="1"/>
  <c r="K1351" i="1"/>
  <c r="S1351" i="1" s="1"/>
  <c r="K661" i="1"/>
  <c r="S661" i="1" s="1"/>
  <c r="K1771" i="1"/>
  <c r="S1771" i="1" s="1"/>
  <c r="K168" i="1"/>
  <c r="S168" i="1" s="1"/>
  <c r="K1582" i="1"/>
  <c r="S1582" i="1" s="1"/>
  <c r="K662" i="1"/>
  <c r="S662" i="1" s="1"/>
  <c r="K906" i="1"/>
  <c r="S906" i="1" s="1"/>
  <c r="K1418" i="1"/>
  <c r="S1418" i="1" s="1"/>
  <c r="K457" i="1"/>
  <c r="S457" i="1" s="1"/>
  <c r="K240" i="1"/>
  <c r="S240" i="1" s="1"/>
  <c r="K1036" i="1"/>
  <c r="S1036" i="1" s="1"/>
  <c r="K1793" i="1"/>
  <c r="S1793" i="1" s="1"/>
  <c r="K289" i="1"/>
  <c r="S289" i="1" s="1"/>
  <c r="K1625" i="1"/>
  <c r="S1625" i="1" s="1"/>
  <c r="K1328" i="1"/>
  <c r="S1328" i="1" s="1"/>
  <c r="K1441" i="1"/>
  <c r="S1441" i="1" s="1"/>
  <c r="K378" i="1"/>
  <c r="S378" i="1" s="1"/>
  <c r="K210" i="1"/>
  <c r="S210" i="1" s="1"/>
  <c r="K862" i="1"/>
  <c r="S862" i="1" s="1"/>
  <c r="K1561" i="1"/>
  <c r="S1561" i="1" s="1"/>
  <c r="K1741" i="1"/>
  <c r="S1741" i="1" s="1"/>
  <c r="K1037" i="1"/>
  <c r="S1037" i="1" s="1"/>
  <c r="K1008" i="1"/>
  <c r="S1008" i="1" s="1"/>
  <c r="K917" i="1"/>
  <c r="S917" i="1" s="1"/>
  <c r="K1666" i="1"/>
  <c r="S1666" i="1" s="1"/>
  <c r="K211" i="1"/>
  <c r="S211" i="1" s="1"/>
  <c r="K396" i="1"/>
  <c r="S396" i="1" s="1"/>
  <c r="K57" i="1"/>
  <c r="S57" i="1" s="1"/>
  <c r="K953" i="1"/>
  <c r="S953" i="1" s="1"/>
  <c r="K1063" i="1"/>
  <c r="S1063" i="1" s="1"/>
  <c r="K131" i="1"/>
  <c r="S131" i="1" s="1"/>
  <c r="K1052" i="1"/>
  <c r="S1052" i="1" s="1"/>
  <c r="K277" i="1"/>
  <c r="S277" i="1" s="1"/>
  <c r="K896" i="1"/>
  <c r="S896" i="1" s="1"/>
  <c r="K728" i="1"/>
  <c r="S728" i="1" s="1"/>
  <c r="K1751" i="1"/>
  <c r="S1751" i="1" s="1"/>
  <c r="K770" i="1"/>
  <c r="S770" i="1" s="1"/>
  <c r="K410" i="1"/>
  <c r="S410" i="1" s="1"/>
  <c r="K330" i="1"/>
  <c r="S330" i="1" s="1"/>
  <c r="K472" i="1"/>
  <c r="S472" i="1" s="1"/>
  <c r="K750" i="1"/>
  <c r="S750" i="1" s="1"/>
  <c r="K539" i="1"/>
  <c r="S539" i="1" s="1"/>
  <c r="K1014" i="1"/>
  <c r="S1014" i="1" s="1"/>
  <c r="K804" i="1"/>
  <c r="S804" i="1" s="1"/>
  <c r="K608" i="1"/>
  <c r="S608" i="1" s="1"/>
  <c r="K354" i="1"/>
  <c r="S354" i="1" s="1"/>
  <c r="K811" i="1"/>
  <c r="S811" i="1" s="1"/>
  <c r="K1139" i="1"/>
  <c r="S1139" i="1" s="1"/>
  <c r="K509" i="1"/>
  <c r="S509" i="1" s="1"/>
  <c r="K590" i="1"/>
  <c r="S590" i="1" s="1"/>
  <c r="K1649" i="1"/>
  <c r="S1649" i="1" s="1"/>
  <c r="K1478" i="1"/>
  <c r="S1478" i="1" s="1"/>
  <c r="K126" i="1"/>
  <c r="S126" i="1" s="1"/>
  <c r="K271" i="1"/>
  <c r="S271" i="1" s="1"/>
  <c r="K144" i="1"/>
  <c r="S144" i="1" s="1"/>
  <c r="K1038" i="1"/>
  <c r="S1038" i="1" s="1"/>
  <c r="K166" i="1"/>
  <c r="S166" i="1" s="1"/>
  <c r="K350" i="1"/>
  <c r="S350" i="1" s="1"/>
  <c r="K193" i="1"/>
  <c r="S193" i="1" s="1"/>
  <c r="K974" i="1"/>
  <c r="S974" i="1" s="1"/>
  <c r="K523" i="1"/>
  <c r="S523" i="1" s="1"/>
  <c r="K1165" i="1"/>
  <c r="S1165" i="1" s="1"/>
  <c r="K871" i="1"/>
  <c r="S871" i="1" s="1"/>
  <c r="K510" i="1"/>
  <c r="S510" i="1" s="1"/>
  <c r="K936" i="1"/>
  <c r="S936" i="1" s="1"/>
  <c r="K1111" i="1"/>
  <c r="S1111" i="1" s="1"/>
  <c r="K1583" i="1"/>
  <c r="S1583" i="1" s="1"/>
  <c r="K1181" i="1"/>
  <c r="S1181" i="1" s="1"/>
  <c r="K1469" i="1"/>
  <c r="S1469" i="1" s="1"/>
  <c r="K1695" i="1"/>
  <c r="S1695" i="1" s="1"/>
  <c r="K848" i="1"/>
  <c r="S848" i="1" s="1"/>
  <c r="K331" i="1"/>
  <c r="S331" i="1" s="1"/>
  <c r="K1329" i="1"/>
  <c r="S1329" i="1" s="1"/>
  <c r="K1352" i="1"/>
  <c r="S1352" i="1" s="1"/>
  <c r="K37" i="1"/>
  <c r="S37" i="1" s="1"/>
  <c r="K764" i="1"/>
  <c r="S764" i="1" s="1"/>
  <c r="K1315" i="1"/>
  <c r="S1315" i="1" s="1"/>
  <c r="K1742" i="1"/>
  <c r="S1742" i="1" s="1"/>
  <c r="K1667" i="1"/>
  <c r="S1667" i="1" s="1"/>
  <c r="K1384" i="1"/>
  <c r="S1384" i="1" s="1"/>
  <c r="K1405" i="1"/>
  <c r="S1405" i="1" s="1"/>
  <c r="K1632" i="1"/>
  <c r="S1632" i="1" s="1"/>
  <c r="K1435" i="1"/>
  <c r="S1435" i="1" s="1"/>
  <c r="K79" i="1"/>
  <c r="S79" i="1" s="1"/>
  <c r="K1465" i="1"/>
  <c r="S1465" i="1" s="1"/>
  <c r="K1064" i="1"/>
  <c r="S1064" i="1" s="1"/>
  <c r="K1515" i="1"/>
  <c r="S1515" i="1" s="1"/>
  <c r="K1705" i="1"/>
  <c r="S1705" i="1" s="1"/>
  <c r="K937" i="1"/>
  <c r="S937" i="1" s="1"/>
  <c r="K379" i="1"/>
  <c r="S379" i="1" s="1"/>
  <c r="K1194" i="1"/>
  <c r="S1194" i="1" s="1"/>
  <c r="K212" i="1"/>
  <c r="S212" i="1" s="1"/>
  <c r="K518" i="1"/>
  <c r="S518" i="1" s="1"/>
  <c r="K859" i="1"/>
  <c r="S859" i="1" s="1"/>
  <c r="K1521" i="1"/>
  <c r="S1521" i="1" s="1"/>
  <c r="K1584" i="1"/>
  <c r="S1584" i="1" s="1"/>
  <c r="K1093" i="1"/>
  <c r="S1093" i="1" s="1"/>
  <c r="K1824" i="1"/>
  <c r="S1824" i="1" s="1"/>
  <c r="K624" i="1"/>
  <c r="S624" i="1" s="1"/>
  <c r="K1841" i="1"/>
  <c r="S1841" i="1" s="1"/>
  <c r="K1696" i="1"/>
  <c r="S1696" i="1" s="1"/>
  <c r="K1081" i="1"/>
  <c r="S1081" i="1" s="1"/>
  <c r="K1416" i="1"/>
  <c r="S1416" i="1" s="1"/>
  <c r="K1869" i="1"/>
  <c r="S1869" i="1" s="1"/>
  <c r="K1256" i="1"/>
  <c r="S1256" i="1" s="1"/>
  <c r="K1516" i="1"/>
  <c r="S1516" i="1" s="1"/>
  <c r="K42" i="1"/>
  <c r="S42" i="1" s="1"/>
  <c r="K757" i="1"/>
  <c r="S757" i="1" s="1"/>
  <c r="K1151" i="1"/>
  <c r="S1151" i="1" s="1"/>
  <c r="K1726" i="1"/>
  <c r="S1726" i="1" s="1"/>
  <c r="K351" i="1"/>
  <c r="S351" i="1" s="1"/>
  <c r="K1532" i="1"/>
  <c r="S1532" i="1" s="1"/>
  <c r="K1562" i="1"/>
  <c r="S1562" i="1" s="1"/>
  <c r="K1563" i="1"/>
  <c r="S1563" i="1" s="1"/>
  <c r="K1470" i="1"/>
  <c r="S1470" i="1" s="1"/>
  <c r="K1827" i="1"/>
  <c r="S1827" i="1" s="1"/>
  <c r="K242" i="1"/>
  <c r="S242" i="1" s="1"/>
  <c r="K491" i="1"/>
  <c r="S491" i="1" s="1"/>
  <c r="K786" i="1"/>
  <c r="S786" i="1" s="1"/>
  <c r="K1767" i="1"/>
  <c r="S1767" i="1" s="1"/>
  <c r="K593" i="1"/>
  <c r="S593" i="1" s="1"/>
  <c r="K1228" i="1"/>
  <c r="S1228" i="1" s="1"/>
  <c r="K663" i="1"/>
  <c r="S663" i="1" s="1"/>
  <c r="K1743" i="1"/>
  <c r="S1743" i="1" s="1"/>
  <c r="K1585" i="1"/>
  <c r="S1585" i="1" s="1"/>
  <c r="K1009" i="1"/>
  <c r="S1009" i="1" s="1"/>
  <c r="K1517" i="1"/>
  <c r="S1517" i="1" s="1"/>
  <c r="K1257" i="1"/>
  <c r="S1257" i="1" s="1"/>
  <c r="K1316" i="1"/>
  <c r="S1316" i="1" s="1"/>
  <c r="K1004" i="1"/>
  <c r="S1004" i="1" s="1"/>
  <c r="K1179" i="1"/>
  <c r="S1179" i="1" s="1"/>
  <c r="K860" i="1"/>
  <c r="S860" i="1" s="1"/>
  <c r="K1685" i="1"/>
  <c r="S1685" i="1" s="1"/>
  <c r="K150" i="1"/>
  <c r="S150" i="1" s="1"/>
  <c r="K897" i="1"/>
  <c r="S897" i="1" s="1"/>
  <c r="K1747" i="1"/>
  <c r="S1747" i="1" s="1"/>
  <c r="K968" i="1"/>
  <c r="S968" i="1" s="1"/>
  <c r="K380" i="1"/>
  <c r="S380" i="1" s="1"/>
  <c r="K1477" i="1"/>
  <c r="S1477" i="1" s="1"/>
  <c r="K58" i="1"/>
  <c r="S58" i="1" s="1"/>
  <c r="K111" i="1"/>
  <c r="S111" i="1" s="1"/>
  <c r="K194" i="1"/>
  <c r="S194" i="1" s="1"/>
  <c r="K173" i="1"/>
  <c r="S173" i="1" s="1"/>
  <c r="K809" i="1"/>
  <c r="S809" i="1" s="1"/>
  <c r="K443" i="1"/>
  <c r="S443" i="1" s="1"/>
  <c r="K1787" i="1"/>
  <c r="S1787" i="1" s="1"/>
  <c r="K153" i="1"/>
  <c r="S153" i="1" s="1"/>
  <c r="K978" i="1"/>
  <c r="S978" i="1" s="1"/>
  <c r="K1626" i="1"/>
  <c r="S1626" i="1" s="1"/>
  <c r="K112" i="1"/>
  <c r="S112" i="1" s="1"/>
  <c r="K664" i="1"/>
  <c r="S664" i="1" s="1"/>
  <c r="K1056" i="1"/>
  <c r="S1056" i="1" s="1"/>
  <c r="K708" i="1"/>
  <c r="S708" i="1" s="1"/>
  <c r="K812" i="1"/>
  <c r="S812" i="1" s="1"/>
  <c r="K703" i="1"/>
  <c r="S703" i="1" s="1"/>
  <c r="K397" i="1"/>
  <c r="S397" i="1" s="1"/>
  <c r="K381" i="1"/>
  <c r="S381" i="1" s="1"/>
  <c r="K492" i="1"/>
  <c r="S492" i="1" s="1"/>
  <c r="K1126" i="1"/>
  <c r="S1126" i="1" s="1"/>
  <c r="K213" i="1"/>
  <c r="S213" i="1" s="1"/>
  <c r="K665" i="1"/>
  <c r="S665" i="1" s="1"/>
  <c r="K252" i="1"/>
  <c r="S252" i="1" s="1"/>
  <c r="K1229" i="1"/>
  <c r="S1229" i="1" s="1"/>
  <c r="K849" i="1"/>
  <c r="S849" i="1" s="1"/>
  <c r="K181" i="1"/>
  <c r="S181" i="1" s="1"/>
  <c r="K1094" i="1"/>
  <c r="S1094" i="1" s="1"/>
  <c r="K332" i="1"/>
  <c r="S332" i="1" s="1"/>
  <c r="K214" i="1"/>
  <c r="S214" i="1" s="1"/>
  <c r="K346" i="1"/>
  <c r="S346" i="1" s="1"/>
  <c r="K333" i="1"/>
  <c r="S333" i="1" s="1"/>
  <c r="K127" i="1"/>
  <c r="S127" i="1" s="1"/>
  <c r="K514" i="1"/>
  <c r="S514" i="1" s="1"/>
  <c r="K228" i="1"/>
  <c r="S228" i="1" s="1"/>
  <c r="K258" i="1"/>
  <c r="S258" i="1" s="1"/>
  <c r="K1059" i="1"/>
  <c r="S1059" i="1" s="1"/>
  <c r="K1788" i="1"/>
  <c r="S1788" i="1" s="1"/>
  <c r="K619" i="1"/>
  <c r="S619" i="1" s="1"/>
  <c r="K964" i="1"/>
  <c r="S964" i="1" s="1"/>
  <c r="K68" i="1"/>
  <c r="S68" i="1" s="1"/>
  <c r="K29" i="1"/>
  <c r="S29" i="1" s="1"/>
  <c r="K459" i="1"/>
  <c r="S459" i="1" s="1"/>
  <c r="K405" i="1"/>
  <c r="S405" i="1" s="1"/>
  <c r="K636" i="1"/>
  <c r="S636" i="1" s="1"/>
  <c r="K83" i="1"/>
  <c r="S83" i="1" s="1"/>
  <c r="K1281" i="1"/>
  <c r="S1281" i="1" s="1"/>
  <c r="K253" i="1"/>
  <c r="S253" i="1" s="1"/>
  <c r="K94" i="1"/>
  <c r="S94" i="1" s="1"/>
  <c r="K574" i="1"/>
  <c r="S574" i="1" s="1"/>
  <c r="K382" i="1"/>
  <c r="S382" i="1" s="1"/>
  <c r="K1076" i="1"/>
  <c r="S1076" i="1" s="1"/>
  <c r="K1039" i="1"/>
  <c r="S1039" i="1" s="1"/>
  <c r="K868" i="1"/>
  <c r="S868" i="1" s="1"/>
  <c r="K575" i="1"/>
  <c r="S575" i="1" s="1"/>
  <c r="K751" i="1"/>
  <c r="S751" i="1" s="1"/>
  <c r="K1040" i="1"/>
  <c r="S1040" i="1" s="1"/>
  <c r="K666" i="1"/>
  <c r="S666" i="1" s="1"/>
  <c r="K913" i="1"/>
  <c r="S913" i="1" s="1"/>
  <c r="K69" i="1"/>
  <c r="S69" i="1" s="1"/>
  <c r="K301" i="1"/>
  <c r="S301" i="1" s="1"/>
  <c r="K583" i="1"/>
  <c r="S583" i="1" s="1"/>
  <c r="K701" i="1"/>
  <c r="S701" i="1" s="1"/>
  <c r="K850" i="1"/>
  <c r="S850" i="1" s="1"/>
  <c r="K128" i="1"/>
  <c r="S128" i="1" s="1"/>
  <c r="K167" i="1"/>
  <c r="S167" i="1" s="1"/>
  <c r="K1041" i="1"/>
  <c r="S1041" i="1" s="1"/>
  <c r="K357" i="1"/>
  <c r="S357" i="1" s="1"/>
  <c r="K938" i="1"/>
  <c r="S938" i="1" s="1"/>
  <c r="K869" i="1"/>
  <c r="S869" i="1" s="1"/>
  <c r="K1419" i="1"/>
  <c r="S1419" i="1" s="1"/>
  <c r="K473" i="1"/>
  <c r="S473" i="1" s="1"/>
  <c r="K851" i="1"/>
  <c r="S851" i="1" s="1"/>
  <c r="K700" i="1"/>
  <c r="S700" i="1" s="1"/>
  <c r="K359" i="1"/>
  <c r="S359" i="1" s="1"/>
  <c r="K444" i="1"/>
  <c r="S444" i="1" s="1"/>
  <c r="K632" i="1"/>
  <c r="S632" i="1" s="1"/>
  <c r="K408" i="1"/>
  <c r="S408" i="1" s="1"/>
  <c r="K267" i="1"/>
  <c r="S267" i="1" s="1"/>
  <c r="K474" i="1"/>
  <c r="S474" i="1" s="1"/>
  <c r="K1406" i="1"/>
  <c r="S1406" i="1" s="1"/>
  <c r="K148" i="1"/>
  <c r="S148" i="1" s="1"/>
  <c r="K383" i="1"/>
  <c r="S383" i="1" s="1"/>
  <c r="K698" i="1"/>
  <c r="S698" i="1" s="1"/>
  <c r="K1207" i="1"/>
  <c r="S1207" i="1" s="1"/>
  <c r="K1230" i="1"/>
  <c r="S1230" i="1" s="1"/>
  <c r="K633" i="1"/>
  <c r="S633" i="1" s="1"/>
  <c r="K723" i="1"/>
  <c r="S723" i="1" s="1"/>
  <c r="K482" i="1"/>
  <c r="S482" i="1" s="1"/>
  <c r="K232" i="1"/>
  <c r="S232" i="1" s="1"/>
  <c r="K445" i="1"/>
  <c r="S445" i="1" s="1"/>
  <c r="K186" i="1"/>
  <c r="S186" i="1" s="1"/>
  <c r="K1300" i="1"/>
  <c r="S1300" i="1" s="1"/>
  <c r="K1794" i="1"/>
  <c r="S1794" i="1" s="1"/>
  <c r="K1744" i="1"/>
  <c r="S1744" i="1" s="1"/>
  <c r="K547" i="1"/>
  <c r="S547" i="1" s="1"/>
  <c r="K1606" i="1"/>
  <c r="S1606" i="1" s="1"/>
  <c r="K1353" i="1"/>
  <c r="S1353" i="1" s="1"/>
  <c r="K1518" i="1"/>
  <c r="S1518" i="1" s="1"/>
  <c r="K1166" i="1"/>
  <c r="S1166" i="1" s="1"/>
  <c r="K1573" i="1"/>
  <c r="S1573" i="1" s="1"/>
  <c r="K1282" i="1"/>
  <c r="S1282" i="1" s="1"/>
  <c r="K304" i="1"/>
  <c r="S304" i="1" s="1"/>
  <c r="K1330" i="1"/>
  <c r="S1330" i="1" s="1"/>
  <c r="K1005" i="1"/>
  <c r="S1005" i="1" s="1"/>
  <c r="K667" i="1"/>
  <c r="S667" i="1" s="1"/>
  <c r="K1130" i="1"/>
  <c r="S1130" i="1" s="1"/>
  <c r="K1049" i="1"/>
  <c r="S1049" i="1" s="1"/>
  <c r="K1722" i="1"/>
  <c r="S1722" i="1" s="1"/>
  <c r="K1668" i="1"/>
  <c r="S1668" i="1" s="1"/>
  <c r="K1789" i="1"/>
  <c r="S1789" i="1" s="1"/>
  <c r="K1697" i="1"/>
  <c r="S1697" i="1" s="1"/>
  <c r="K1268" i="1"/>
  <c r="S1268" i="1" s="1"/>
  <c r="K1484" i="1"/>
  <c r="S1484" i="1" s="1"/>
  <c r="K1331" i="1"/>
  <c r="S1331" i="1" s="1"/>
  <c r="K1842" i="1"/>
  <c r="S1842" i="1" s="1"/>
  <c r="K1192" i="1"/>
  <c r="S1192" i="1" s="1"/>
  <c r="K1269" i="1"/>
  <c r="S1269" i="1" s="1"/>
  <c r="K1053" i="1"/>
  <c r="S1053" i="1" s="1"/>
  <c r="K70" i="1"/>
  <c r="S70" i="1" s="1"/>
  <c r="K1810" i="1"/>
  <c r="S1810" i="1" s="1"/>
  <c r="K98" i="1"/>
  <c r="S98" i="1" s="1"/>
  <c r="K692" i="1"/>
  <c r="S692" i="1" s="1"/>
  <c r="K1554" i="1"/>
  <c r="S1554" i="1" s="1"/>
  <c r="K1433" i="1"/>
  <c r="S1433" i="1" s="1"/>
  <c r="K1816" i="1"/>
  <c r="S1816" i="1" s="1"/>
  <c r="K986" i="1"/>
  <c r="S986" i="1" s="1"/>
  <c r="K1864" i="1"/>
  <c r="S1864" i="1" s="1"/>
  <c r="K668" i="1"/>
  <c r="S668" i="1" s="1"/>
  <c r="K334" i="1"/>
  <c r="S334" i="1" s="1"/>
  <c r="K158" i="1"/>
  <c r="S158" i="1" s="1"/>
  <c r="K415" i="1"/>
  <c r="S415" i="1" s="1"/>
  <c r="K409" i="1"/>
  <c r="S409" i="1" s="1"/>
  <c r="K1208" i="1"/>
  <c r="S1208" i="1" s="1"/>
  <c r="K586" i="1"/>
  <c r="S586" i="1" s="1"/>
  <c r="K28" i="1"/>
  <c r="S28" i="1" s="1"/>
  <c r="K422" i="1"/>
  <c r="S422" i="1" s="1"/>
  <c r="K1359" i="1"/>
  <c r="S1359" i="1" s="1"/>
  <c r="K48" i="1"/>
  <c r="S48" i="1" s="1"/>
  <c r="K852" i="1"/>
  <c r="S852" i="1" s="1"/>
  <c r="K1652" i="1"/>
  <c r="S1652" i="1" s="1"/>
  <c r="K774" i="1"/>
  <c r="S774" i="1" s="1"/>
  <c r="K939" i="1"/>
  <c r="S939" i="1" s="1"/>
  <c r="K1756" i="1"/>
  <c r="S1756" i="1" s="1"/>
  <c r="K425" i="1"/>
  <c r="S425" i="1" s="1"/>
  <c r="K1385" i="1"/>
  <c r="S1385" i="1" s="1"/>
  <c r="K977" i="1"/>
  <c r="S977" i="1" s="1"/>
  <c r="K634" i="1"/>
  <c r="S634" i="1" s="1"/>
  <c r="K557" i="1"/>
  <c r="S557" i="1" s="1"/>
  <c r="K1762" i="1"/>
  <c r="S1762" i="1" s="1"/>
  <c r="K752" i="1"/>
  <c r="S752" i="1" s="1"/>
  <c r="K1135" i="1"/>
  <c r="S1135" i="1" s="1"/>
  <c r="K1317" i="1"/>
  <c r="S1317" i="1" s="1"/>
  <c r="K1474" i="1"/>
  <c r="S1474" i="1" s="1"/>
  <c r="K599" i="1"/>
  <c r="S599" i="1" s="1"/>
  <c r="K486" i="1"/>
  <c r="S486" i="1" s="1"/>
  <c r="K1533" i="1"/>
  <c r="S1533" i="1" s="1"/>
  <c r="K454" i="1"/>
  <c r="S454" i="1" s="1"/>
  <c r="K1195" i="1"/>
  <c r="S1195" i="1" s="1"/>
  <c r="K1553" i="1"/>
  <c r="S1553" i="1" s="1"/>
  <c r="K254" i="1"/>
  <c r="S254" i="1" s="1"/>
  <c r="K584" i="1"/>
  <c r="S584" i="1" s="1"/>
  <c r="K26" i="1"/>
  <c r="S26" i="1" s="1"/>
  <c r="K294" i="1"/>
  <c r="S294" i="1" s="1"/>
  <c r="K446" i="1"/>
  <c r="S446" i="1" s="1"/>
  <c r="K940" i="1"/>
  <c r="S940" i="1" s="1"/>
  <c r="K96" i="1"/>
  <c r="S96" i="1" s="1"/>
  <c r="K46" i="1"/>
  <c r="S46" i="1" s="1"/>
  <c r="K1552" i="1"/>
  <c r="S1552" i="1" s="1"/>
  <c r="K620" i="1"/>
  <c r="S620" i="1" s="1"/>
  <c r="K1243" i="1"/>
  <c r="S1243" i="1" s="1"/>
  <c r="K941" i="1"/>
  <c r="S941" i="1" s="1"/>
  <c r="K75" i="1"/>
  <c r="S75" i="1" s="1"/>
  <c r="K295" i="1"/>
  <c r="S295" i="1" s="1"/>
  <c r="K1068" i="1"/>
  <c r="S1068" i="1" s="1"/>
  <c r="K864" i="1"/>
  <c r="S864" i="1" s="1"/>
  <c r="K1586" i="1"/>
  <c r="S1586" i="1" s="1"/>
  <c r="K1534" i="1"/>
  <c r="S1534" i="1" s="1"/>
  <c r="K174" i="1"/>
  <c r="S174" i="1" s="1"/>
  <c r="K1457" i="1"/>
  <c r="S1457" i="1" s="1"/>
  <c r="K1843" i="1"/>
  <c r="S1843" i="1" s="1"/>
  <c r="K310" i="1"/>
  <c r="S310" i="1" s="1"/>
  <c r="K1633" i="1"/>
  <c r="S1633" i="1" s="1"/>
  <c r="K1679" i="1"/>
  <c r="S1679" i="1" s="1"/>
  <c r="K876" i="1"/>
  <c r="S876" i="1" s="1"/>
  <c r="K416" i="1"/>
  <c r="S416" i="1" s="1"/>
  <c r="K318" i="1"/>
  <c r="S318" i="1" s="1"/>
  <c r="K413" i="1"/>
  <c r="S413" i="1" s="1"/>
  <c r="K1167" i="1"/>
  <c r="S1167" i="1" s="1"/>
  <c r="K1117" i="1"/>
  <c r="S1117" i="1" s="1"/>
  <c r="K1861" i="1"/>
  <c r="S1861" i="1" s="1"/>
  <c r="K942" i="1"/>
  <c r="S942" i="1" s="1"/>
  <c r="K1214" i="1"/>
  <c r="S1214" i="1" s="1"/>
  <c r="K898" i="1"/>
  <c r="S898" i="1" s="1"/>
  <c r="K1332" i="1"/>
  <c r="S1332" i="1" s="1"/>
  <c r="K736" i="1"/>
  <c r="S736" i="1" s="1"/>
  <c r="K517" i="1"/>
  <c r="S517" i="1" s="1"/>
  <c r="K488" i="1"/>
  <c r="S488" i="1" s="1"/>
  <c r="K417" i="1"/>
  <c r="S417" i="1" s="1"/>
  <c r="K154" i="1"/>
  <c r="S154" i="1" s="1"/>
  <c r="K1393" i="1"/>
  <c r="S1393" i="1" s="1"/>
  <c r="K113" i="1"/>
  <c r="S113" i="1" s="1"/>
  <c r="K463" i="1"/>
  <c r="S463" i="1" s="1"/>
  <c r="K688" i="1"/>
  <c r="S688" i="1" s="1"/>
  <c r="K477" i="1"/>
  <c r="S477" i="1" s="1"/>
  <c r="K1054" i="1"/>
  <c r="S1054" i="1" s="1"/>
  <c r="K297" i="1"/>
  <c r="S297" i="1" s="1"/>
  <c r="K290" i="1"/>
  <c r="S290" i="1" s="1"/>
  <c r="K1442" i="1"/>
  <c r="S1442" i="1" s="1"/>
  <c r="K1042" i="1"/>
  <c r="S1042" i="1" s="1"/>
  <c r="K1168" i="1"/>
  <c r="S1168" i="1" s="1"/>
  <c r="K905" i="1"/>
  <c r="S905" i="1" s="1"/>
  <c r="K1386" i="1"/>
  <c r="S1386" i="1" s="1"/>
  <c r="K1144" i="1"/>
  <c r="S1144" i="1" s="1"/>
  <c r="K1587" i="1"/>
  <c r="S1587" i="1" s="1"/>
  <c r="K1358" i="1"/>
  <c r="S1358" i="1" s="1"/>
  <c r="K1371" i="1"/>
  <c r="S1371" i="1" s="1"/>
  <c r="K1006" i="1"/>
  <c r="S1006" i="1" s="1"/>
  <c r="K1486" i="1"/>
  <c r="S1486" i="1" s="1"/>
  <c r="K737" i="1"/>
  <c r="S737" i="1" s="1"/>
  <c r="K1725" i="1"/>
  <c r="S1725" i="1" s="1"/>
  <c r="K1338" i="1"/>
  <c r="S1338" i="1" s="1"/>
  <c r="K1410" i="1"/>
  <c r="S1410" i="1" s="1"/>
  <c r="K853" i="1"/>
  <c r="S853" i="1" s="1"/>
  <c r="K399" i="1"/>
  <c r="S399" i="1" s="1"/>
  <c r="K335" i="1"/>
  <c r="S335" i="1" s="1"/>
  <c r="K195" i="1"/>
  <c r="S195" i="1" s="1"/>
  <c r="K198" i="1"/>
  <c r="S198" i="1" s="1"/>
  <c r="K311" i="1"/>
  <c r="S311" i="1" s="1"/>
  <c r="K119" i="1"/>
  <c r="S119" i="1" s="1"/>
  <c r="K1698" i="1"/>
  <c r="S1698" i="1" s="1"/>
  <c r="K965" i="1"/>
  <c r="S965" i="1" s="1"/>
  <c r="K1790" i="1"/>
  <c r="S1790" i="1" s="1"/>
  <c r="K1777" i="1"/>
  <c r="S1777" i="1" s="1"/>
  <c r="K1153" i="1"/>
  <c r="S1153" i="1" s="1"/>
  <c r="K795" i="1"/>
  <c r="S795" i="1" s="1"/>
  <c r="K447" i="1"/>
  <c r="S447" i="1" s="1"/>
  <c r="K1333" i="1"/>
  <c r="S1333" i="1" s="1"/>
  <c r="K41" i="1"/>
  <c r="S41" i="1" s="1"/>
  <c r="K1475" i="1"/>
  <c r="S1475" i="1" s="1"/>
  <c r="K1197" i="1"/>
  <c r="S1197" i="1" s="1"/>
  <c r="K103" i="1"/>
  <c r="S103" i="1" s="1"/>
  <c r="K1716" i="1"/>
  <c r="S1716" i="1" s="1"/>
  <c r="K1535" i="1"/>
  <c r="S1535" i="1" s="1"/>
  <c r="K854" i="1"/>
  <c r="S854" i="1" s="1"/>
  <c r="K1536" i="1"/>
  <c r="S1536" i="1" s="1"/>
  <c r="K855" i="1"/>
  <c r="S855" i="1" s="1"/>
  <c r="K1283" i="1"/>
  <c r="S1283" i="1" s="1"/>
  <c r="K1140" i="1"/>
  <c r="S1140" i="1" s="1"/>
  <c r="K600" i="1"/>
  <c r="S600" i="1" s="1"/>
  <c r="K1101" i="1"/>
  <c r="S1101" i="1" s="1"/>
  <c r="K753" i="1"/>
  <c r="S753" i="1" s="1"/>
  <c r="K1069" i="1"/>
  <c r="S1069" i="1" s="1"/>
  <c r="K1133" i="1"/>
  <c r="S1133" i="1" s="1"/>
  <c r="K1098" i="1"/>
  <c r="S1098" i="1" s="1"/>
  <c r="K621" i="1"/>
  <c r="S621" i="1" s="1"/>
  <c r="K1119" i="1"/>
  <c r="S1119" i="1" s="1"/>
  <c r="K669" i="1"/>
  <c r="S669" i="1" s="1"/>
  <c r="K1127" i="1"/>
  <c r="S1127" i="1" s="1"/>
  <c r="K987" i="1"/>
  <c r="S987" i="1" s="1"/>
  <c r="K533" i="1"/>
  <c r="S533" i="1" s="1"/>
  <c r="K336" i="1"/>
  <c r="S336" i="1" s="1"/>
  <c r="K1426" i="1"/>
  <c r="S1426" i="1" s="1"/>
  <c r="K1387" i="1"/>
  <c r="S1387" i="1" s="1"/>
  <c r="K856" i="1"/>
  <c r="S856" i="1" s="1"/>
  <c r="K1675" i="1"/>
  <c r="S1675" i="1" s="1"/>
  <c r="K80" i="1"/>
  <c r="S80" i="1" s="1"/>
  <c r="K1669" i="1"/>
  <c r="S1669" i="1" s="1"/>
  <c r="K693" i="1"/>
  <c r="S693" i="1" s="1"/>
  <c r="K1448" i="1"/>
  <c r="S1448" i="1" s="1"/>
  <c r="K754" i="1"/>
  <c r="S754" i="1" s="1"/>
  <c r="K670" i="1"/>
  <c r="S670" i="1" s="1"/>
  <c r="K1723" i="1"/>
  <c r="S1723" i="1" s="1"/>
  <c r="K1557" i="1"/>
  <c r="S1557" i="1" s="1"/>
  <c r="K259" i="1"/>
  <c r="S259" i="1" s="1"/>
  <c r="K1095" i="1"/>
  <c r="S1095" i="1" s="1"/>
  <c r="K558" i="1"/>
  <c r="S558" i="1" s="1"/>
  <c r="K169" i="1"/>
  <c r="S169" i="1" s="1"/>
  <c r="K347" i="1"/>
  <c r="S347" i="1" s="1"/>
  <c r="K681" i="1"/>
  <c r="S681" i="1" s="1"/>
  <c r="K1689" i="1"/>
  <c r="S1689" i="1" s="1"/>
  <c r="K1334" i="1"/>
  <c r="S1334" i="1" s="1"/>
  <c r="K765" i="1"/>
  <c r="S765" i="1" s="1"/>
  <c r="K215" i="1"/>
  <c r="S215" i="1" s="1"/>
  <c r="K865" i="1"/>
  <c r="S865" i="1" s="1"/>
  <c r="K1811" i="1"/>
  <c r="S1811" i="1" s="1"/>
  <c r="K1388" i="1"/>
  <c r="S1388" i="1" s="1"/>
  <c r="K1335" i="1"/>
  <c r="S1335" i="1" s="1"/>
  <c r="K1466" i="1"/>
  <c r="S1466" i="1" s="1"/>
  <c r="K1890" i="1"/>
  <c r="S1890" i="1" s="1"/>
  <c r="K315" i="1"/>
  <c r="S315" i="1" s="1"/>
  <c r="K1708" i="1"/>
  <c r="S1708" i="1" s="1"/>
  <c r="K1849" i="1"/>
  <c r="S1849" i="1" s="1"/>
  <c r="K1537" i="1"/>
  <c r="S1537" i="1" s="1"/>
  <c r="K511" i="1"/>
  <c r="S511" i="1" s="1"/>
  <c r="K56" i="1"/>
  <c r="S56" i="1" s="1"/>
  <c r="K30" i="1"/>
  <c r="S30" i="1" s="1"/>
  <c r="K1538" i="1"/>
  <c r="S1538" i="1" s="1"/>
  <c r="K1745" i="1"/>
  <c r="S1745" i="1" s="1"/>
  <c r="K316" i="1"/>
  <c r="S316" i="1" s="1"/>
  <c r="K1806" i="1"/>
  <c r="S1806" i="1" s="1"/>
  <c r="K1588" i="1"/>
  <c r="S1588" i="1" s="1"/>
  <c r="K555" i="1"/>
  <c r="S555" i="1" s="1"/>
  <c r="K1724" i="1"/>
  <c r="S1724" i="1" s="1"/>
  <c r="K1112" i="1"/>
  <c r="S1112" i="1" s="1"/>
  <c r="K1145" i="1"/>
  <c r="S1145" i="1" s="1"/>
  <c r="K741" i="1"/>
  <c r="S741" i="1" s="1"/>
  <c r="K1427" i="1"/>
  <c r="S1427" i="1" s="1"/>
  <c r="K268" i="1"/>
  <c r="S268" i="1" s="1"/>
  <c r="K337" i="1"/>
  <c r="S337" i="1" s="1"/>
  <c r="K1487" i="1"/>
  <c r="S1487" i="1" s="1"/>
  <c r="K1065" i="1"/>
  <c r="S1065" i="1" s="1"/>
  <c r="K870" i="1"/>
  <c r="S870" i="1" s="1"/>
  <c r="K689" i="1"/>
  <c r="S689" i="1" s="1"/>
  <c r="K755" i="1"/>
  <c r="S755" i="1" s="1"/>
  <c r="K448" i="1"/>
  <c r="S448" i="1" s="1"/>
  <c r="K818" i="1"/>
  <c r="S818" i="1" s="1"/>
  <c r="K1149" i="1"/>
  <c r="S1149" i="1" s="1"/>
  <c r="K384" i="1"/>
  <c r="S384" i="1" s="1"/>
  <c r="K1467" i="1"/>
  <c r="S1467" i="1" s="1"/>
  <c r="K874" i="1"/>
  <c r="S874" i="1" s="1"/>
  <c r="K604" i="1"/>
  <c r="S604" i="1" s="1"/>
  <c r="K1848" i="1"/>
  <c r="S1848" i="1" s="1"/>
  <c r="K303" i="1"/>
  <c r="S303" i="1" s="1"/>
  <c r="K719" i="1"/>
  <c r="S719" i="1" s="1"/>
  <c r="K1627" i="1"/>
  <c r="S1627" i="1" s="1"/>
  <c r="K1844" i="1"/>
  <c r="S1844" i="1" s="1"/>
  <c r="K622" i="1"/>
  <c r="S622" i="1" s="1"/>
  <c r="K1198" i="1"/>
  <c r="S1198" i="1" s="1"/>
  <c r="K493" i="1"/>
  <c r="S493" i="1" s="1"/>
  <c r="K990" i="1"/>
  <c r="S990" i="1" s="1"/>
  <c r="K291" i="1"/>
  <c r="S291" i="1" s="1"/>
  <c r="K540" i="1"/>
  <c r="S540" i="1" s="1"/>
  <c r="K338" i="1"/>
  <c r="S338" i="1" s="1"/>
  <c r="K393" i="1"/>
  <c r="S393" i="1" s="1"/>
  <c r="K576" i="1"/>
  <c r="S576" i="1" s="1"/>
  <c r="K449" i="1"/>
  <c r="S449" i="1" s="1"/>
  <c r="K269" i="1"/>
  <c r="S269" i="1" s="1"/>
  <c r="K810" i="1"/>
  <c r="S810" i="1" s="1"/>
  <c r="K729" i="1"/>
  <c r="S729" i="1" s="1"/>
  <c r="K943" i="1"/>
  <c r="S943" i="1" s="1"/>
  <c r="K1670" i="1"/>
  <c r="S1670" i="1" s="1"/>
  <c r="K861" i="1"/>
  <c r="S861" i="1" s="1"/>
  <c r="K944" i="1"/>
  <c r="S944" i="1" s="1"/>
  <c r="K671" i="1"/>
  <c r="S671" i="1" s="1"/>
  <c r="K577" i="1"/>
  <c r="S577" i="1" s="1"/>
  <c r="K462" i="1"/>
  <c r="S462" i="1" s="1"/>
  <c r="K766" i="1"/>
  <c r="S766" i="1" s="1"/>
  <c r="K358" i="1"/>
  <c r="S358" i="1" s="1"/>
  <c r="K1539" i="1"/>
  <c r="S1539" i="1" s="1"/>
  <c r="K988" i="1"/>
  <c r="S988" i="1" s="1"/>
  <c r="K355" i="1"/>
  <c r="S355" i="1" s="1"/>
  <c r="K1099" i="1"/>
  <c r="S1099" i="1" s="1"/>
  <c r="K1589" i="1"/>
  <c r="S1589" i="1" s="1"/>
  <c r="K1519" i="1"/>
  <c r="S1519" i="1" s="1"/>
  <c r="K1613" i="1"/>
  <c r="S1613" i="1" s="1"/>
  <c r="K1546" i="1"/>
  <c r="S1546" i="1" s="1"/>
  <c r="K1394" i="1"/>
  <c r="S1394" i="1" s="1"/>
  <c r="K1878" i="1"/>
  <c r="S1878" i="1" s="1"/>
  <c r="K1244" i="1"/>
  <c r="S1244" i="1" s="1"/>
  <c r="K216" i="1"/>
  <c r="S216" i="1" s="1"/>
  <c r="K605" i="1"/>
  <c r="S605" i="1" s="1"/>
  <c r="K717" i="1"/>
  <c r="S717" i="1" s="1"/>
  <c r="K1209" i="1"/>
  <c r="S1209" i="1" s="1"/>
  <c r="K1590" i="1"/>
  <c r="S1590" i="1" s="1"/>
  <c r="K979" i="1"/>
  <c r="S979" i="1" s="1"/>
  <c r="K88" i="1"/>
  <c r="S88" i="1" s="1"/>
  <c r="K529" i="1"/>
  <c r="S529" i="1" s="1"/>
  <c r="K1717" i="1"/>
  <c r="S1717" i="1" s="1"/>
  <c r="K394" i="1"/>
  <c r="S394" i="1" s="1"/>
  <c r="K1641" i="1"/>
  <c r="S1641" i="1" s="1"/>
  <c r="K1540" i="1"/>
  <c r="S1540" i="1" s="1"/>
  <c r="K1699" i="1"/>
  <c r="S1699" i="1" s="1"/>
  <c r="K606" i="1"/>
  <c r="S606" i="1" s="1"/>
  <c r="K626" i="1"/>
  <c r="S626" i="1" s="1"/>
  <c r="K135" i="1"/>
  <c r="S135" i="1" s="1"/>
  <c r="K945" i="1"/>
  <c r="S945" i="1" s="1"/>
  <c r="K1096" i="1"/>
  <c r="S1096" i="1" s="1"/>
  <c r="K534" i="1"/>
  <c r="S534" i="1" s="1"/>
  <c r="K450" i="1"/>
  <c r="S450" i="1" s="1"/>
  <c r="K302" i="1"/>
  <c r="S302" i="1" s="1"/>
  <c r="K1774" i="1"/>
  <c r="S1774" i="1" s="1"/>
  <c r="K524" i="1"/>
  <c r="S524" i="1" s="1"/>
  <c r="K1169" i="1"/>
  <c r="S1169" i="1" s="1"/>
  <c r="K385" i="1"/>
  <c r="S385" i="1" s="1"/>
  <c r="K451" i="1"/>
  <c r="S451" i="1" s="1"/>
  <c r="K1146" i="1"/>
  <c r="S1146" i="1" s="1"/>
  <c r="K339" i="1"/>
  <c r="S339" i="1" s="1"/>
  <c r="K1342" i="1"/>
  <c r="S1342" i="1" s="1"/>
  <c r="K1862" i="1"/>
  <c r="S1862" i="1" s="1"/>
  <c r="K672" i="1"/>
  <c r="S672" i="1" s="1"/>
  <c r="K673" i="1"/>
  <c r="S673" i="1" s="1"/>
  <c r="K1401" i="1"/>
  <c r="S1401" i="1" s="1"/>
  <c r="K1402" i="1"/>
  <c r="S1402" i="1" s="1"/>
  <c r="K1177" i="1"/>
  <c r="S1177" i="1" s="1"/>
  <c r="K1245" i="1"/>
  <c r="S1245" i="1" s="1"/>
  <c r="K1271" i="1"/>
  <c r="S1271" i="1" s="1"/>
  <c r="K494" i="1"/>
  <c r="S494" i="1" s="1"/>
  <c r="K548" i="1"/>
  <c r="S548" i="1" s="1"/>
  <c r="K1170" i="1"/>
  <c r="S1170" i="1" s="1"/>
  <c r="K72" i="1"/>
  <c r="S72" i="1" s="1"/>
  <c r="K478" i="1"/>
  <c r="S478" i="1" s="1"/>
  <c r="K549" i="1"/>
  <c r="S549" i="1" s="1"/>
  <c r="K1043" i="1"/>
  <c r="S1043" i="1" s="1"/>
  <c r="K578" i="1"/>
  <c r="S578" i="1" s="1"/>
  <c r="K475" i="1"/>
  <c r="S475" i="1" s="1"/>
  <c r="K783" i="1"/>
  <c r="S783" i="1" s="1"/>
  <c r="K1746" i="1"/>
  <c r="S1746" i="1" s="1"/>
  <c r="K1318" i="1"/>
  <c r="S1318" i="1" s="1"/>
  <c r="K1886" i="1"/>
  <c r="S1886" i="1" s="1"/>
  <c r="K1259" i="1"/>
  <c r="S1259" i="1" s="1"/>
  <c r="K340" i="1"/>
  <c r="S340" i="1" s="1"/>
  <c r="K386" i="1"/>
  <c r="S386" i="1" s="1"/>
  <c r="K1591" i="1"/>
  <c r="S1591" i="1" s="1"/>
  <c r="K114" i="1"/>
  <c r="S114" i="1" s="1"/>
  <c r="K1235" i="1"/>
  <c r="S1235" i="1" s="1"/>
  <c r="K1468" i="1"/>
  <c r="S1468" i="1" s="1"/>
  <c r="K1171" i="1"/>
  <c r="S1171" i="1" s="1"/>
  <c r="K272" i="1"/>
  <c r="S272" i="1" s="1"/>
  <c r="K1100" i="1"/>
  <c r="S1100" i="1" s="1"/>
  <c r="K866" i="1"/>
  <c r="S866" i="1" s="1"/>
  <c r="K1879" i="1"/>
  <c r="S1879" i="1" s="1"/>
  <c r="K980" i="1"/>
  <c r="S980" i="1" s="1"/>
  <c r="K981" i="1"/>
  <c r="S981" i="1" s="1"/>
  <c r="K453" i="1"/>
  <c r="S453" i="1" s="1"/>
  <c r="K991" i="1"/>
  <c r="S991" i="1" s="1"/>
  <c r="K1607" i="1"/>
  <c r="S1607" i="1" s="1"/>
  <c r="K1888" i="1"/>
  <c r="S1888" i="1" s="1"/>
  <c r="K1870" i="1"/>
  <c r="S1870" i="1" s="1"/>
  <c r="K1488" i="1"/>
  <c r="S1488" i="1" s="1"/>
  <c r="K1044" i="1"/>
  <c r="S1044" i="1" s="1"/>
  <c r="K1828" i="1"/>
  <c r="S1828" i="1" s="1"/>
  <c r="K720" i="1"/>
  <c r="S720" i="1" s="1"/>
  <c r="K1120" i="1"/>
  <c r="S1120" i="1" s="1"/>
  <c r="K1121" i="1"/>
  <c r="S1121" i="1" s="1"/>
  <c r="K217" i="1"/>
  <c r="S217" i="1" s="1"/>
  <c r="K1057" i="1"/>
  <c r="S1057" i="1" s="1"/>
  <c r="K1671" i="1"/>
  <c r="S1671" i="1" s="1"/>
  <c r="K579" i="1"/>
  <c r="S579" i="1" s="1"/>
  <c r="K580" i="1"/>
  <c r="S580" i="1" s="1"/>
  <c r="K581" i="1"/>
  <c r="S581" i="1" s="1"/>
  <c r="K411" i="1"/>
  <c r="S411" i="1" s="1"/>
  <c r="K609" i="1"/>
  <c r="S609" i="1" s="1"/>
  <c r="K306" i="1"/>
  <c r="S306" i="1" s="1"/>
  <c r="K946" i="1"/>
  <c r="S946" i="1" s="1"/>
  <c r="K341" i="1"/>
  <c r="S341" i="1" s="1"/>
  <c r="K51" i="1"/>
  <c r="S51" i="1" s="1"/>
  <c r="K1541" i="1"/>
  <c r="S1541" i="1" s="1"/>
  <c r="K1407" i="1"/>
  <c r="S1407" i="1" s="1"/>
  <c r="K816" i="1"/>
  <c r="S816" i="1" s="1"/>
  <c r="K817" i="1"/>
  <c r="S817" i="1" s="1"/>
  <c r="K1412" i="1"/>
  <c r="S1412" i="1" s="1"/>
  <c r="K73" i="1"/>
  <c r="S73" i="1" s="1"/>
  <c r="K1760" i="1"/>
  <c r="S1760" i="1" s="1"/>
  <c r="K1772" i="1"/>
  <c r="S1772" i="1" s="1"/>
  <c r="K1628" i="1"/>
  <c r="S1628" i="1" s="1"/>
  <c r="K387" i="1"/>
  <c r="S387" i="1" s="1"/>
  <c r="K709" i="1"/>
  <c r="S709" i="1" s="1"/>
  <c r="K1284" i="1"/>
  <c r="S1284" i="1" s="1"/>
  <c r="K512" i="1"/>
  <c r="S512" i="1" s="1"/>
  <c r="K33" i="1"/>
  <c r="S33" i="1" s="1"/>
  <c r="K403" i="1"/>
  <c r="S403" i="1" s="1"/>
  <c r="K982" i="1"/>
  <c r="S982" i="1" s="1"/>
  <c r="K1124" i="1"/>
  <c r="S1124" i="1" s="1"/>
  <c r="K1216" i="1"/>
  <c r="S1216" i="1" s="1"/>
  <c r="K129" i="1"/>
  <c r="S129" i="1" s="1"/>
  <c r="K1285" i="1"/>
  <c r="S1285" i="1" s="1"/>
  <c r="K1389" i="1"/>
  <c r="S1389" i="1" s="1"/>
  <c r="K1336" i="1"/>
  <c r="S1336" i="1" s="1"/>
  <c r="K1354" i="1"/>
  <c r="S1354" i="1" s="1"/>
  <c r="K718" i="1"/>
  <c r="S718" i="1" s="1"/>
  <c r="K1258" i="1"/>
  <c r="S1258" i="1" s="1"/>
  <c r="K1638" i="1"/>
  <c r="S1638" i="1" s="1"/>
  <c r="K395" i="1"/>
  <c r="S395" i="1" s="1"/>
  <c r="K674" i="1"/>
  <c r="S674" i="1" s="1"/>
  <c r="K716" i="1"/>
  <c r="S716" i="1" s="1"/>
  <c r="K1048" i="1"/>
  <c r="S1048" i="1" s="1"/>
  <c r="K388" i="1"/>
  <c r="S388" i="1" s="1"/>
  <c r="K132" i="1"/>
  <c r="S132" i="1" s="1"/>
  <c r="K675" i="1"/>
  <c r="S675" i="1" s="1"/>
  <c r="K1681" i="1"/>
  <c r="S1681" i="1" s="1"/>
  <c r="K1264" i="1"/>
  <c r="S1264" i="1" s="1"/>
  <c r="K857" i="1"/>
  <c r="S857" i="1" s="1"/>
  <c r="K1231" i="1"/>
  <c r="S1231" i="1" s="1"/>
  <c r="K676" i="1"/>
  <c r="S676" i="1" s="1"/>
  <c r="K1073" i="1"/>
  <c r="S1073" i="1" s="1"/>
  <c r="K1045" i="1"/>
  <c r="S1045" i="1" s="1"/>
  <c r="K342" i="1"/>
  <c r="S342" i="1" s="1"/>
  <c r="K1172" i="1"/>
  <c r="S1172" i="1" s="1"/>
  <c r="K780" i="1"/>
  <c r="S780" i="1" s="1"/>
  <c r="K1176" i="1"/>
  <c r="S1176" i="1" s="1"/>
  <c r="K884" i="1"/>
  <c r="S884" i="1" s="1"/>
  <c r="K885" i="1"/>
  <c r="S885" i="1" s="1"/>
  <c r="K1614" i="1"/>
  <c r="S1614" i="1" s="1"/>
  <c r="K1769" i="1"/>
  <c r="S1769" i="1" s="1"/>
  <c r="K1213" i="1"/>
  <c r="S1213" i="1" s="1"/>
  <c r="K1443" i="1"/>
  <c r="S1443" i="1" s="1"/>
  <c r="K1141" i="1"/>
  <c r="S1141" i="1" s="1"/>
  <c r="K1337" i="1"/>
  <c r="S1337" i="1" s="1"/>
  <c r="K145" i="1"/>
  <c r="S145" i="1" s="1"/>
  <c r="K1489" i="1"/>
  <c r="S1489" i="1" s="1"/>
  <c r="K141" i="1"/>
  <c r="S141" i="1" s="1"/>
  <c r="K1346" i="1"/>
  <c r="S1346" i="1" s="1"/>
  <c r="K476" i="1"/>
  <c r="S476" i="1" s="1"/>
  <c r="K677" i="1"/>
  <c r="S677" i="1" s="1"/>
  <c r="K550" i="1"/>
  <c r="S550" i="1" s="1"/>
  <c r="K767" i="1"/>
  <c r="S767" i="1" s="1"/>
  <c r="K1060" i="1"/>
  <c r="S1060" i="1" s="1"/>
  <c r="K610" i="1"/>
  <c r="S610" i="1" s="1"/>
  <c r="K611" i="1"/>
  <c r="S611" i="1" s="1"/>
  <c r="K1700" i="1"/>
  <c r="S1700" i="1" s="1"/>
  <c r="K1520" i="1"/>
  <c r="S1520" i="1" s="1"/>
  <c r="K1046" i="1"/>
  <c r="S1046" i="1" s="1"/>
  <c r="K1706" i="1"/>
  <c r="S1706" i="1" s="1"/>
  <c r="K993" i="1"/>
  <c r="S993" i="1" s="1"/>
  <c r="K1444" i="1"/>
  <c r="S1444" i="1" s="1"/>
  <c r="K1129" i="1"/>
  <c r="S1129" i="1" s="1"/>
  <c r="K1672" i="1"/>
  <c r="S1672" i="1" s="1"/>
  <c r="K218" i="1"/>
  <c r="S218" i="1" s="1"/>
  <c r="K682" i="1"/>
  <c r="S682" i="1" s="1"/>
  <c r="K1210" i="1"/>
  <c r="S1210" i="1" s="1"/>
  <c r="K1757" i="1"/>
  <c r="S1757" i="1" s="1"/>
  <c r="K585" i="1"/>
  <c r="S585" i="1" s="1"/>
  <c r="K418" i="1"/>
  <c r="S418" i="1" s="1"/>
  <c r="K182" i="1"/>
  <c r="S182" i="1" s="1"/>
  <c r="K910" i="1"/>
  <c r="S910" i="1" s="1"/>
  <c r="K1758" i="1"/>
  <c r="S1758" i="1" s="1"/>
  <c r="K404" i="1"/>
  <c r="S404" i="1" s="1"/>
  <c r="K1707" i="1"/>
  <c r="S1707" i="1" s="1"/>
  <c r="K738" i="1"/>
  <c r="S738" i="1" s="1"/>
  <c r="K947" i="1"/>
  <c r="S947" i="1" s="1"/>
  <c r="K678" i="1"/>
  <c r="S678" i="1" s="1"/>
  <c r="K975" i="1"/>
  <c r="S975" i="1" s="1"/>
  <c r="K1097" i="1"/>
  <c r="S1097" i="1" s="1"/>
  <c r="K886" i="1"/>
  <c r="S886" i="1" s="1"/>
  <c r="K120" i="1"/>
  <c r="S120" i="1" s="1"/>
  <c r="K1817" i="1"/>
  <c r="S1817" i="1" s="1"/>
  <c r="K1791" i="1"/>
  <c r="S1791" i="1" s="1"/>
  <c r="K1871" i="1"/>
  <c r="S1871" i="1" s="1"/>
  <c r="K1055" i="1"/>
  <c r="S1055" i="1" s="1"/>
  <c r="K426" i="1"/>
  <c r="S426" i="1" s="1"/>
  <c r="K1420" i="1"/>
  <c r="S1420" i="1" s="1"/>
  <c r="K1211" i="1"/>
  <c r="S1211" i="1" s="1"/>
  <c r="K1645" i="1"/>
  <c r="S1645" i="1" s="1"/>
  <c r="K623" i="1"/>
  <c r="S623" i="1" s="1"/>
  <c r="K887" i="1"/>
  <c r="S887" i="1" s="1"/>
  <c r="K1759" i="1"/>
  <c r="S1759" i="1" s="1"/>
  <c r="K1765" i="1"/>
  <c r="S1765" i="1" s="1"/>
  <c r="K452" i="1"/>
  <c r="S452" i="1" s="1"/>
  <c r="K1792" i="1"/>
  <c r="S1792" i="1" s="1"/>
  <c r="K1615" i="1"/>
  <c r="S1615" i="1" s="1"/>
  <c r="K1286" i="1"/>
  <c r="S1286" i="1" s="1"/>
  <c r="K155" i="1"/>
  <c r="S155" i="1" s="1"/>
  <c r="K858" i="1"/>
  <c r="S858" i="1" s="1"/>
  <c r="K911" i="1"/>
  <c r="S911" i="1" s="1"/>
  <c r="K139" i="1"/>
  <c r="S139" i="1" s="1"/>
  <c r="K1863" i="1"/>
  <c r="S1863" i="1" s="1"/>
  <c r="K419" i="1"/>
  <c r="S419" i="1" s="1"/>
  <c r="K784" i="1"/>
  <c r="S784" i="1" s="1"/>
  <c r="K197" i="1"/>
  <c r="S197" i="1" s="1"/>
  <c r="K1263" i="1"/>
  <c r="S1263" i="1" s="1"/>
  <c r="K1047" i="1"/>
  <c r="S1047" i="1" s="1"/>
  <c r="K904" i="1"/>
  <c r="S904" i="1" s="1"/>
  <c r="K513" i="1"/>
  <c r="S513" i="1" s="1"/>
  <c r="L513" i="1" l="1"/>
  <c r="N513" i="1"/>
  <c r="M513" i="1"/>
  <c r="L1047" i="1"/>
  <c r="N1047" i="1"/>
  <c r="M1047" i="1"/>
  <c r="L197" i="1"/>
  <c r="N197" i="1"/>
  <c r="M197" i="1"/>
  <c r="L419" i="1"/>
  <c r="N419" i="1"/>
  <c r="M419" i="1"/>
  <c r="L139" i="1"/>
  <c r="N139" i="1"/>
  <c r="M139" i="1"/>
  <c r="L858" i="1"/>
  <c r="N858" i="1"/>
  <c r="M858" i="1"/>
  <c r="L1286" i="1"/>
  <c r="M1286" i="1"/>
  <c r="N1286" i="1"/>
  <c r="L1792" i="1"/>
  <c r="M1792" i="1"/>
  <c r="N1792" i="1"/>
  <c r="L1765" i="1"/>
  <c r="N1765" i="1"/>
  <c r="M1765" i="1"/>
  <c r="L887" i="1"/>
  <c r="N887" i="1"/>
  <c r="M887" i="1"/>
  <c r="L1645" i="1"/>
  <c r="N1645" i="1"/>
  <c r="M1645" i="1"/>
  <c r="L1420" i="1"/>
  <c r="N1420" i="1"/>
  <c r="M1420" i="1"/>
  <c r="L1055" i="1"/>
  <c r="M1055" i="1"/>
  <c r="N1055" i="1"/>
  <c r="L1791" i="1"/>
  <c r="N1791" i="1"/>
  <c r="M1791" i="1"/>
  <c r="L120" i="1"/>
  <c r="N120" i="1"/>
  <c r="M120" i="1"/>
  <c r="L1097" i="1"/>
  <c r="N1097" i="1"/>
  <c r="M1097" i="1"/>
  <c r="L678" i="1"/>
  <c r="N678" i="1"/>
  <c r="M678" i="1"/>
  <c r="L738" i="1"/>
  <c r="N738" i="1"/>
  <c r="M738" i="1"/>
  <c r="L404" i="1"/>
  <c r="N404" i="1"/>
  <c r="M404" i="1"/>
  <c r="L910" i="1"/>
  <c r="N910" i="1"/>
  <c r="M910" i="1"/>
  <c r="L418" i="1"/>
  <c r="N418" i="1"/>
  <c r="M418" i="1"/>
  <c r="L1757" i="1"/>
  <c r="M1757" i="1"/>
  <c r="N1757" i="1"/>
  <c r="L682" i="1"/>
  <c r="N682" i="1"/>
  <c r="M682" i="1"/>
  <c r="L1672" i="1"/>
  <c r="N1672" i="1"/>
  <c r="M1672" i="1"/>
  <c r="L1444" i="1"/>
  <c r="M1444" i="1"/>
  <c r="N1444" i="1"/>
  <c r="L1706" i="1"/>
  <c r="N1706" i="1"/>
  <c r="M1706" i="1"/>
  <c r="L1520" i="1"/>
  <c r="N1520" i="1"/>
  <c r="M1520" i="1"/>
  <c r="L611" i="1"/>
  <c r="N611" i="1"/>
  <c r="M611" i="1"/>
  <c r="L1060" i="1"/>
  <c r="N1060" i="1"/>
  <c r="M1060" i="1"/>
  <c r="L550" i="1"/>
  <c r="N550" i="1"/>
  <c r="M550" i="1"/>
  <c r="L476" i="1"/>
  <c r="N476" i="1"/>
  <c r="M476" i="1"/>
  <c r="L141" i="1"/>
  <c r="N141" i="1"/>
  <c r="M141" i="1"/>
  <c r="L145" i="1"/>
  <c r="N145" i="1"/>
  <c r="M145" i="1"/>
  <c r="L1141" i="1"/>
  <c r="N1141" i="1"/>
  <c r="M1141" i="1"/>
  <c r="L1213" i="1"/>
  <c r="M1213" i="1"/>
  <c r="N1213" i="1"/>
  <c r="L1614" i="1"/>
  <c r="N1614" i="1"/>
  <c r="M1614" i="1"/>
  <c r="L884" i="1"/>
  <c r="N884" i="1"/>
  <c r="M884" i="1"/>
  <c r="L780" i="1"/>
  <c r="N780" i="1"/>
  <c r="M780" i="1"/>
  <c r="L342" i="1"/>
  <c r="N342" i="1"/>
  <c r="M342" i="1"/>
  <c r="L1073" i="1"/>
  <c r="N1073" i="1"/>
  <c r="M1073" i="1"/>
  <c r="L1231" i="1"/>
  <c r="N1231" i="1"/>
  <c r="M1231" i="1"/>
  <c r="L1264" i="1"/>
  <c r="N1264" i="1"/>
  <c r="M1264" i="1"/>
  <c r="L675" i="1"/>
  <c r="N675" i="1"/>
  <c r="M675" i="1"/>
  <c r="L388" i="1"/>
  <c r="N388" i="1"/>
  <c r="M388" i="1"/>
  <c r="L716" i="1"/>
  <c r="N716" i="1"/>
  <c r="M716" i="1"/>
  <c r="L395" i="1"/>
  <c r="N395" i="1"/>
  <c r="M395" i="1"/>
  <c r="L1258" i="1"/>
  <c r="N1258" i="1"/>
  <c r="M1258" i="1"/>
  <c r="L1354" i="1"/>
  <c r="N1354" i="1"/>
  <c r="M1354" i="1"/>
  <c r="L1389" i="1"/>
  <c r="N1389" i="1"/>
  <c r="M1389" i="1"/>
  <c r="L129" i="1"/>
  <c r="N129" i="1"/>
  <c r="M129" i="1"/>
  <c r="L1124" i="1"/>
  <c r="N1124" i="1"/>
  <c r="M1124" i="1"/>
  <c r="L403" i="1"/>
  <c r="N403" i="1"/>
  <c r="M403" i="1"/>
  <c r="L512" i="1"/>
  <c r="N512" i="1"/>
  <c r="M512" i="1"/>
  <c r="L709" i="1"/>
  <c r="N709" i="1"/>
  <c r="M709" i="1"/>
  <c r="L1628" i="1"/>
  <c r="N1628" i="1"/>
  <c r="M1628" i="1"/>
  <c r="L1760" i="1"/>
  <c r="N1760" i="1"/>
  <c r="M1760" i="1"/>
  <c r="L1412" i="1"/>
  <c r="M1412" i="1"/>
  <c r="N1412" i="1"/>
  <c r="L816" i="1"/>
  <c r="N816" i="1"/>
  <c r="M816" i="1"/>
  <c r="L1541" i="1"/>
  <c r="M1541" i="1"/>
  <c r="N1541" i="1"/>
  <c r="L341" i="1"/>
  <c r="N341" i="1"/>
  <c r="M341" i="1"/>
  <c r="L306" i="1"/>
  <c r="N306" i="1"/>
  <c r="M306" i="1"/>
  <c r="L411" i="1"/>
  <c r="N411" i="1"/>
  <c r="M411" i="1"/>
  <c r="L580" i="1"/>
  <c r="N580" i="1"/>
  <c r="M580" i="1"/>
  <c r="L1671" i="1"/>
  <c r="M1671" i="1"/>
  <c r="N1671" i="1"/>
  <c r="L217" i="1"/>
  <c r="N217" i="1"/>
  <c r="M217" i="1"/>
  <c r="L1120" i="1"/>
  <c r="N1120" i="1"/>
  <c r="M1120" i="1"/>
  <c r="L1828" i="1"/>
  <c r="N1828" i="1"/>
  <c r="M1828" i="1"/>
  <c r="L1488" i="1"/>
  <c r="M1488" i="1"/>
  <c r="N1488" i="1"/>
  <c r="L1888" i="1"/>
  <c r="N1888" i="1"/>
  <c r="M1888" i="1"/>
  <c r="L991" i="1"/>
  <c r="N991" i="1"/>
  <c r="M991" i="1"/>
  <c r="L981" i="1"/>
  <c r="N981" i="1"/>
  <c r="M981" i="1"/>
  <c r="L1879" i="1"/>
  <c r="N1879" i="1"/>
  <c r="M1879" i="1"/>
  <c r="L1100" i="1"/>
  <c r="M1100" i="1"/>
  <c r="N1100" i="1"/>
  <c r="L1171" i="1"/>
  <c r="M1171" i="1"/>
  <c r="N1171" i="1"/>
  <c r="L1235" i="1"/>
  <c r="M1235" i="1"/>
  <c r="N1235" i="1"/>
  <c r="L1591" i="1"/>
  <c r="N1591" i="1"/>
  <c r="M1591" i="1"/>
  <c r="L340" i="1"/>
  <c r="N340" i="1"/>
  <c r="M340" i="1"/>
  <c r="L1886" i="1"/>
  <c r="N1886" i="1"/>
  <c r="M1886" i="1"/>
  <c r="L1746" i="1"/>
  <c r="N1746" i="1"/>
  <c r="M1746" i="1"/>
  <c r="L475" i="1"/>
  <c r="N475" i="1"/>
  <c r="M475" i="1"/>
  <c r="L1043" i="1"/>
  <c r="N1043" i="1"/>
  <c r="M1043" i="1"/>
  <c r="L478" i="1"/>
  <c r="N478" i="1"/>
  <c r="M478" i="1"/>
  <c r="L1170" i="1"/>
  <c r="N1170" i="1"/>
  <c r="M1170" i="1"/>
  <c r="L494" i="1"/>
  <c r="N494" i="1"/>
  <c r="M494" i="1"/>
  <c r="L1245" i="1"/>
  <c r="N1245" i="1"/>
  <c r="M1245" i="1"/>
  <c r="L1402" i="1"/>
  <c r="N1402" i="1"/>
  <c r="M1402" i="1"/>
  <c r="L673" i="1"/>
  <c r="N673" i="1"/>
  <c r="M673" i="1"/>
  <c r="L1862" i="1"/>
  <c r="M1862" i="1"/>
  <c r="N1862" i="1"/>
  <c r="L339" i="1"/>
  <c r="N339" i="1"/>
  <c r="M339" i="1"/>
  <c r="L451" i="1"/>
  <c r="N451" i="1"/>
  <c r="M451" i="1"/>
  <c r="L1169" i="1"/>
  <c r="N1169" i="1"/>
  <c r="M1169" i="1"/>
  <c r="L1774" i="1"/>
  <c r="N1774" i="1"/>
  <c r="M1774" i="1"/>
  <c r="L450" i="1"/>
  <c r="N450" i="1"/>
  <c r="M450" i="1"/>
  <c r="L1096" i="1"/>
  <c r="M1096" i="1"/>
  <c r="N1096" i="1"/>
  <c r="L135" i="1"/>
  <c r="N135" i="1"/>
  <c r="M135" i="1"/>
  <c r="L606" i="1"/>
  <c r="N606" i="1"/>
  <c r="M606" i="1"/>
  <c r="L1540" i="1"/>
  <c r="N1540" i="1"/>
  <c r="M1540" i="1"/>
  <c r="L394" i="1"/>
  <c r="N394" i="1"/>
  <c r="M394" i="1"/>
  <c r="L529" i="1"/>
  <c r="N529" i="1"/>
  <c r="M529" i="1"/>
  <c r="L979" i="1"/>
  <c r="N979" i="1"/>
  <c r="M979" i="1"/>
  <c r="L1209" i="1"/>
  <c r="N1209" i="1"/>
  <c r="M1209" i="1"/>
  <c r="L605" i="1"/>
  <c r="N605" i="1"/>
  <c r="M605" i="1"/>
  <c r="L1244" i="1"/>
  <c r="M1244" i="1"/>
  <c r="N1244" i="1"/>
  <c r="L1394" i="1"/>
  <c r="N1394" i="1"/>
  <c r="M1394" i="1"/>
  <c r="L1613" i="1"/>
  <c r="N1613" i="1"/>
  <c r="M1613" i="1"/>
  <c r="L1589" i="1"/>
  <c r="N1589" i="1"/>
  <c r="M1589" i="1"/>
  <c r="L355" i="1"/>
  <c r="N355" i="1"/>
  <c r="M355" i="1"/>
  <c r="L1539" i="1"/>
  <c r="N1539" i="1"/>
  <c r="M1539" i="1"/>
  <c r="L766" i="1"/>
  <c r="N766" i="1"/>
  <c r="M766" i="1"/>
  <c r="L577" i="1"/>
  <c r="N577" i="1"/>
  <c r="M577" i="1"/>
  <c r="L944" i="1"/>
  <c r="M944" i="1"/>
  <c r="N944" i="1"/>
  <c r="L1670" i="1"/>
  <c r="N1670" i="1"/>
  <c r="M1670" i="1"/>
  <c r="L729" i="1"/>
  <c r="N729" i="1"/>
  <c r="M729" i="1"/>
  <c r="L269" i="1"/>
  <c r="N269" i="1"/>
  <c r="M269" i="1"/>
  <c r="L576" i="1"/>
  <c r="N576" i="1"/>
  <c r="M576" i="1"/>
  <c r="L338" i="1"/>
  <c r="N338" i="1"/>
  <c r="M338" i="1"/>
  <c r="L291" i="1"/>
  <c r="N291" i="1"/>
  <c r="M291" i="1"/>
  <c r="L493" i="1"/>
  <c r="N493" i="1"/>
  <c r="M493" i="1"/>
  <c r="L622" i="1"/>
  <c r="N622" i="1"/>
  <c r="M622" i="1"/>
  <c r="L1627" i="1"/>
  <c r="M1627" i="1"/>
  <c r="N1627" i="1"/>
  <c r="L303" i="1"/>
  <c r="N303" i="1"/>
  <c r="M303" i="1"/>
  <c r="L604" i="1"/>
  <c r="N604" i="1"/>
  <c r="M604" i="1"/>
  <c r="L1467" i="1"/>
  <c r="N1467" i="1"/>
  <c r="M1467" i="1"/>
  <c r="L1149" i="1"/>
  <c r="M1149" i="1"/>
  <c r="N1149" i="1"/>
  <c r="L448" i="1"/>
  <c r="N448" i="1"/>
  <c r="M448" i="1"/>
  <c r="L689" i="1"/>
  <c r="N689" i="1"/>
  <c r="M689" i="1"/>
  <c r="L1065" i="1"/>
  <c r="N1065" i="1"/>
  <c r="M1065" i="1"/>
  <c r="L337" i="1"/>
  <c r="N337" i="1"/>
  <c r="M337" i="1"/>
  <c r="L1427" i="1"/>
  <c r="N1427" i="1"/>
  <c r="M1427" i="1"/>
  <c r="L1145" i="1"/>
  <c r="N1145" i="1"/>
  <c r="M1145" i="1"/>
  <c r="L1724" i="1"/>
  <c r="N1724" i="1"/>
  <c r="M1724" i="1"/>
  <c r="L1588" i="1"/>
  <c r="N1588" i="1"/>
  <c r="M1588" i="1"/>
  <c r="L316" i="1"/>
  <c r="N316" i="1"/>
  <c r="M316" i="1"/>
  <c r="L1538" i="1"/>
  <c r="N1538" i="1"/>
  <c r="M1538" i="1"/>
  <c r="L56" i="1"/>
  <c r="N56" i="1"/>
  <c r="M56" i="1"/>
  <c r="L1537" i="1"/>
  <c r="M1537" i="1"/>
  <c r="N1537" i="1"/>
  <c r="L1708" i="1"/>
  <c r="N1708" i="1"/>
  <c r="M1708" i="1"/>
  <c r="L1890" i="1"/>
  <c r="N1890" i="1"/>
  <c r="M1890" i="1"/>
  <c r="L1335" i="1"/>
  <c r="N1335" i="1"/>
  <c r="M1335" i="1"/>
  <c r="L1811" i="1"/>
  <c r="N1811" i="1"/>
  <c r="M1811" i="1"/>
  <c r="L215" i="1"/>
  <c r="N215" i="1"/>
  <c r="M215" i="1"/>
  <c r="L1334" i="1"/>
  <c r="N1334" i="1"/>
  <c r="M1334" i="1"/>
  <c r="L681" i="1"/>
  <c r="N681" i="1"/>
  <c r="M681" i="1"/>
  <c r="L169" i="1"/>
  <c r="N169" i="1"/>
  <c r="M169" i="1"/>
  <c r="L1095" i="1"/>
  <c r="N1095" i="1"/>
  <c r="M1095" i="1"/>
  <c r="L1557" i="1"/>
  <c r="N1557" i="1"/>
  <c r="M1557" i="1"/>
  <c r="L670" i="1"/>
  <c r="N670" i="1"/>
  <c r="M670" i="1"/>
  <c r="L1448" i="1"/>
  <c r="N1448" i="1"/>
  <c r="M1448" i="1"/>
  <c r="L1669" i="1"/>
  <c r="N1669" i="1"/>
  <c r="M1669" i="1"/>
  <c r="L1675" i="1"/>
  <c r="M1675" i="1"/>
  <c r="N1675" i="1"/>
  <c r="L1387" i="1"/>
  <c r="M1387" i="1"/>
  <c r="N1387" i="1"/>
  <c r="L336" i="1"/>
  <c r="N336" i="1"/>
  <c r="M336" i="1"/>
  <c r="L987" i="1"/>
  <c r="M987" i="1"/>
  <c r="N987" i="1"/>
  <c r="L669" i="1"/>
  <c r="N669" i="1"/>
  <c r="M669" i="1"/>
  <c r="L621" i="1"/>
  <c r="N621" i="1"/>
  <c r="M621" i="1"/>
  <c r="L1133" i="1"/>
  <c r="N1133" i="1"/>
  <c r="M1133" i="1"/>
  <c r="L753" i="1"/>
  <c r="N753" i="1"/>
  <c r="M753" i="1"/>
  <c r="L600" i="1"/>
  <c r="N600" i="1"/>
  <c r="M600" i="1"/>
  <c r="L1283" i="1"/>
  <c r="N1283" i="1"/>
  <c r="M1283" i="1"/>
  <c r="L1536" i="1"/>
  <c r="N1536" i="1"/>
  <c r="M1536" i="1"/>
  <c r="L1535" i="1"/>
  <c r="N1535" i="1"/>
  <c r="M1535" i="1"/>
  <c r="L103" i="1"/>
  <c r="N103" i="1"/>
  <c r="M103" i="1"/>
  <c r="L1475" i="1"/>
  <c r="N1475" i="1"/>
  <c r="M1475" i="1"/>
  <c r="L1333" i="1"/>
  <c r="M1333" i="1"/>
  <c r="N1333" i="1"/>
  <c r="L795" i="1"/>
  <c r="N795" i="1"/>
  <c r="M795" i="1"/>
  <c r="L1777" i="1"/>
  <c r="N1777" i="1"/>
  <c r="M1777" i="1"/>
  <c r="L965" i="1"/>
  <c r="N965" i="1"/>
  <c r="M965" i="1"/>
  <c r="L119" i="1"/>
  <c r="N119" i="1"/>
  <c r="M119" i="1"/>
  <c r="L198" i="1"/>
  <c r="N198" i="1"/>
  <c r="M198" i="1"/>
  <c r="L335" i="1"/>
  <c r="N335" i="1"/>
  <c r="M335" i="1"/>
  <c r="L853" i="1"/>
  <c r="N853" i="1"/>
  <c r="M853" i="1"/>
  <c r="L1338" i="1"/>
  <c r="N1338" i="1"/>
  <c r="M1338" i="1"/>
  <c r="L737" i="1"/>
  <c r="N737" i="1"/>
  <c r="M737" i="1"/>
  <c r="L1006" i="1"/>
  <c r="M1006" i="1"/>
  <c r="N1006" i="1"/>
  <c r="L1358" i="1"/>
  <c r="N1358" i="1"/>
  <c r="M1358" i="1"/>
  <c r="L1144" i="1"/>
  <c r="N1144" i="1"/>
  <c r="M1144" i="1"/>
  <c r="L905" i="1"/>
  <c r="N905" i="1"/>
  <c r="M905" i="1"/>
  <c r="L1042" i="1"/>
  <c r="N1042" i="1"/>
  <c r="M1042" i="1"/>
  <c r="L290" i="1"/>
  <c r="N290" i="1"/>
  <c r="M290" i="1"/>
  <c r="L1054" i="1"/>
  <c r="N1054" i="1"/>
  <c r="M1054" i="1"/>
  <c r="L688" i="1"/>
  <c r="N688" i="1"/>
  <c r="M688" i="1"/>
  <c r="L113" i="1"/>
  <c r="N113" i="1"/>
  <c r="M113" i="1"/>
  <c r="L154" i="1"/>
  <c r="N154" i="1"/>
  <c r="M154" i="1"/>
  <c r="L488" i="1"/>
  <c r="N488" i="1"/>
  <c r="M488" i="1"/>
  <c r="L736" i="1"/>
  <c r="N736" i="1"/>
  <c r="M736" i="1"/>
  <c r="L898" i="1"/>
  <c r="M898" i="1"/>
  <c r="N898" i="1"/>
  <c r="L942" i="1"/>
  <c r="N942" i="1"/>
  <c r="M942" i="1"/>
  <c r="L1117" i="1"/>
  <c r="N1117" i="1"/>
  <c r="M1117" i="1"/>
  <c r="L413" i="1"/>
  <c r="N413" i="1"/>
  <c r="M413" i="1"/>
  <c r="L416" i="1"/>
  <c r="N416" i="1"/>
  <c r="M416" i="1"/>
  <c r="L1679" i="1"/>
  <c r="M1679" i="1"/>
  <c r="N1679" i="1"/>
  <c r="L310" i="1"/>
  <c r="N310" i="1"/>
  <c r="M310" i="1"/>
  <c r="L1457" i="1"/>
  <c r="N1457" i="1"/>
  <c r="M1457" i="1"/>
  <c r="L1534" i="1"/>
  <c r="N1534" i="1"/>
  <c r="M1534" i="1"/>
  <c r="L864" i="1"/>
  <c r="N864" i="1"/>
  <c r="M864" i="1"/>
  <c r="L295" i="1"/>
  <c r="N295" i="1"/>
  <c r="M295" i="1"/>
  <c r="L941" i="1"/>
  <c r="N941" i="1"/>
  <c r="M941" i="1"/>
  <c r="L620" i="1"/>
  <c r="N620" i="1"/>
  <c r="M620" i="1"/>
  <c r="L46" i="1"/>
  <c r="N46" i="1"/>
  <c r="M46" i="1"/>
  <c r="L940" i="1"/>
  <c r="M940" i="1"/>
  <c r="N940" i="1"/>
  <c r="L294" i="1"/>
  <c r="N294" i="1"/>
  <c r="M294" i="1"/>
  <c r="L584" i="1"/>
  <c r="N584" i="1"/>
  <c r="M584" i="1"/>
  <c r="L1553" i="1"/>
  <c r="N1553" i="1"/>
  <c r="M1553" i="1"/>
  <c r="L454" i="1"/>
  <c r="N454" i="1"/>
  <c r="M454" i="1"/>
  <c r="L486" i="1"/>
  <c r="N486" i="1"/>
  <c r="M486" i="1"/>
  <c r="L1474" i="1"/>
  <c r="M1474" i="1"/>
  <c r="N1474" i="1"/>
  <c r="L1135" i="1"/>
  <c r="N1135" i="1"/>
  <c r="M1135" i="1"/>
  <c r="L1762" i="1"/>
  <c r="N1762" i="1"/>
  <c r="M1762" i="1"/>
  <c r="L634" i="1"/>
  <c r="N634" i="1"/>
  <c r="M634" i="1"/>
  <c r="L1385" i="1"/>
  <c r="N1385" i="1"/>
  <c r="M1385" i="1"/>
  <c r="L1756" i="1"/>
  <c r="N1756" i="1"/>
  <c r="M1756" i="1"/>
  <c r="L774" i="1"/>
  <c r="N774" i="1"/>
  <c r="M774" i="1"/>
  <c r="L852" i="1"/>
  <c r="N852" i="1"/>
  <c r="M852" i="1"/>
  <c r="L1359" i="1"/>
  <c r="N1359" i="1"/>
  <c r="M1359" i="1"/>
  <c r="L28" i="1"/>
  <c r="N28" i="1"/>
  <c r="M28" i="1"/>
  <c r="L1208" i="1"/>
  <c r="M1208" i="1"/>
  <c r="N1208" i="1"/>
  <c r="L415" i="1"/>
  <c r="N415" i="1"/>
  <c r="M415" i="1"/>
  <c r="L334" i="1"/>
  <c r="N334" i="1"/>
  <c r="M334" i="1"/>
  <c r="L1864" i="1"/>
  <c r="N1864" i="1"/>
  <c r="M1864" i="1"/>
  <c r="L1816" i="1"/>
  <c r="N1816" i="1"/>
  <c r="M1816" i="1"/>
  <c r="L1554" i="1"/>
  <c r="N1554" i="1"/>
  <c r="M1554" i="1"/>
  <c r="L98" i="1"/>
  <c r="N98" i="1"/>
  <c r="M98" i="1"/>
  <c r="L70" i="1"/>
  <c r="N70" i="1"/>
  <c r="M70" i="1"/>
  <c r="L1269" i="1"/>
  <c r="N1269" i="1"/>
  <c r="M1269" i="1"/>
  <c r="L1842" i="1"/>
  <c r="M1842" i="1"/>
  <c r="N1842" i="1"/>
  <c r="L1484" i="1"/>
  <c r="M1484" i="1"/>
  <c r="N1484" i="1"/>
  <c r="L1697" i="1"/>
  <c r="N1697" i="1"/>
  <c r="M1697" i="1"/>
  <c r="L1668" i="1"/>
  <c r="N1668" i="1"/>
  <c r="M1668" i="1"/>
  <c r="L1049" i="1"/>
  <c r="N1049" i="1"/>
  <c r="M1049" i="1"/>
  <c r="L667" i="1"/>
  <c r="N667" i="1"/>
  <c r="M667" i="1"/>
  <c r="L1330" i="1"/>
  <c r="N1330" i="1"/>
  <c r="M1330" i="1"/>
  <c r="L1282" i="1"/>
  <c r="M1282" i="1"/>
  <c r="N1282" i="1"/>
  <c r="L1166" i="1"/>
  <c r="N1166" i="1"/>
  <c r="M1166" i="1"/>
  <c r="L1353" i="1"/>
  <c r="N1353" i="1"/>
  <c r="M1353" i="1"/>
  <c r="L547" i="1"/>
  <c r="N547" i="1"/>
  <c r="M547" i="1"/>
  <c r="L1794" i="1"/>
  <c r="N1794" i="1"/>
  <c r="M1794" i="1"/>
  <c r="L186" i="1"/>
  <c r="N186" i="1"/>
  <c r="M186" i="1"/>
  <c r="L232" i="1"/>
  <c r="N232" i="1"/>
  <c r="M232" i="1"/>
  <c r="L723" i="1"/>
  <c r="N723" i="1"/>
  <c r="M723" i="1"/>
  <c r="L1230" i="1"/>
  <c r="M1230" i="1"/>
  <c r="N1230" i="1"/>
  <c r="L698" i="1"/>
  <c r="N698" i="1"/>
  <c r="M698" i="1"/>
  <c r="L148" i="1"/>
  <c r="N148" i="1"/>
  <c r="M148" i="1"/>
  <c r="L474" i="1"/>
  <c r="N474" i="1"/>
  <c r="M474" i="1"/>
  <c r="L408" i="1"/>
  <c r="N408" i="1"/>
  <c r="M408" i="1"/>
  <c r="L444" i="1"/>
  <c r="N444" i="1"/>
  <c r="M444" i="1"/>
  <c r="L700" i="1"/>
  <c r="N700" i="1"/>
  <c r="M700" i="1"/>
  <c r="L473" i="1"/>
  <c r="N473" i="1"/>
  <c r="M473" i="1"/>
  <c r="L869" i="1"/>
  <c r="N869" i="1"/>
  <c r="M869" i="1"/>
  <c r="L357" i="1"/>
  <c r="N357" i="1"/>
  <c r="M357" i="1"/>
  <c r="L167" i="1"/>
  <c r="N167" i="1"/>
  <c r="M167" i="1"/>
  <c r="L850" i="1"/>
  <c r="N850" i="1"/>
  <c r="M850" i="1"/>
  <c r="L583" i="1"/>
  <c r="N583" i="1"/>
  <c r="M583" i="1"/>
  <c r="L69" i="1"/>
  <c r="N69" i="1"/>
  <c r="M69" i="1"/>
  <c r="L666" i="1"/>
  <c r="N666" i="1"/>
  <c r="M666" i="1"/>
  <c r="L751" i="1"/>
  <c r="N751" i="1"/>
  <c r="M751" i="1"/>
  <c r="L868" i="1"/>
  <c r="N868" i="1"/>
  <c r="M868" i="1"/>
  <c r="L1076" i="1"/>
  <c r="N1076" i="1"/>
  <c r="M1076" i="1"/>
  <c r="L574" i="1"/>
  <c r="N574" i="1"/>
  <c r="M574" i="1"/>
  <c r="L253" i="1"/>
  <c r="N253" i="1"/>
  <c r="M253" i="1"/>
  <c r="L83" i="1"/>
  <c r="N83" i="1"/>
  <c r="M83" i="1"/>
  <c r="L405" i="1"/>
  <c r="N405" i="1"/>
  <c r="M405" i="1"/>
  <c r="L29" i="1"/>
  <c r="N29" i="1"/>
  <c r="M29" i="1"/>
  <c r="L964" i="1"/>
  <c r="N964" i="1"/>
  <c r="M964" i="1"/>
  <c r="L1788" i="1"/>
  <c r="M1788" i="1"/>
  <c r="N1788" i="1"/>
  <c r="L258" i="1"/>
  <c r="N258" i="1"/>
  <c r="M258" i="1"/>
  <c r="L514" i="1"/>
  <c r="N514" i="1"/>
  <c r="M514" i="1"/>
  <c r="L333" i="1"/>
  <c r="N333" i="1"/>
  <c r="M333" i="1"/>
  <c r="L214" i="1"/>
  <c r="N214" i="1"/>
  <c r="M214" i="1"/>
  <c r="L1094" i="1"/>
  <c r="N1094" i="1"/>
  <c r="M1094" i="1"/>
  <c r="L849" i="1"/>
  <c r="N849" i="1"/>
  <c r="M849" i="1"/>
  <c r="L252" i="1"/>
  <c r="N252" i="1"/>
  <c r="M252" i="1"/>
  <c r="L213" i="1"/>
  <c r="N213" i="1"/>
  <c r="M213" i="1"/>
  <c r="L492" i="1"/>
  <c r="N492" i="1"/>
  <c r="M492" i="1"/>
  <c r="L397" i="1"/>
  <c r="N397" i="1"/>
  <c r="M397" i="1"/>
  <c r="L812" i="1"/>
  <c r="N812" i="1"/>
  <c r="M812" i="1"/>
  <c r="L1056" i="1"/>
  <c r="N1056" i="1"/>
  <c r="M1056" i="1"/>
  <c r="L112" i="1"/>
  <c r="N112" i="1"/>
  <c r="M112" i="1"/>
  <c r="L978" i="1"/>
  <c r="M978" i="1"/>
  <c r="N978" i="1"/>
  <c r="L1787" i="1"/>
  <c r="N1787" i="1"/>
  <c r="M1787" i="1"/>
  <c r="L809" i="1"/>
  <c r="N809" i="1"/>
  <c r="M809" i="1"/>
  <c r="L194" i="1"/>
  <c r="N194" i="1"/>
  <c r="M194" i="1"/>
  <c r="L58" i="1"/>
  <c r="N58" i="1"/>
  <c r="M58" i="1"/>
  <c r="L380" i="1"/>
  <c r="N380" i="1"/>
  <c r="M380" i="1"/>
  <c r="L1747" i="1"/>
  <c r="M1747" i="1"/>
  <c r="N1747" i="1"/>
  <c r="L150" i="1"/>
  <c r="N150" i="1"/>
  <c r="M150" i="1"/>
  <c r="L860" i="1"/>
  <c r="N860" i="1"/>
  <c r="M860" i="1"/>
  <c r="L1004" i="1"/>
  <c r="N1004" i="1"/>
  <c r="M1004" i="1"/>
  <c r="L1257" i="1"/>
  <c r="M1257" i="1"/>
  <c r="N1257" i="1"/>
  <c r="L1009" i="1"/>
  <c r="N1009" i="1"/>
  <c r="M1009" i="1"/>
  <c r="L1743" i="1"/>
  <c r="M1743" i="1"/>
  <c r="N1743" i="1"/>
  <c r="L1228" i="1"/>
  <c r="N1228" i="1"/>
  <c r="M1228" i="1"/>
  <c r="L1767" i="1"/>
  <c r="M1767" i="1"/>
  <c r="N1767" i="1"/>
  <c r="L491" i="1"/>
  <c r="N491" i="1"/>
  <c r="M491" i="1"/>
  <c r="L1827" i="1"/>
  <c r="M1827" i="1"/>
  <c r="N1827" i="1"/>
  <c r="L1563" i="1"/>
  <c r="N1563" i="1"/>
  <c r="M1563" i="1"/>
  <c r="L1532" i="1"/>
  <c r="N1532" i="1"/>
  <c r="M1532" i="1"/>
  <c r="L1726" i="1"/>
  <c r="M1726" i="1"/>
  <c r="N1726" i="1"/>
  <c r="L757" i="1"/>
  <c r="N757" i="1"/>
  <c r="M757" i="1"/>
  <c r="L1516" i="1"/>
  <c r="N1516" i="1"/>
  <c r="M1516" i="1"/>
  <c r="L1869" i="1"/>
  <c r="N1869" i="1"/>
  <c r="M1869" i="1"/>
  <c r="L1081" i="1"/>
  <c r="N1081" i="1"/>
  <c r="M1081" i="1"/>
  <c r="L1841" i="1"/>
  <c r="N1841" i="1"/>
  <c r="M1841" i="1"/>
  <c r="L1824" i="1"/>
  <c r="N1824" i="1"/>
  <c r="M1824" i="1"/>
  <c r="L1584" i="1"/>
  <c r="N1584" i="1"/>
  <c r="M1584" i="1"/>
  <c r="L859" i="1"/>
  <c r="N859" i="1"/>
  <c r="M859" i="1"/>
  <c r="L212" i="1"/>
  <c r="N212" i="1"/>
  <c r="M212" i="1"/>
  <c r="L379" i="1"/>
  <c r="N379" i="1"/>
  <c r="M379" i="1"/>
  <c r="L1705" i="1"/>
  <c r="M1705" i="1"/>
  <c r="N1705" i="1"/>
  <c r="L1064" i="1"/>
  <c r="N1064" i="1"/>
  <c r="M1064" i="1"/>
  <c r="L79" i="1"/>
  <c r="N79" i="1"/>
  <c r="M79" i="1"/>
  <c r="L1632" i="1"/>
  <c r="N1632" i="1"/>
  <c r="M1632" i="1"/>
  <c r="L1384" i="1"/>
  <c r="N1384" i="1"/>
  <c r="M1384" i="1"/>
  <c r="L1742" i="1"/>
  <c r="N1742" i="1"/>
  <c r="M1742" i="1"/>
  <c r="L764" i="1"/>
  <c r="N764" i="1"/>
  <c r="M764" i="1"/>
  <c r="L1352" i="1"/>
  <c r="N1352" i="1"/>
  <c r="M1352" i="1"/>
  <c r="L331" i="1"/>
  <c r="N331" i="1"/>
  <c r="M331" i="1"/>
  <c r="L1695" i="1"/>
  <c r="M1695" i="1"/>
  <c r="N1695" i="1"/>
  <c r="L1181" i="1"/>
  <c r="N1181" i="1"/>
  <c r="M1181" i="1"/>
  <c r="L1111" i="1"/>
  <c r="N1111" i="1"/>
  <c r="M1111" i="1"/>
  <c r="L510" i="1"/>
  <c r="N510" i="1"/>
  <c r="M510" i="1"/>
  <c r="L1165" i="1"/>
  <c r="N1165" i="1"/>
  <c r="M1165" i="1"/>
  <c r="L974" i="1"/>
  <c r="M974" i="1"/>
  <c r="N974" i="1"/>
  <c r="L350" i="1"/>
  <c r="N350" i="1"/>
  <c r="M350" i="1"/>
  <c r="L1038" i="1"/>
  <c r="N1038" i="1"/>
  <c r="M1038" i="1"/>
  <c r="L271" i="1"/>
  <c r="N271" i="1"/>
  <c r="M271" i="1"/>
  <c r="L1478" i="1"/>
  <c r="M1478" i="1"/>
  <c r="N1478" i="1"/>
  <c r="L590" i="1"/>
  <c r="N590" i="1"/>
  <c r="M590" i="1"/>
  <c r="L1139" i="1"/>
  <c r="N1139" i="1"/>
  <c r="M1139" i="1"/>
  <c r="L354" i="1"/>
  <c r="N354" i="1"/>
  <c r="M354" i="1"/>
  <c r="L804" i="1"/>
  <c r="N804" i="1"/>
  <c r="M804" i="1"/>
  <c r="L539" i="1"/>
  <c r="N539" i="1"/>
  <c r="M539" i="1"/>
  <c r="L472" i="1"/>
  <c r="N472" i="1"/>
  <c r="M472" i="1"/>
  <c r="L410" i="1"/>
  <c r="N410" i="1"/>
  <c r="M410" i="1"/>
  <c r="L1751" i="1"/>
  <c r="N1751" i="1"/>
  <c r="M1751" i="1"/>
  <c r="L896" i="1"/>
  <c r="N896" i="1"/>
  <c r="M896" i="1"/>
  <c r="L1052" i="1"/>
  <c r="N1052" i="1"/>
  <c r="M1052" i="1"/>
  <c r="L1063" i="1"/>
  <c r="M1063" i="1"/>
  <c r="N1063" i="1"/>
  <c r="L57" i="1"/>
  <c r="N57" i="1"/>
  <c r="M57" i="1"/>
  <c r="L211" i="1"/>
  <c r="N211" i="1"/>
  <c r="M211" i="1"/>
  <c r="L917" i="1"/>
  <c r="N917" i="1"/>
  <c r="M917" i="1"/>
  <c r="L1037" i="1"/>
  <c r="M1037" i="1"/>
  <c r="N1037" i="1"/>
  <c r="L1561" i="1"/>
  <c r="M1561" i="1"/>
  <c r="N1561" i="1"/>
  <c r="L210" i="1"/>
  <c r="N210" i="1"/>
  <c r="M210" i="1"/>
  <c r="L1441" i="1"/>
  <c r="M1441" i="1"/>
  <c r="N1441" i="1"/>
  <c r="L1625" i="1"/>
  <c r="N1625" i="1"/>
  <c r="M1625" i="1"/>
  <c r="L1793" i="1"/>
  <c r="N1793" i="1"/>
  <c r="M1793" i="1"/>
  <c r="L240" i="1"/>
  <c r="N240" i="1"/>
  <c r="M240" i="1"/>
  <c r="L1418" i="1"/>
  <c r="M1418" i="1"/>
  <c r="N1418" i="1"/>
  <c r="L662" i="1"/>
  <c r="N662" i="1"/>
  <c r="M662" i="1"/>
  <c r="L168" i="1"/>
  <c r="N168" i="1"/>
  <c r="M168" i="1"/>
  <c r="L661" i="1"/>
  <c r="N661" i="1"/>
  <c r="M661" i="1"/>
  <c r="L1237" i="1"/>
  <c r="N1237" i="1"/>
  <c r="M1237" i="1"/>
  <c r="L1786" i="1"/>
  <c r="N1786" i="1"/>
  <c r="M1786" i="1"/>
  <c r="L768" i="1"/>
  <c r="N768" i="1"/>
  <c r="M768" i="1"/>
  <c r="L1291" i="1"/>
  <c r="N1291" i="1"/>
  <c r="M1291" i="1"/>
  <c r="L1299" i="1"/>
  <c r="N1299" i="1"/>
  <c r="M1299" i="1"/>
  <c r="L377" i="1"/>
  <c r="N377" i="1"/>
  <c r="M377" i="1"/>
  <c r="L175" i="1"/>
  <c r="N175" i="1"/>
  <c r="M175" i="1"/>
  <c r="L1550" i="1"/>
  <c r="N1550" i="1"/>
  <c r="M1550" i="1"/>
  <c r="L1651" i="1"/>
  <c r="M1651" i="1"/>
  <c r="N1651" i="1"/>
  <c r="L660" i="1"/>
  <c r="N660" i="1"/>
  <c r="M660" i="1"/>
  <c r="L690" i="1"/>
  <c r="N690" i="1"/>
  <c r="M690" i="1"/>
  <c r="L1227" i="1"/>
  <c r="N1227" i="1"/>
  <c r="M1227" i="1"/>
  <c r="L847" i="1"/>
  <c r="N847" i="1"/>
  <c r="M847" i="1"/>
  <c r="L1187" i="1"/>
  <c r="N1187" i="1"/>
  <c r="M1187" i="1"/>
  <c r="L819" i="1"/>
  <c r="N819" i="1"/>
  <c r="M819" i="1"/>
  <c r="L1624" i="1"/>
  <c r="N1624" i="1"/>
  <c r="M1624" i="1"/>
  <c r="L785" i="1"/>
  <c r="N785" i="1"/>
  <c r="M785" i="1"/>
  <c r="L814" i="1"/>
  <c r="N814" i="1"/>
  <c r="M814" i="1"/>
  <c r="L1581" i="1"/>
  <c r="N1581" i="1"/>
  <c r="M1581" i="1"/>
  <c r="L102" i="1"/>
  <c r="N102" i="1"/>
  <c r="M102" i="1"/>
  <c r="L687" i="1"/>
  <c r="N687" i="1"/>
  <c r="M687" i="1"/>
  <c r="L589" i="1"/>
  <c r="N589" i="1"/>
  <c r="M589" i="1"/>
  <c r="L352" i="1"/>
  <c r="N352" i="1"/>
  <c r="M352" i="1"/>
  <c r="L1164" i="1"/>
  <c r="N1164" i="1"/>
  <c r="M1164" i="1"/>
  <c r="L1715" i="1"/>
  <c r="N1715" i="1"/>
  <c r="M1715" i="1"/>
  <c r="L950" i="1"/>
  <c r="N950" i="1"/>
  <c r="M950" i="1"/>
  <c r="L683" i="1"/>
  <c r="N683" i="1"/>
  <c r="M683" i="1"/>
  <c r="L1900" i="1"/>
  <c r="N1900" i="1"/>
  <c r="M1900" i="1"/>
  <c r="L1110" i="1"/>
  <c r="N1110" i="1"/>
  <c r="M1110" i="1"/>
  <c r="L296" i="1"/>
  <c r="N296" i="1"/>
  <c r="M296" i="1"/>
  <c r="L1080" i="1"/>
  <c r="N1080" i="1"/>
  <c r="M1080" i="1"/>
  <c r="L1367" i="1"/>
  <c r="N1367" i="1"/>
  <c r="M1367" i="1"/>
  <c r="L659" i="1"/>
  <c r="N659" i="1"/>
  <c r="M659" i="1"/>
  <c r="L1839" i="1"/>
  <c r="N1839" i="1"/>
  <c r="M1839" i="1"/>
  <c r="L1531" i="1"/>
  <c r="N1531" i="1"/>
  <c r="M1531" i="1"/>
  <c r="L288" i="1"/>
  <c r="N288" i="1"/>
  <c r="M288" i="1"/>
  <c r="L1749" i="1"/>
  <c r="N1749" i="1"/>
  <c r="M1749" i="1"/>
  <c r="L707" i="1"/>
  <c r="N707" i="1"/>
  <c r="M707" i="1"/>
  <c r="L1874" i="1"/>
  <c r="M1874" i="1"/>
  <c r="N1874" i="1"/>
  <c r="L1350" i="1"/>
  <c r="N1350" i="1"/>
  <c r="M1350" i="1"/>
  <c r="L1302" i="1"/>
  <c r="N1302" i="1"/>
  <c r="M1302" i="1"/>
  <c r="L414" i="1"/>
  <c r="N414" i="1"/>
  <c r="M414" i="1"/>
  <c r="L1796" i="1"/>
  <c r="N1796" i="1"/>
  <c r="M1796" i="1"/>
  <c r="L483" i="1"/>
  <c r="N483" i="1"/>
  <c r="M483" i="1"/>
  <c r="L949" i="1"/>
  <c r="M949" i="1"/>
  <c r="N949" i="1"/>
  <c r="L1051" i="1"/>
  <c r="M1051" i="1"/>
  <c r="N1051" i="1"/>
  <c r="L1447" i="1"/>
  <c r="N1447" i="1"/>
  <c r="M1447" i="1"/>
  <c r="L1740" i="1"/>
  <c r="N1740" i="1"/>
  <c r="M1740" i="1"/>
  <c r="L1860" i="1"/>
  <c r="N1860" i="1"/>
  <c r="M1860" i="1"/>
  <c r="L1255" i="1"/>
  <c r="N1255" i="1"/>
  <c r="M1255" i="1"/>
  <c r="L468" i="1"/>
  <c r="N468" i="1"/>
  <c r="M468" i="1"/>
  <c r="L1845" i="1"/>
  <c r="N1845" i="1"/>
  <c r="M1845" i="1"/>
  <c r="L115" i="1"/>
  <c r="N115" i="1"/>
  <c r="M115" i="1"/>
  <c r="L894" i="1"/>
  <c r="M894" i="1"/>
  <c r="N894" i="1"/>
  <c r="L1805" i="1"/>
  <c r="M1805" i="1"/>
  <c r="N1805" i="1"/>
  <c r="L893" i="1"/>
  <c r="N893" i="1"/>
  <c r="M893" i="1"/>
  <c r="L1579" i="1"/>
  <c r="N1579" i="1"/>
  <c r="M1579" i="1"/>
  <c r="L1079" i="1"/>
  <c r="M1079" i="1"/>
  <c r="N1079" i="1"/>
  <c r="L1513" i="1"/>
  <c r="M1513" i="1"/>
  <c r="N1513" i="1"/>
  <c r="L1804" i="1"/>
  <c r="N1804" i="1"/>
  <c r="M1804" i="1"/>
  <c r="L313" i="1"/>
  <c r="N313" i="1"/>
  <c r="M313" i="1"/>
  <c r="L101" i="1"/>
  <c r="N101" i="1"/>
  <c r="M101" i="1"/>
  <c r="L1138" i="1"/>
  <c r="M1138" i="1"/>
  <c r="N1138" i="1"/>
  <c r="L951" i="1"/>
  <c r="N951" i="1"/>
  <c r="M951" i="1"/>
  <c r="L892" i="1"/>
  <c r="N892" i="1"/>
  <c r="M892" i="1"/>
  <c r="L1680" i="1"/>
  <c r="N1680" i="1"/>
  <c r="M1680" i="1"/>
  <c r="L1635" i="1"/>
  <c r="M1635" i="1"/>
  <c r="N1635" i="1"/>
  <c r="L1215" i="1"/>
  <c r="N1215" i="1"/>
  <c r="M1215" i="1"/>
  <c r="L844" i="1"/>
  <c r="N844" i="1"/>
  <c r="M844" i="1"/>
  <c r="L1253" i="1"/>
  <c r="M1253" i="1"/>
  <c r="N1253" i="1"/>
  <c r="L1838" i="1"/>
  <c r="M1838" i="1"/>
  <c r="N1838" i="1"/>
  <c r="L1314" i="1"/>
  <c r="N1314" i="1"/>
  <c r="M1314" i="1"/>
  <c r="L960" i="1"/>
  <c r="M960" i="1"/>
  <c r="N960" i="1"/>
  <c r="L1391" i="1"/>
  <c r="M1391" i="1"/>
  <c r="N1391" i="1"/>
  <c r="L1464" i="1"/>
  <c r="N1464" i="1"/>
  <c r="M1464" i="1"/>
  <c r="L803" i="1"/>
  <c r="N803" i="1"/>
  <c r="M803" i="1"/>
  <c r="L1252" i="1"/>
  <c r="N1252" i="1"/>
  <c r="M1252" i="1"/>
  <c r="L1463" i="1"/>
  <c r="N1463" i="1"/>
  <c r="M1463" i="1"/>
  <c r="L1887" i="1"/>
  <c r="M1887" i="1"/>
  <c r="N1887" i="1"/>
  <c r="L1778" i="1"/>
  <c r="N1778" i="1"/>
  <c r="M1778" i="1"/>
  <c r="L1836" i="1"/>
  <c r="N1836" i="1"/>
  <c r="M1836" i="1"/>
  <c r="L1610" i="1"/>
  <c r="N1610" i="1"/>
  <c r="M1610" i="1"/>
  <c r="L1512" i="1"/>
  <c r="N1512" i="1"/>
  <c r="M1512" i="1"/>
  <c r="L966" i="1"/>
  <c r="N966" i="1"/>
  <c r="M966" i="1"/>
  <c r="L1185" i="1"/>
  <c r="N1185" i="1"/>
  <c r="M1185" i="1"/>
  <c r="L1822" i="1"/>
  <c r="M1822" i="1"/>
  <c r="N1822" i="1"/>
  <c r="L1768" i="1"/>
  <c r="N1768" i="1"/>
  <c r="M1768" i="1"/>
  <c r="L1738" i="1"/>
  <c r="N1738" i="1"/>
  <c r="M1738" i="1"/>
  <c r="L935" i="1"/>
  <c r="N935" i="1"/>
  <c r="M935" i="1"/>
  <c r="L1493" i="1"/>
  <c r="N1493" i="1"/>
  <c r="M1493" i="1"/>
  <c r="L1865" i="1"/>
  <c r="N1865" i="1"/>
  <c r="M1865" i="1"/>
  <c r="L1524" i="1"/>
  <c r="N1524" i="1"/>
  <c r="M1524" i="1"/>
  <c r="L465" i="1"/>
  <c r="N465" i="1"/>
  <c r="M465" i="1"/>
  <c r="L1280" i="1"/>
  <c r="N1280" i="1"/>
  <c r="M1280" i="1"/>
  <c r="L1072" i="1"/>
  <c r="N1072" i="1"/>
  <c r="M1072" i="1"/>
  <c r="L1480" i="1"/>
  <c r="N1480" i="1"/>
  <c r="M1480" i="1"/>
  <c r="L1703" i="1"/>
  <c r="N1703" i="1"/>
  <c r="M1703" i="1"/>
  <c r="L1312" i="1"/>
  <c r="N1312" i="1"/>
  <c r="M1312" i="1"/>
  <c r="L44" i="1"/>
  <c r="N44" i="1"/>
  <c r="M44" i="1"/>
  <c r="L1439" i="1"/>
  <c r="N1439" i="1"/>
  <c r="M1439" i="1"/>
  <c r="L1858" i="1"/>
  <c r="M1858" i="1"/>
  <c r="N1858" i="1"/>
  <c r="L1547" i="1"/>
  <c r="M1547" i="1"/>
  <c r="N1547" i="1"/>
  <c r="L1366" i="1"/>
  <c r="M1366" i="1"/>
  <c r="N1366" i="1"/>
  <c r="L1251" i="1"/>
  <c r="N1251" i="1"/>
  <c r="M1251" i="1"/>
  <c r="L1462" i="1"/>
  <c r="M1462" i="1"/>
  <c r="N1462" i="1"/>
  <c r="L118" i="1"/>
  <c r="N118" i="1"/>
  <c r="M118" i="1"/>
  <c r="L260" i="1"/>
  <c r="N260" i="1"/>
  <c r="M260" i="1"/>
  <c r="L110" i="1"/>
  <c r="N110" i="1"/>
  <c r="M110" i="1"/>
  <c r="L117" i="1"/>
  <c r="N117" i="1"/>
  <c r="M117" i="1"/>
  <c r="L157" i="1"/>
  <c r="N157" i="1"/>
  <c r="M157" i="1"/>
  <c r="L329" i="1"/>
  <c r="N329" i="1"/>
  <c r="M329" i="1"/>
  <c r="L143" i="1"/>
  <c r="N143" i="1"/>
  <c r="M143" i="1"/>
  <c r="L601" i="1"/>
  <c r="N601" i="1"/>
  <c r="M601" i="1"/>
  <c r="L97" i="1"/>
  <c r="N97" i="1"/>
  <c r="M97" i="1"/>
  <c r="L34" i="1"/>
  <c r="N34" i="1"/>
  <c r="M34" i="1"/>
  <c r="L699" i="1"/>
  <c r="N699" i="1"/>
  <c r="M699" i="1"/>
  <c r="L918" i="1"/>
  <c r="N918" i="1"/>
  <c r="M918" i="1"/>
  <c r="L656" i="1"/>
  <c r="N656" i="1"/>
  <c r="M656" i="1"/>
  <c r="L553" i="1"/>
  <c r="N553" i="1"/>
  <c r="M553" i="1"/>
  <c r="L270" i="1"/>
  <c r="N270" i="1"/>
  <c r="M270" i="1"/>
  <c r="L353" i="1"/>
  <c r="N353" i="1"/>
  <c r="M353" i="1"/>
  <c r="L680" i="1"/>
  <c r="N680" i="1"/>
  <c r="M680" i="1"/>
  <c r="L882" i="1"/>
  <c r="N882" i="1"/>
  <c r="M882" i="1"/>
  <c r="L1445" i="1"/>
  <c r="N1445" i="1"/>
  <c r="M1445" i="1"/>
  <c r="L241" i="1"/>
  <c r="N241" i="1"/>
  <c r="M241" i="1"/>
  <c r="L715" i="1"/>
  <c r="N715" i="1"/>
  <c r="M715" i="1"/>
  <c r="L773" i="1"/>
  <c r="N773" i="1"/>
  <c r="M773" i="1"/>
  <c r="L1511" i="1"/>
  <c r="N1511" i="1"/>
  <c r="M1511" i="1"/>
  <c r="L1604" i="1"/>
  <c r="N1604" i="1"/>
  <c r="M1604" i="1"/>
  <c r="L360" i="1"/>
  <c r="N360" i="1"/>
  <c r="M360" i="1"/>
  <c r="L1163" i="1"/>
  <c r="M1163" i="1"/>
  <c r="N1163" i="1"/>
  <c r="L1846" i="1"/>
  <c r="M1846" i="1"/>
  <c r="N1846" i="1"/>
  <c r="L1438" i="1"/>
  <c r="N1438" i="1"/>
  <c r="M1438" i="1"/>
  <c r="L655" i="1"/>
  <c r="N655" i="1"/>
  <c r="M655" i="1"/>
  <c r="L984" i="1"/>
  <c r="N984" i="1"/>
  <c r="M984" i="1"/>
  <c r="L1225" i="1"/>
  <c r="N1225" i="1"/>
  <c r="M1225" i="1"/>
  <c r="L1298" i="1"/>
  <c r="N1298" i="1"/>
  <c r="M1298" i="1"/>
  <c r="L66" i="1"/>
  <c r="N66" i="1"/>
  <c r="M66" i="1"/>
  <c r="L1857" i="1"/>
  <c r="N1857" i="1"/>
  <c r="M1857" i="1"/>
  <c r="L230" i="1"/>
  <c r="N230" i="1"/>
  <c r="M230" i="1"/>
  <c r="L1182" i="1"/>
  <c r="M1182" i="1"/>
  <c r="N1182" i="1"/>
  <c r="L196" i="1"/>
  <c r="N196" i="1"/>
  <c r="M196" i="1"/>
  <c r="L185" i="1"/>
  <c r="N185" i="1"/>
  <c r="M185" i="1"/>
  <c r="L1090" i="1"/>
  <c r="N1090" i="1"/>
  <c r="M1090" i="1"/>
  <c r="L1408" i="1"/>
  <c r="N1408" i="1"/>
  <c r="M1408" i="1"/>
  <c r="L654" i="1"/>
  <c r="N654" i="1"/>
  <c r="M654" i="1"/>
  <c r="L1344" i="1"/>
  <c r="N1344" i="1"/>
  <c r="M1344" i="1"/>
  <c r="L427" i="1"/>
  <c r="N427" i="1"/>
  <c r="M427" i="1"/>
  <c r="L1856" i="1"/>
  <c r="N1856" i="1"/>
  <c r="M1856" i="1"/>
  <c r="L1818" i="1"/>
  <c r="N1818" i="1"/>
  <c r="M1818" i="1"/>
  <c r="L1324" i="1"/>
  <c r="N1324" i="1"/>
  <c r="M1324" i="1"/>
  <c r="L1895" i="1"/>
  <c r="N1895" i="1"/>
  <c r="M1895" i="1"/>
  <c r="L1012" i="1"/>
  <c r="N1012" i="1"/>
  <c r="M1012" i="1"/>
  <c r="L209" i="1"/>
  <c r="N209" i="1"/>
  <c r="M209" i="1"/>
  <c r="L1576" i="1"/>
  <c r="N1576" i="1"/>
  <c r="M1576" i="1"/>
  <c r="L1661" i="1"/>
  <c r="N1661" i="1"/>
  <c r="M1661" i="1"/>
  <c r="L109" i="1"/>
  <c r="N109" i="1"/>
  <c r="M109" i="1"/>
  <c r="L1507" i="1"/>
  <c r="N1507" i="1"/>
  <c r="M1507" i="1"/>
  <c r="L1203" i="1"/>
  <c r="N1203" i="1"/>
  <c r="M1203" i="1"/>
  <c r="L1736" i="1"/>
  <c r="N1736" i="1"/>
  <c r="M1736" i="1"/>
  <c r="L1883" i="1"/>
  <c r="M1883" i="1"/>
  <c r="N1883" i="1"/>
  <c r="L1199" i="1"/>
  <c r="N1199" i="1"/>
  <c r="M1199" i="1"/>
  <c r="L653" i="1"/>
  <c r="N653" i="1"/>
  <c r="M653" i="1"/>
  <c r="L138" i="1"/>
  <c r="N138" i="1"/>
  <c r="M138" i="1"/>
  <c r="L108" i="1"/>
  <c r="N108" i="1"/>
  <c r="M108" i="1"/>
  <c r="L843" i="1"/>
  <c r="N843" i="1"/>
  <c r="M843" i="1"/>
  <c r="L1033" i="1"/>
  <c r="M1033" i="1"/>
  <c r="N1033" i="1"/>
  <c r="L1345" i="1"/>
  <c r="M1345" i="1"/>
  <c r="N1345" i="1"/>
  <c r="L1460" i="1"/>
  <c r="N1460" i="1"/>
  <c r="M1460" i="1"/>
  <c r="L1549" i="1"/>
  <c r="N1549" i="1"/>
  <c r="M1549" i="1"/>
  <c r="L1868" i="1"/>
  <c r="N1868" i="1"/>
  <c r="M1868" i="1"/>
  <c r="L748" i="1"/>
  <c r="N748" i="1"/>
  <c r="M748" i="1"/>
  <c r="L1545" i="1"/>
  <c r="N1545" i="1"/>
  <c r="M1545" i="1"/>
  <c r="L225" i="1"/>
  <c r="N225" i="1"/>
  <c r="M225" i="1"/>
  <c r="L1323" i="1"/>
  <c r="N1323" i="1"/>
  <c r="M1323" i="1"/>
  <c r="L1835" i="1"/>
  <c r="N1835" i="1"/>
  <c r="M1835" i="1"/>
  <c r="L1834" i="1"/>
  <c r="M1834" i="1"/>
  <c r="N1834" i="1"/>
  <c r="L54" i="1"/>
  <c r="N54" i="1"/>
  <c r="M54" i="1"/>
  <c r="L1712" i="1"/>
  <c r="M1712" i="1"/>
  <c r="N1712" i="1"/>
  <c r="L1349" i="1"/>
  <c r="N1349" i="1"/>
  <c r="M1349" i="1"/>
  <c r="L1322" i="1"/>
  <c r="N1322" i="1"/>
  <c r="M1322" i="1"/>
  <c r="L1505" i="1"/>
  <c r="M1505" i="1"/>
  <c r="N1505" i="1"/>
  <c r="L1306" i="1"/>
  <c r="N1306" i="1"/>
  <c r="M1306" i="1"/>
  <c r="L1031" i="1"/>
  <c r="N1031" i="1"/>
  <c r="M1031" i="1"/>
  <c r="L208" i="1"/>
  <c r="N208" i="1"/>
  <c r="M208" i="1"/>
  <c r="L1161" i="1"/>
  <c r="N1161" i="1"/>
  <c r="M1161" i="1"/>
  <c r="L1459" i="1"/>
  <c r="N1459" i="1"/>
  <c r="M1459" i="1"/>
  <c r="L1504" i="1"/>
  <c r="N1504" i="1"/>
  <c r="M1504" i="1"/>
  <c r="L1363" i="1"/>
  <c r="N1363" i="1"/>
  <c r="M1363" i="1"/>
  <c r="L1882" i="1"/>
  <c r="N1882" i="1"/>
  <c r="M1882" i="1"/>
  <c r="L1558" i="1"/>
  <c r="N1558" i="1"/>
  <c r="M1558" i="1"/>
  <c r="L1471" i="1"/>
  <c r="N1471" i="1"/>
  <c r="M1471" i="1"/>
  <c r="L1224" i="1"/>
  <c r="N1224" i="1"/>
  <c r="M1224" i="1"/>
  <c r="L1422" i="1"/>
  <c r="N1422" i="1"/>
  <c r="M1422" i="1"/>
  <c r="L881" i="1"/>
  <c r="N881" i="1"/>
  <c r="M881" i="1"/>
  <c r="L327" i="1"/>
  <c r="N327" i="1"/>
  <c r="M327" i="1"/>
  <c r="L156" i="1"/>
  <c r="N156" i="1"/>
  <c r="M156" i="1"/>
  <c r="L1503" i="1"/>
  <c r="N1503" i="1"/>
  <c r="M1503" i="1"/>
  <c r="L915" i="1"/>
  <c r="M915" i="1"/>
  <c r="N915" i="1"/>
  <c r="L552" i="1"/>
  <c r="N552" i="1"/>
  <c r="M552" i="1"/>
  <c r="L1266" i="1"/>
  <c r="M1266" i="1"/>
  <c r="N1266" i="1"/>
  <c r="L1877" i="1"/>
  <c r="N1877" i="1"/>
  <c r="M1877" i="1"/>
  <c r="L1621" i="1"/>
  <c r="N1621" i="1"/>
  <c r="M1621" i="1"/>
  <c r="L582" i="1"/>
  <c r="N582" i="1"/>
  <c r="M582" i="1"/>
  <c r="L1660" i="1"/>
  <c r="N1660" i="1"/>
  <c r="M1660" i="1"/>
  <c r="L1357" i="1"/>
  <c r="N1357" i="1"/>
  <c r="M1357" i="1"/>
  <c r="L1089" i="1"/>
  <c r="N1089" i="1"/>
  <c r="M1089" i="1"/>
  <c r="L1482" i="1"/>
  <c r="N1482" i="1"/>
  <c r="M1482" i="1"/>
  <c r="L1560" i="1"/>
  <c r="N1560" i="1"/>
  <c r="M1560" i="1"/>
  <c r="L516" i="1"/>
  <c r="N516" i="1"/>
  <c r="M516" i="1"/>
  <c r="L1414" i="1"/>
  <c r="N1414" i="1"/>
  <c r="M1414" i="1"/>
  <c r="L880" i="1"/>
  <c r="N880" i="1"/>
  <c r="M880" i="1"/>
  <c r="L1295" i="1"/>
  <c r="M1295" i="1"/>
  <c r="N1295" i="1"/>
  <c r="L1248" i="1"/>
  <c r="N1248" i="1"/>
  <c r="M1248" i="1"/>
  <c r="L1003" i="1"/>
  <c r="N1003" i="1"/>
  <c r="M1003" i="1"/>
  <c r="L1894" i="1"/>
  <c r="N1894" i="1"/>
  <c r="M1894" i="1"/>
  <c r="L617" i="1"/>
  <c r="N617" i="1"/>
  <c r="M617" i="1"/>
  <c r="L1223" i="1"/>
  <c r="N1223" i="1"/>
  <c r="M1223" i="1"/>
  <c r="L1801" i="1"/>
  <c r="N1801" i="1"/>
  <c r="M1801" i="1"/>
  <c r="L1812" i="1"/>
  <c r="N1812" i="1"/>
  <c r="M1812" i="1"/>
  <c r="L1485" i="1"/>
  <c r="N1485" i="1"/>
  <c r="M1485" i="1"/>
  <c r="L1800" i="1"/>
  <c r="N1800" i="1"/>
  <c r="M1800" i="1"/>
  <c r="L1088" i="1"/>
  <c r="M1088" i="1"/>
  <c r="N1088" i="1"/>
  <c r="L1711" i="1"/>
  <c r="N1711" i="1"/>
  <c r="M1711" i="1"/>
  <c r="L184" i="1"/>
  <c r="N184" i="1"/>
  <c r="M184" i="1"/>
  <c r="L133" i="1"/>
  <c r="N133" i="1"/>
  <c r="M133" i="1"/>
  <c r="L1381" i="1"/>
  <c r="N1381" i="1"/>
  <c r="M1381" i="1"/>
  <c r="L1770" i="1"/>
  <c r="N1770" i="1"/>
  <c r="M1770" i="1"/>
  <c r="L1287" i="1"/>
  <c r="N1287" i="1"/>
  <c r="M1287" i="1"/>
  <c r="L1752" i="1"/>
  <c r="M1752" i="1"/>
  <c r="N1752" i="1"/>
  <c r="L1501" i="1"/>
  <c r="M1501" i="1"/>
  <c r="N1501" i="1"/>
  <c r="L651" i="1"/>
  <c r="N651" i="1"/>
  <c r="M651" i="1"/>
  <c r="L1321" i="1"/>
  <c r="M1321" i="1"/>
  <c r="N1321" i="1"/>
  <c r="L1602" i="1"/>
  <c r="N1602" i="1"/>
  <c r="M1602" i="1"/>
  <c r="L1676" i="1"/>
  <c r="N1676" i="1"/>
  <c r="M1676" i="1"/>
  <c r="L1783" i="1"/>
  <c r="N1783" i="1"/>
  <c r="M1783" i="1"/>
  <c r="L1659" i="1"/>
  <c r="M1659" i="1"/>
  <c r="N1659" i="1"/>
  <c r="L1143" i="1"/>
  <c r="M1143" i="1"/>
  <c r="N1143" i="1"/>
  <c r="L1683" i="1"/>
  <c r="M1683" i="1"/>
  <c r="N1683" i="1"/>
  <c r="L1431" i="1"/>
  <c r="N1431" i="1"/>
  <c r="M1431" i="1"/>
  <c r="L1574" i="1"/>
  <c r="M1574" i="1"/>
  <c r="N1574" i="1"/>
  <c r="L1380" i="1"/>
  <c r="N1380" i="1"/>
  <c r="M1380" i="1"/>
  <c r="L1011" i="1"/>
  <c r="M1011" i="1"/>
  <c r="N1011" i="1"/>
  <c r="L1620" i="1"/>
  <c r="N1620" i="1"/>
  <c r="M1620" i="1"/>
  <c r="L1892" i="1"/>
  <c r="N1892" i="1"/>
  <c r="M1892" i="1"/>
  <c r="L1499" i="1"/>
  <c r="N1499" i="1"/>
  <c r="M1499" i="1"/>
  <c r="L1107" i="1"/>
  <c r="N1107" i="1"/>
  <c r="M1107" i="1"/>
  <c r="L1687" i="1"/>
  <c r="N1687" i="1"/>
  <c r="M1687" i="1"/>
  <c r="L1399" i="1"/>
  <c r="M1399" i="1"/>
  <c r="N1399" i="1"/>
  <c r="L1761" i="1"/>
  <c r="M1761" i="1"/>
  <c r="N1761" i="1"/>
  <c r="L1782" i="1"/>
  <c r="N1782" i="1"/>
  <c r="M1782" i="1"/>
  <c r="L1678" i="1"/>
  <c r="N1678" i="1"/>
  <c r="M1678" i="1"/>
  <c r="L1476" i="1"/>
  <c r="N1476" i="1"/>
  <c r="M1476" i="1"/>
  <c r="L842" i="1"/>
  <c r="N842" i="1"/>
  <c r="M842" i="1"/>
  <c r="L1267" i="1"/>
  <c r="N1267" i="1"/>
  <c r="M1267" i="1"/>
  <c r="L1424" i="1"/>
  <c r="M1424" i="1"/>
  <c r="N1424" i="1"/>
  <c r="L1773" i="1"/>
  <c r="N1773" i="1"/>
  <c r="M1773" i="1"/>
  <c r="L1819" i="1"/>
  <c r="N1819" i="1"/>
  <c r="M1819" i="1"/>
  <c r="L1340" i="1"/>
  <c r="N1340" i="1"/>
  <c r="M1340" i="1"/>
  <c r="L1781" i="1"/>
  <c r="N1781" i="1"/>
  <c r="M1781" i="1"/>
  <c r="L1721" i="1"/>
  <c r="N1721" i="1"/>
  <c r="M1721" i="1"/>
  <c r="L721" i="1"/>
  <c r="N721" i="1"/>
  <c r="M721" i="1"/>
  <c r="L1592" i="1"/>
  <c r="N1592" i="1"/>
  <c r="M1592" i="1"/>
  <c r="L1221" i="1"/>
  <c r="N1221" i="1"/>
  <c r="M1221" i="1"/>
  <c r="L1809" i="1"/>
  <c r="N1809" i="1"/>
  <c r="M1809" i="1"/>
  <c r="L1600" i="1"/>
  <c r="N1600" i="1"/>
  <c r="M1600" i="1"/>
  <c r="L1732" i="1"/>
  <c r="M1732" i="1"/>
  <c r="N1732" i="1"/>
  <c r="L1343" i="1"/>
  <c r="N1343" i="1"/>
  <c r="M1343" i="1"/>
  <c r="L1341" i="1"/>
  <c r="N1341" i="1"/>
  <c r="M1341" i="1"/>
  <c r="L1378" i="1"/>
  <c r="N1378" i="1"/>
  <c r="M1378" i="1"/>
  <c r="L39" i="1"/>
  <c r="N39" i="1"/>
  <c r="M39" i="1"/>
  <c r="L1815" i="1"/>
  <c r="N1815" i="1"/>
  <c r="M1815" i="1"/>
  <c r="L1599" i="1"/>
  <c r="N1599" i="1"/>
  <c r="M1599" i="1"/>
  <c r="L1875" i="1"/>
  <c r="N1875" i="1"/>
  <c r="M1875" i="1"/>
  <c r="L1814" i="1"/>
  <c r="N1814" i="1"/>
  <c r="M1814" i="1"/>
  <c r="L1658" i="1"/>
  <c r="N1658" i="1"/>
  <c r="M1658" i="1"/>
  <c r="L779" i="1"/>
  <c r="N779" i="1"/>
  <c r="M779" i="1"/>
  <c r="L361" i="1"/>
  <c r="N361" i="1"/>
  <c r="M361" i="1"/>
  <c r="L1730" i="1"/>
  <c r="N1730" i="1"/>
  <c r="M1730" i="1"/>
  <c r="L376" i="1"/>
  <c r="N376" i="1"/>
  <c r="M376" i="1"/>
  <c r="L389" i="1"/>
  <c r="N389" i="1"/>
  <c r="M389" i="1"/>
  <c r="L43" i="1"/>
  <c r="N43" i="1"/>
  <c r="M43" i="1"/>
  <c r="L1058" i="1"/>
  <c r="N1058" i="1"/>
  <c r="M1058" i="1"/>
  <c r="L1807" i="1"/>
  <c r="N1807" i="1"/>
  <c r="M1807" i="1"/>
  <c r="L250" i="1"/>
  <c r="N250" i="1"/>
  <c r="M250" i="1"/>
  <c r="L1813" i="1"/>
  <c r="M1813" i="1"/>
  <c r="N1813" i="1"/>
  <c r="L309" i="1"/>
  <c r="N309" i="1"/>
  <c r="M309" i="1"/>
  <c r="L1873" i="1"/>
  <c r="N1873" i="1"/>
  <c r="M1873" i="1"/>
  <c r="L1262" i="1"/>
  <c r="M1262" i="1"/>
  <c r="N1262" i="1"/>
  <c r="L1132" i="1"/>
  <c r="M1132" i="1"/>
  <c r="N1132" i="1"/>
  <c r="L1409" i="1"/>
  <c r="N1409" i="1"/>
  <c r="M1409" i="1"/>
  <c r="L1643" i="1"/>
  <c r="M1643" i="1"/>
  <c r="N1643" i="1"/>
  <c r="L1677" i="1"/>
  <c r="N1677" i="1"/>
  <c r="M1677" i="1"/>
  <c r="L50" i="1"/>
  <c r="N50" i="1"/>
  <c r="M50" i="1"/>
  <c r="L570" i="1"/>
  <c r="N570" i="1"/>
  <c r="M570" i="1"/>
  <c r="L1799" i="1"/>
  <c r="N1799" i="1"/>
  <c r="M1799" i="1"/>
  <c r="L932" i="1"/>
  <c r="M932" i="1"/>
  <c r="N932" i="1"/>
  <c r="L839" i="1"/>
  <c r="N839" i="1"/>
  <c r="M839" i="1"/>
  <c r="L439" i="1"/>
  <c r="N439" i="1"/>
  <c r="M439" i="1"/>
  <c r="L597" i="1"/>
  <c r="N597" i="1"/>
  <c r="M597" i="1"/>
  <c r="L1372" i="1"/>
  <c r="N1372" i="1"/>
  <c r="M1372" i="1"/>
  <c r="L569" i="1"/>
  <c r="N569" i="1"/>
  <c r="M569" i="1"/>
  <c r="L438" i="1"/>
  <c r="N438" i="1"/>
  <c r="M438" i="1"/>
  <c r="L505" i="1"/>
  <c r="N505" i="1"/>
  <c r="M505" i="1"/>
  <c r="L176" i="1"/>
  <c r="N176" i="1"/>
  <c r="M176" i="1"/>
  <c r="L838" i="1"/>
  <c r="N838" i="1"/>
  <c r="M838" i="1"/>
  <c r="L87" i="1"/>
  <c r="N87" i="1"/>
  <c r="M87" i="1"/>
  <c r="L286" i="1"/>
  <c r="N286" i="1"/>
  <c r="M286" i="1"/>
  <c r="L1710" i="1"/>
  <c r="N1710" i="1"/>
  <c r="M1710" i="1"/>
  <c r="L1125" i="1"/>
  <c r="N1125" i="1"/>
  <c r="M1125" i="1"/>
  <c r="L285" i="1"/>
  <c r="N285" i="1"/>
  <c r="M285" i="1"/>
  <c r="L592" i="1"/>
  <c r="N592" i="1"/>
  <c r="M592" i="1"/>
  <c r="L249" i="1"/>
  <c r="N249" i="1"/>
  <c r="M249" i="1"/>
  <c r="L515" i="1"/>
  <c r="N515" i="1"/>
  <c r="M515" i="1"/>
  <c r="L1189" i="1"/>
  <c r="M1189" i="1"/>
  <c r="N1189" i="1"/>
  <c r="L1106" i="1"/>
  <c r="N1106" i="1"/>
  <c r="M1106" i="1"/>
  <c r="L763" i="1"/>
  <c r="N763" i="1"/>
  <c r="M763" i="1"/>
  <c r="L1105" i="1"/>
  <c r="N1105" i="1"/>
  <c r="M1105" i="1"/>
  <c r="L400" i="1"/>
  <c r="N400" i="1"/>
  <c r="M400" i="1"/>
  <c r="L124" i="1"/>
  <c r="N124" i="1"/>
  <c r="M124" i="1"/>
  <c r="L546" i="1"/>
  <c r="N546" i="1"/>
  <c r="M546" i="1"/>
  <c r="L837" i="1"/>
  <c r="N837" i="1"/>
  <c r="M837" i="1"/>
  <c r="L1572" i="1"/>
  <c r="N1572" i="1"/>
  <c r="M1572" i="1"/>
  <c r="L1311" i="1"/>
  <c r="N1311" i="1"/>
  <c r="M1311" i="1"/>
  <c r="L1619" i="1"/>
  <c r="N1619" i="1"/>
  <c r="M1619" i="1"/>
  <c r="L1701" i="1"/>
  <c r="N1701" i="1"/>
  <c r="M1701" i="1"/>
  <c r="L835" i="1"/>
  <c r="N835" i="1"/>
  <c r="M835" i="1"/>
  <c r="L123" i="1"/>
  <c r="N123" i="1"/>
  <c r="M123" i="1"/>
  <c r="L471" i="1"/>
  <c r="N471" i="1"/>
  <c r="M471" i="1"/>
  <c r="L247" i="1"/>
  <c r="N247" i="1"/>
  <c r="M247" i="1"/>
  <c r="L702" i="1"/>
  <c r="N702" i="1"/>
  <c r="M702" i="1"/>
  <c r="L35" i="1"/>
  <c r="N35" i="1"/>
  <c r="M35" i="1"/>
  <c r="L179" i="1"/>
  <c r="N179" i="1"/>
  <c r="M179" i="1"/>
  <c r="L464" i="1"/>
  <c r="N464" i="1"/>
  <c r="M464" i="1"/>
  <c r="L1377" i="1"/>
  <c r="N1377" i="1"/>
  <c r="M1377" i="1"/>
  <c r="L629" i="1"/>
  <c r="N629" i="1"/>
  <c r="M629" i="1"/>
  <c r="L762" i="1"/>
  <c r="N762" i="1"/>
  <c r="M762" i="1"/>
  <c r="L421" i="1"/>
  <c r="N421" i="1"/>
  <c r="M421" i="1"/>
  <c r="L1202" i="1"/>
  <c r="N1202" i="1"/>
  <c r="M1202" i="1"/>
  <c r="L1456" i="1"/>
  <c r="N1456" i="1"/>
  <c r="M1456" i="1"/>
  <c r="L1611" i="1"/>
  <c r="N1611" i="1"/>
  <c r="M1611" i="1"/>
  <c r="L1296" i="1"/>
  <c r="N1296" i="1"/>
  <c r="M1296" i="1"/>
  <c r="L206" i="1"/>
  <c r="N206" i="1"/>
  <c r="M206" i="1"/>
  <c r="L273" i="1"/>
  <c r="N273" i="1"/>
  <c r="M273" i="1"/>
  <c r="L541" i="1"/>
  <c r="N541" i="1"/>
  <c r="M541" i="1"/>
  <c r="L787" i="1"/>
  <c r="N787" i="1"/>
  <c r="M787" i="1"/>
  <c r="L1831" i="1"/>
  <c r="N1831" i="1"/>
  <c r="M1831" i="1"/>
  <c r="L1029" i="1"/>
  <c r="N1029" i="1"/>
  <c r="M1029" i="1"/>
  <c r="L22" i="1"/>
  <c r="N22" i="1"/>
  <c r="M22" i="1"/>
  <c r="L1275" i="1"/>
  <c r="N1275" i="1"/>
  <c r="M1275" i="1"/>
  <c r="L920" i="1"/>
  <c r="N920" i="1"/>
  <c r="M920" i="1"/>
  <c r="L834" i="1"/>
  <c r="N834" i="1"/>
  <c r="M834" i="1"/>
  <c r="L89" i="1"/>
  <c r="N89" i="1"/>
  <c r="M89" i="1"/>
  <c r="L47" i="1"/>
  <c r="N47" i="1"/>
  <c r="M47" i="1"/>
  <c r="L266" i="1"/>
  <c r="N266" i="1"/>
  <c r="M266" i="1"/>
  <c r="L1159" i="1"/>
  <c r="N1159" i="1"/>
  <c r="M1159" i="1"/>
  <c r="L1455" i="1"/>
  <c r="N1455" i="1"/>
  <c r="M1455" i="1"/>
  <c r="L948" i="1"/>
  <c r="N948" i="1"/>
  <c r="M948" i="1"/>
  <c r="L833" i="1"/>
  <c r="N833" i="1"/>
  <c r="M833" i="1"/>
  <c r="L1889" i="1"/>
  <c r="N1889" i="1"/>
  <c r="M1889" i="1"/>
  <c r="L1748" i="1"/>
  <c r="N1748" i="1"/>
  <c r="M1748" i="1"/>
  <c r="L648" i="1"/>
  <c r="N648" i="1"/>
  <c r="M648" i="1"/>
  <c r="L927" i="1"/>
  <c r="N927" i="1"/>
  <c r="M927" i="1"/>
  <c r="L106" i="1"/>
  <c r="N106" i="1"/>
  <c r="M106" i="1"/>
  <c r="L679" i="1"/>
  <c r="N679" i="1"/>
  <c r="M679" i="1"/>
  <c r="L1397" i="1"/>
  <c r="N1397" i="1"/>
  <c r="M1397" i="1"/>
  <c r="L1640" i="1"/>
  <c r="N1640" i="1"/>
  <c r="M1640" i="1"/>
  <c r="L402" i="1"/>
  <c r="N402" i="1"/>
  <c r="M402" i="1"/>
  <c r="L832" i="1"/>
  <c r="N832" i="1"/>
  <c r="M832" i="1"/>
  <c r="L456" i="1"/>
  <c r="N456" i="1"/>
  <c r="M456" i="1"/>
  <c r="L801" i="1"/>
  <c r="N801" i="1"/>
  <c r="M801" i="1"/>
  <c r="L771" i="1"/>
  <c r="N771" i="1"/>
  <c r="M771" i="1"/>
  <c r="L1290" i="1"/>
  <c r="N1290" i="1"/>
  <c r="M1290" i="1"/>
  <c r="L484" i="1"/>
  <c r="N484" i="1"/>
  <c r="M484" i="1"/>
  <c r="L566" i="1"/>
  <c r="N566" i="1"/>
  <c r="M566" i="1"/>
  <c r="L437" i="1"/>
  <c r="N437" i="1"/>
  <c r="M437" i="1"/>
  <c r="L284" i="1"/>
  <c r="N284" i="1"/>
  <c r="M284" i="1"/>
  <c r="L183" i="1"/>
  <c r="N183" i="1"/>
  <c r="M183" i="1"/>
  <c r="L646" i="1"/>
  <c r="N646" i="1"/>
  <c r="M646" i="1"/>
  <c r="L1158" i="1"/>
  <c r="N1158" i="1"/>
  <c r="M1158" i="1"/>
  <c r="L1798" i="1"/>
  <c r="N1798" i="1"/>
  <c r="M1798" i="1"/>
  <c r="L25" i="1"/>
  <c r="N25" i="1"/>
  <c r="M25" i="1"/>
  <c r="L1608" i="1"/>
  <c r="N1608" i="1"/>
  <c r="M1608" i="1"/>
  <c r="L469" i="1"/>
  <c r="N469" i="1"/>
  <c r="M469" i="1"/>
  <c r="L177" i="1"/>
  <c r="N177" i="1"/>
  <c r="M177" i="1"/>
  <c r="L726" i="1"/>
  <c r="N726" i="1"/>
  <c r="M726" i="1"/>
  <c r="L796" i="1"/>
  <c r="N796" i="1"/>
  <c r="M796" i="1"/>
  <c r="L725" i="1"/>
  <c r="N725" i="1"/>
  <c r="M725" i="1"/>
  <c r="L1294" i="1"/>
  <c r="N1294" i="1"/>
  <c r="M1294" i="1"/>
  <c r="L733" i="1"/>
  <c r="N733" i="1"/>
  <c r="M733" i="1"/>
  <c r="L1655" i="1"/>
  <c r="N1655" i="1"/>
  <c r="M1655" i="1"/>
  <c r="L790" i="1"/>
  <c r="N790" i="1"/>
  <c r="M790" i="1"/>
  <c r="L495" i="1"/>
  <c r="N495" i="1"/>
  <c r="M495" i="1"/>
  <c r="L1028" i="1"/>
  <c r="N1028" i="1"/>
  <c r="M1028" i="1"/>
  <c r="L326" i="1"/>
  <c r="N326" i="1"/>
  <c r="M326" i="1"/>
  <c r="L205" i="1"/>
  <c r="N205" i="1"/>
  <c r="M205" i="1"/>
  <c r="L912" i="1"/>
  <c r="N912" i="1"/>
  <c r="M912" i="1"/>
  <c r="L1417" i="1"/>
  <c r="N1417" i="1"/>
  <c r="M1417" i="1"/>
  <c r="L1453" i="1"/>
  <c r="N1453" i="1"/>
  <c r="M1453" i="1"/>
  <c r="L963" i="1"/>
  <c r="N963" i="1"/>
  <c r="M963" i="1"/>
  <c r="L959" i="1"/>
  <c r="N959" i="1"/>
  <c r="M959" i="1"/>
  <c r="L1376" i="1"/>
  <c r="N1376" i="1"/>
  <c r="M1376" i="1"/>
  <c r="L879" i="1"/>
  <c r="N879" i="1"/>
  <c r="M879" i="1"/>
  <c r="L246" i="1"/>
  <c r="N246" i="1"/>
  <c r="M246" i="1"/>
  <c r="L1239" i="1"/>
  <c r="N1239" i="1"/>
  <c r="M1239" i="1"/>
  <c r="L1569" i="1"/>
  <c r="N1569" i="1"/>
  <c r="M1569" i="1"/>
  <c r="L36" i="1"/>
  <c r="N36" i="1"/>
  <c r="M36" i="1"/>
  <c r="L989" i="1"/>
  <c r="N989" i="1"/>
  <c r="M989" i="1"/>
  <c r="L1310" i="1"/>
  <c r="N1310" i="1"/>
  <c r="M1310" i="1"/>
  <c r="L889" i="1"/>
  <c r="N889" i="1"/>
  <c r="M889" i="1"/>
  <c r="L293" i="1"/>
  <c r="N293" i="1"/>
  <c r="M293" i="1"/>
  <c r="L325" i="1"/>
  <c r="N325" i="1"/>
  <c r="M325" i="1"/>
  <c r="L1206" i="1"/>
  <c r="N1206" i="1"/>
  <c r="M1206" i="1"/>
  <c r="L436" i="1"/>
  <c r="N436" i="1"/>
  <c r="M436" i="1"/>
  <c r="L45" i="1"/>
  <c r="N45" i="1"/>
  <c r="M45" i="1"/>
  <c r="L467" i="1"/>
  <c r="N467" i="1"/>
  <c r="M467" i="1"/>
  <c r="L957" i="1"/>
  <c r="N957" i="1"/>
  <c r="M957" i="1"/>
  <c r="L1686" i="1"/>
  <c r="N1686" i="1"/>
  <c r="M1686" i="1"/>
  <c r="L778" i="1"/>
  <c r="N778" i="1"/>
  <c r="M778" i="1"/>
  <c r="L1479" i="1"/>
  <c r="N1479" i="1"/>
  <c r="M1479" i="1"/>
  <c r="L204" i="1"/>
  <c r="N204" i="1"/>
  <c r="M204" i="1"/>
  <c r="L607" i="1"/>
  <c r="N607" i="1"/>
  <c r="M607" i="1"/>
  <c r="L1175" i="1"/>
  <c r="N1175" i="1"/>
  <c r="M1175" i="1"/>
  <c r="L84" i="1"/>
  <c r="N84" i="1"/>
  <c r="M84" i="1"/>
  <c r="L62" i="1"/>
  <c r="N62" i="1"/>
  <c r="M62" i="1"/>
  <c r="L61" i="1"/>
  <c r="N61" i="1"/>
  <c r="M61" i="1"/>
  <c r="L588" i="1"/>
  <c r="N588" i="1"/>
  <c r="M588" i="1"/>
  <c r="L162" i="1"/>
  <c r="N162" i="1"/>
  <c r="M162" i="1"/>
  <c r="L265" i="1"/>
  <c r="N265" i="1"/>
  <c r="M265" i="1"/>
  <c r="L565" i="1"/>
  <c r="N565" i="1"/>
  <c r="M565" i="1"/>
  <c r="L914" i="1"/>
  <c r="N914" i="1"/>
  <c r="M914" i="1"/>
  <c r="L82" i="1"/>
  <c r="N82" i="1"/>
  <c r="M82" i="1"/>
  <c r="L1320" i="1"/>
  <c r="N1320" i="1"/>
  <c r="M1320" i="1"/>
  <c r="L744" i="1"/>
  <c r="N744" i="1"/>
  <c r="M744" i="1"/>
  <c r="L501" i="1"/>
  <c r="N501" i="1"/>
  <c r="M501" i="1"/>
  <c r="L686" i="1"/>
  <c r="N686" i="1"/>
  <c r="M686" i="1"/>
  <c r="L1212" i="1"/>
  <c r="N1212" i="1"/>
  <c r="M1212" i="1"/>
  <c r="L1136" i="1"/>
  <c r="N1136" i="1"/>
  <c r="M1136" i="1"/>
  <c r="L24" i="1"/>
  <c r="N24" i="1"/>
  <c r="M24" i="1"/>
  <c r="L1452" i="1"/>
  <c r="N1452" i="1"/>
  <c r="M1452" i="1"/>
  <c r="L348" i="1"/>
  <c r="N348" i="1"/>
  <c r="M348" i="1"/>
  <c r="L997" i="1"/>
  <c r="N997" i="1"/>
  <c r="M997" i="1"/>
  <c r="L1355" i="1"/>
  <c r="N1355" i="1"/>
  <c r="M1355" i="1"/>
  <c r="L1148" i="1"/>
  <c r="N1148" i="1"/>
  <c r="M1148" i="1"/>
  <c r="L1852" i="1"/>
  <c r="N1852" i="1"/>
  <c r="M1852" i="1"/>
  <c r="L829" i="1"/>
  <c r="N829" i="1"/>
  <c r="M829" i="1"/>
  <c r="L970" i="1"/>
  <c r="N970" i="1"/>
  <c r="M970" i="1"/>
  <c r="L872" i="1"/>
  <c r="N872" i="1"/>
  <c r="M872" i="1"/>
  <c r="L531" i="1"/>
  <c r="N531" i="1"/>
  <c r="M531" i="1"/>
  <c r="L1190" i="1"/>
  <c r="N1190" i="1"/>
  <c r="M1190" i="1"/>
  <c r="L1375" i="1"/>
  <c r="N1375" i="1"/>
  <c r="M1375" i="1"/>
  <c r="L500" i="1"/>
  <c r="N500" i="1"/>
  <c r="M500" i="1"/>
  <c r="L907" i="1"/>
  <c r="N907" i="1"/>
  <c r="M907" i="1"/>
  <c r="L1273" i="1"/>
  <c r="N1273" i="1"/>
  <c r="M1273" i="1"/>
  <c r="L434" i="1"/>
  <c r="N434" i="1"/>
  <c r="M434" i="1"/>
  <c r="L222" i="1"/>
  <c r="N222" i="1"/>
  <c r="M222" i="1"/>
  <c r="L370" i="1"/>
  <c r="N370" i="1"/>
  <c r="M370" i="1"/>
  <c r="L1637" i="1"/>
  <c r="N1637" i="1"/>
  <c r="M1637" i="1"/>
  <c r="L420" i="1"/>
  <c r="N420" i="1"/>
  <c r="M420" i="1"/>
  <c r="L1763" i="1"/>
  <c r="N1763" i="1"/>
  <c r="M1763" i="1"/>
  <c r="L1188" i="1"/>
  <c r="N1188" i="1"/>
  <c r="M1188" i="1"/>
  <c r="L461" i="1"/>
  <c r="N461" i="1"/>
  <c r="M461" i="1"/>
  <c r="L1115" i="1"/>
  <c r="N1115" i="1"/>
  <c r="M1115" i="1"/>
  <c r="L800" i="1"/>
  <c r="N800" i="1"/>
  <c r="M800" i="1"/>
  <c r="L90" i="1"/>
  <c r="N90" i="1"/>
  <c r="M90" i="1"/>
  <c r="L1147" i="1"/>
  <c r="N1147" i="1"/>
  <c r="M1147" i="1"/>
  <c r="L782" i="1"/>
  <c r="N782" i="1"/>
  <c r="M782" i="1"/>
  <c r="L888" i="1"/>
  <c r="N888" i="1"/>
  <c r="M888" i="1"/>
  <c r="L236" i="1"/>
  <c r="N236" i="1"/>
  <c r="M236" i="1"/>
  <c r="L369" i="1"/>
  <c r="N369" i="1"/>
  <c r="M369" i="1"/>
  <c r="L499" i="1"/>
  <c r="N499" i="1"/>
  <c r="M499" i="1"/>
  <c r="L390" i="1"/>
  <c r="N390" i="1"/>
  <c r="M390" i="1"/>
  <c r="L460" i="1"/>
  <c r="N460" i="1"/>
  <c r="M460" i="1"/>
  <c r="L223" i="1"/>
  <c r="N223" i="1"/>
  <c r="M223" i="1"/>
  <c r="L560" i="1"/>
  <c r="N560" i="1"/>
  <c r="M560" i="1"/>
  <c r="L489" i="1"/>
  <c r="N489" i="1"/>
  <c r="M489" i="1"/>
  <c r="L244" i="1"/>
  <c r="N244" i="1"/>
  <c r="M244" i="1"/>
  <c r="L563" i="1"/>
  <c r="N563" i="1"/>
  <c r="M563" i="1"/>
  <c r="L536" i="1"/>
  <c r="N536" i="1"/>
  <c r="M536" i="1"/>
  <c r="L827" i="1"/>
  <c r="N827" i="1"/>
  <c r="M827" i="1"/>
  <c r="L1597" i="1"/>
  <c r="N1597" i="1"/>
  <c r="M1597" i="1"/>
  <c r="L466" i="1"/>
  <c r="N466" i="1"/>
  <c r="M466" i="1"/>
  <c r="L1568" i="1"/>
  <c r="N1568" i="1"/>
  <c r="M1568" i="1"/>
  <c r="L924" i="1"/>
  <c r="N924" i="1"/>
  <c r="M924" i="1"/>
  <c r="L367" i="1"/>
  <c r="N367" i="1"/>
  <c r="M367" i="1"/>
  <c r="L203" i="1"/>
  <c r="N203" i="1"/>
  <c r="M203" i="1"/>
  <c r="L1191" i="1"/>
  <c r="N1191" i="1"/>
  <c r="M1191" i="1"/>
  <c r="L19" i="1"/>
  <c r="N19" i="1"/>
  <c r="M19" i="1"/>
  <c r="L160" i="1"/>
  <c r="N160" i="1"/>
  <c r="M160" i="1"/>
  <c r="L891" i="1"/>
  <c r="N891" i="1"/>
  <c r="M891" i="1"/>
  <c r="L202" i="1"/>
  <c r="N202" i="1"/>
  <c r="M202" i="1"/>
  <c r="L1847" i="1"/>
  <c r="N1847" i="1"/>
  <c r="M1847" i="1"/>
  <c r="L281" i="1"/>
  <c r="N281" i="1"/>
  <c r="M281" i="1"/>
  <c r="L1808" i="1"/>
  <c r="N1808" i="1"/>
  <c r="M1808" i="1"/>
  <c r="L544" i="1"/>
  <c r="N544" i="1"/>
  <c r="M544" i="1"/>
  <c r="L641" i="1"/>
  <c r="N641" i="1"/>
  <c r="M641" i="1"/>
  <c r="L685" i="1"/>
  <c r="N685" i="1"/>
  <c r="M685" i="1"/>
  <c r="L1411" i="1"/>
  <c r="N1411" i="1"/>
  <c r="M1411" i="1"/>
  <c r="L640" i="1"/>
  <c r="N640" i="1"/>
  <c r="M640" i="1"/>
  <c r="L1013" i="1"/>
  <c r="N1013" i="1"/>
  <c r="M1013" i="1"/>
  <c r="L995" i="1"/>
  <c r="N995" i="1"/>
  <c r="M995" i="1"/>
  <c r="L1021" i="1"/>
  <c r="N1021" i="1"/>
  <c r="M1021" i="1"/>
  <c r="L1851" i="1"/>
  <c r="N1851" i="1"/>
  <c r="M1851" i="1"/>
  <c r="L264" i="1"/>
  <c r="N264" i="1"/>
  <c r="M264" i="1"/>
  <c r="L543" i="1"/>
  <c r="N543" i="1"/>
  <c r="M543" i="1"/>
  <c r="L1850" i="1"/>
  <c r="N1850" i="1"/>
  <c r="M1850" i="1"/>
  <c r="L1567" i="1"/>
  <c r="N1567" i="1"/>
  <c r="M1567" i="1"/>
  <c r="L1238" i="1"/>
  <c r="N1238" i="1"/>
  <c r="M1238" i="1"/>
  <c r="L170" i="1"/>
  <c r="N170" i="1"/>
  <c r="M170" i="1"/>
  <c r="L639" i="1"/>
  <c r="N639" i="1"/>
  <c r="M639" i="1"/>
  <c r="L697" i="1"/>
  <c r="N697" i="1"/>
  <c r="M697" i="1"/>
  <c r="L1642" i="1"/>
  <c r="N1642" i="1"/>
  <c r="M1642" i="1"/>
  <c r="L201" i="1"/>
  <c r="N201" i="1"/>
  <c r="M201" i="1"/>
  <c r="L280" i="1"/>
  <c r="N280" i="1"/>
  <c r="M280" i="1"/>
  <c r="L1074" i="1"/>
  <c r="N1074" i="1"/>
  <c r="M1074" i="1"/>
  <c r="L234" i="1"/>
  <c r="N234" i="1"/>
  <c r="M234" i="1"/>
  <c r="L825" i="1"/>
  <c r="N825" i="1"/>
  <c r="M825" i="1"/>
  <c r="L364" i="1"/>
  <c r="N364" i="1"/>
  <c r="M364" i="1"/>
  <c r="L263" i="1"/>
  <c r="N263" i="1"/>
  <c r="M263" i="1"/>
  <c r="L713" i="1"/>
  <c r="N713" i="1"/>
  <c r="M713" i="1"/>
  <c r="L776" i="1"/>
  <c r="N776" i="1"/>
  <c r="M776" i="1"/>
  <c r="L635" i="1"/>
  <c r="N635" i="1"/>
  <c r="M635" i="1"/>
  <c r="L863" i="1"/>
  <c r="N863" i="1"/>
  <c r="M863" i="1"/>
  <c r="L1396" i="1"/>
  <c r="N1396" i="1"/>
  <c r="M1396" i="1"/>
  <c r="L149" i="1"/>
  <c r="N149" i="1"/>
  <c r="M149" i="1"/>
  <c r="L922" i="1"/>
  <c r="N922" i="1"/>
  <c r="M922" i="1"/>
  <c r="L1451" i="1"/>
  <c r="N1451" i="1"/>
  <c r="M1451" i="1"/>
  <c r="L561" i="1"/>
  <c r="N561" i="1"/>
  <c r="M561" i="1"/>
  <c r="L95" i="1"/>
  <c r="N95" i="1"/>
  <c r="M95" i="1"/>
  <c r="L1010" i="1"/>
  <c r="N1010" i="1"/>
  <c r="M1010" i="1"/>
  <c r="L496" i="1"/>
  <c r="N496" i="1"/>
  <c r="M496" i="1"/>
  <c r="L789" i="1"/>
  <c r="N789" i="1"/>
  <c r="M789" i="1"/>
  <c r="L722" i="1"/>
  <c r="N722" i="1"/>
  <c r="M722" i="1"/>
  <c r="L542" i="1"/>
  <c r="N542" i="1"/>
  <c r="M542" i="1"/>
  <c r="L1070" i="1"/>
  <c r="N1070" i="1"/>
  <c r="M1070" i="1"/>
  <c r="L823" i="1"/>
  <c r="N823" i="1"/>
  <c r="M823" i="1"/>
  <c r="L952" i="1"/>
  <c r="N952" i="1"/>
  <c r="M952" i="1"/>
  <c r="L704" i="1"/>
  <c r="N704" i="1"/>
  <c r="M704" i="1"/>
  <c r="L1293" i="1"/>
  <c r="N1293" i="1"/>
  <c r="M1293" i="1"/>
  <c r="L1261" i="1"/>
  <c r="N1261" i="1"/>
  <c r="M1261" i="1"/>
  <c r="L362" i="1"/>
  <c r="N362" i="1"/>
  <c r="M362" i="1"/>
  <c r="L712" i="1"/>
  <c r="N712" i="1"/>
  <c r="M712" i="1"/>
  <c r="L275" i="1"/>
  <c r="N275" i="1"/>
  <c r="M275" i="1"/>
  <c r="L243" i="1"/>
  <c r="N243" i="1"/>
  <c r="M243" i="1"/>
  <c r="L1880" i="1"/>
  <c r="N1880" i="1"/>
  <c r="M1880" i="1"/>
  <c r="L104" i="1"/>
  <c r="N104" i="1"/>
  <c r="M104" i="1"/>
  <c r="L1018" i="1"/>
  <c r="N1018" i="1"/>
  <c r="M1018" i="1"/>
  <c r="L151" i="1"/>
  <c r="N151" i="1"/>
  <c r="M151" i="1"/>
  <c r="L1566" i="1"/>
  <c r="N1566" i="1"/>
  <c r="M1566" i="1"/>
  <c r="L60" i="1"/>
  <c r="N60" i="1"/>
  <c r="M60" i="1"/>
  <c r="L1201" i="1"/>
  <c r="N1201" i="1"/>
  <c r="M1201" i="1"/>
  <c r="L1309" i="1"/>
  <c r="N1309" i="1"/>
  <c r="M1309" i="1"/>
  <c r="L638" i="1"/>
  <c r="N638" i="1"/>
  <c r="M638" i="1"/>
  <c r="L691" i="1"/>
  <c r="N691" i="1"/>
  <c r="M691" i="1"/>
  <c r="L187" i="1"/>
  <c r="N187" i="1"/>
  <c r="M187" i="1"/>
  <c r="L711" i="1"/>
  <c r="N711" i="1"/>
  <c r="M711" i="1"/>
  <c r="L821" i="1"/>
  <c r="N821" i="1"/>
  <c r="M821" i="1"/>
  <c r="L307" i="1"/>
  <c r="N307" i="1"/>
  <c r="M307" i="1"/>
  <c r="L321" i="1"/>
  <c r="N321" i="1"/>
  <c r="M321" i="1"/>
  <c r="L627" i="1"/>
  <c r="N627" i="1"/>
  <c r="M627" i="1"/>
  <c r="L530" i="1"/>
  <c r="N530" i="1"/>
  <c r="M530" i="1"/>
  <c r="L1066" i="1"/>
  <c r="N1066" i="1"/>
  <c r="M1066" i="1"/>
  <c r="L1180" i="1"/>
  <c r="N1180" i="1"/>
  <c r="M1180" i="1"/>
  <c r="L616" i="1"/>
  <c r="N616" i="1"/>
  <c r="M616" i="1"/>
  <c r="L1150" i="1"/>
  <c r="N1150" i="1"/>
  <c r="M1150" i="1"/>
  <c r="L710" i="1"/>
  <c r="N710" i="1"/>
  <c r="M710" i="1"/>
  <c r="L705" i="1"/>
  <c r="N705" i="1"/>
  <c r="M705" i="1"/>
  <c r="L813" i="1"/>
  <c r="N813" i="1"/>
  <c r="M813" i="1"/>
  <c r="L278" i="1"/>
  <c r="N278" i="1"/>
  <c r="M278" i="1"/>
  <c r="L526" i="1"/>
  <c r="N526" i="1"/>
  <c r="M526" i="1"/>
  <c r="L479" i="1"/>
  <c r="N479" i="1"/>
  <c r="M479" i="1"/>
  <c r="L1155" i="1"/>
  <c r="N1155" i="1"/>
  <c r="M1155" i="1"/>
  <c r="L59" i="1"/>
  <c r="N59" i="1"/>
  <c r="M59" i="1"/>
  <c r="L1292" i="1"/>
  <c r="N1292" i="1"/>
  <c r="M1292" i="1"/>
  <c r="L1691" i="1"/>
  <c r="N1691" i="1"/>
  <c r="M1691" i="1"/>
  <c r="L1494" i="1"/>
  <c r="N1494" i="1"/>
  <c r="M1494" i="1"/>
  <c r="L998" i="1"/>
  <c r="N998" i="1"/>
  <c r="M998" i="1"/>
  <c r="L1017" i="1"/>
  <c r="N1017" i="1"/>
  <c r="M1017" i="1"/>
  <c r="L1319" i="1"/>
  <c r="N1319" i="1"/>
  <c r="M1319" i="1"/>
  <c r="L1413" i="1"/>
  <c r="N1413" i="1"/>
  <c r="M1413" i="1"/>
  <c r="L1543" i="1"/>
  <c r="N1543" i="1"/>
  <c r="M1543" i="1"/>
  <c r="L165" i="1"/>
  <c r="N165" i="1"/>
  <c r="M165" i="1"/>
  <c r="L320" i="1"/>
  <c r="N320" i="1"/>
  <c r="M320" i="1"/>
  <c r="L1421" i="1"/>
  <c r="N1421" i="1"/>
  <c r="M1421" i="1"/>
  <c r="L559" i="1"/>
  <c r="N559" i="1"/>
  <c r="M559" i="1"/>
  <c r="L961" i="1"/>
  <c r="N961" i="1"/>
  <c r="M961" i="1"/>
  <c r="L992" i="1"/>
  <c r="N992" i="1"/>
  <c r="M992" i="1"/>
  <c r="L877" i="1"/>
  <c r="N877" i="1"/>
  <c r="M877" i="1"/>
  <c r="L1373" i="1"/>
  <c r="N1373" i="1"/>
  <c r="M1373" i="1"/>
  <c r="L904" i="1"/>
  <c r="N904" i="1"/>
  <c r="M904" i="1"/>
  <c r="L1263" i="1"/>
  <c r="N1263" i="1"/>
  <c r="M1263" i="1"/>
  <c r="L784" i="1"/>
  <c r="N784" i="1"/>
  <c r="M784" i="1"/>
  <c r="L1863" i="1"/>
  <c r="N1863" i="1"/>
  <c r="M1863" i="1"/>
  <c r="L911" i="1"/>
  <c r="N911" i="1"/>
  <c r="M911" i="1"/>
  <c r="L155" i="1"/>
  <c r="N155" i="1"/>
  <c r="M155" i="1"/>
  <c r="L1615" i="1"/>
  <c r="N1615" i="1"/>
  <c r="M1615" i="1"/>
  <c r="L452" i="1"/>
  <c r="N452" i="1"/>
  <c r="M452" i="1"/>
  <c r="L1759" i="1"/>
  <c r="N1759" i="1"/>
  <c r="M1759" i="1"/>
  <c r="L623" i="1"/>
  <c r="N623" i="1"/>
  <c r="M623" i="1"/>
  <c r="L1211" i="1"/>
  <c r="N1211" i="1"/>
  <c r="M1211" i="1"/>
  <c r="L426" i="1"/>
  <c r="N426" i="1"/>
  <c r="M426" i="1"/>
  <c r="L1871" i="1"/>
  <c r="N1871" i="1"/>
  <c r="M1871" i="1"/>
  <c r="L1817" i="1"/>
  <c r="M1817" i="1"/>
  <c r="N1817" i="1"/>
  <c r="L886" i="1"/>
  <c r="N886" i="1"/>
  <c r="M886" i="1"/>
  <c r="L975" i="1"/>
  <c r="N975" i="1"/>
  <c r="M975" i="1"/>
  <c r="L947" i="1"/>
  <c r="N947" i="1"/>
  <c r="M947" i="1"/>
  <c r="L1707" i="1"/>
  <c r="N1707" i="1"/>
  <c r="M1707" i="1"/>
  <c r="L1758" i="1"/>
  <c r="N1758" i="1"/>
  <c r="M1758" i="1"/>
  <c r="L182" i="1"/>
  <c r="N182" i="1"/>
  <c r="M182" i="1"/>
  <c r="L585" i="1"/>
  <c r="N585" i="1"/>
  <c r="M585" i="1"/>
  <c r="L1210" i="1"/>
  <c r="N1210" i="1"/>
  <c r="M1210" i="1"/>
  <c r="L218" i="1"/>
  <c r="N218" i="1"/>
  <c r="M218" i="1"/>
  <c r="L1129" i="1"/>
  <c r="N1129" i="1"/>
  <c r="M1129" i="1"/>
  <c r="L993" i="1"/>
  <c r="M993" i="1"/>
  <c r="N993" i="1"/>
  <c r="L1046" i="1"/>
  <c r="N1046" i="1"/>
  <c r="M1046" i="1"/>
  <c r="L1700" i="1"/>
  <c r="N1700" i="1"/>
  <c r="M1700" i="1"/>
  <c r="L610" i="1"/>
  <c r="N610" i="1"/>
  <c r="M610" i="1"/>
  <c r="L767" i="1"/>
  <c r="N767" i="1"/>
  <c r="M767" i="1"/>
  <c r="L677" i="1"/>
  <c r="N677" i="1"/>
  <c r="M677" i="1"/>
  <c r="L1346" i="1"/>
  <c r="N1346" i="1"/>
  <c r="M1346" i="1"/>
  <c r="L1489" i="1"/>
  <c r="N1489" i="1"/>
  <c r="M1489" i="1"/>
  <c r="L1337" i="1"/>
  <c r="M1337" i="1"/>
  <c r="N1337" i="1"/>
  <c r="L1443" i="1"/>
  <c r="N1443" i="1"/>
  <c r="M1443" i="1"/>
  <c r="L1769" i="1"/>
  <c r="N1769" i="1"/>
  <c r="M1769" i="1"/>
  <c r="L885" i="1"/>
  <c r="N885" i="1"/>
  <c r="M885" i="1"/>
  <c r="L1176" i="1"/>
  <c r="N1176" i="1"/>
  <c r="M1176" i="1"/>
  <c r="L1172" i="1"/>
  <c r="N1172" i="1"/>
  <c r="M1172" i="1"/>
  <c r="L1045" i="1"/>
  <c r="M1045" i="1"/>
  <c r="N1045" i="1"/>
  <c r="L676" i="1"/>
  <c r="N676" i="1"/>
  <c r="M676" i="1"/>
  <c r="L857" i="1"/>
  <c r="N857" i="1"/>
  <c r="M857" i="1"/>
  <c r="L1681" i="1"/>
  <c r="N1681" i="1"/>
  <c r="M1681" i="1"/>
  <c r="L132" i="1"/>
  <c r="N132" i="1"/>
  <c r="M132" i="1"/>
  <c r="L1048" i="1"/>
  <c r="M1048" i="1"/>
  <c r="N1048" i="1"/>
  <c r="L674" i="1"/>
  <c r="N674" i="1"/>
  <c r="M674" i="1"/>
  <c r="L1638" i="1"/>
  <c r="N1638" i="1"/>
  <c r="M1638" i="1"/>
  <c r="L718" i="1"/>
  <c r="N718" i="1"/>
  <c r="M718" i="1"/>
  <c r="L1336" i="1"/>
  <c r="N1336" i="1"/>
  <c r="M1336" i="1"/>
  <c r="L1285" i="1"/>
  <c r="N1285" i="1"/>
  <c r="M1285" i="1"/>
  <c r="L1216" i="1"/>
  <c r="N1216" i="1"/>
  <c r="M1216" i="1"/>
  <c r="L982" i="1"/>
  <c r="M982" i="1"/>
  <c r="N982" i="1"/>
  <c r="L33" i="1"/>
  <c r="N33" i="1"/>
  <c r="M33" i="1"/>
  <c r="L1284" i="1"/>
  <c r="N1284" i="1"/>
  <c r="M1284" i="1"/>
  <c r="L387" i="1"/>
  <c r="N387" i="1"/>
  <c r="M387" i="1"/>
  <c r="L1772" i="1"/>
  <c r="N1772" i="1"/>
  <c r="M1772" i="1"/>
  <c r="L73" i="1"/>
  <c r="N73" i="1"/>
  <c r="M73" i="1"/>
  <c r="L817" i="1"/>
  <c r="N817" i="1"/>
  <c r="M817" i="1"/>
  <c r="L1407" i="1"/>
  <c r="M1407" i="1"/>
  <c r="N1407" i="1"/>
  <c r="L51" i="1"/>
  <c r="N51" i="1"/>
  <c r="M51" i="1"/>
  <c r="L946" i="1"/>
  <c r="N946" i="1"/>
  <c r="M946" i="1"/>
  <c r="L609" i="1"/>
  <c r="N609" i="1"/>
  <c r="M609" i="1"/>
  <c r="L581" i="1"/>
  <c r="N581" i="1"/>
  <c r="M581" i="1"/>
  <c r="L579" i="1"/>
  <c r="N579" i="1"/>
  <c r="M579" i="1"/>
  <c r="L1057" i="1"/>
  <c r="N1057" i="1"/>
  <c r="M1057" i="1"/>
  <c r="L1121" i="1"/>
  <c r="N1121" i="1"/>
  <c r="M1121" i="1"/>
  <c r="L720" i="1"/>
  <c r="N720" i="1"/>
  <c r="M720" i="1"/>
  <c r="L1044" i="1"/>
  <c r="N1044" i="1"/>
  <c r="M1044" i="1"/>
  <c r="L1870" i="1"/>
  <c r="M1870" i="1"/>
  <c r="N1870" i="1"/>
  <c r="L1607" i="1"/>
  <c r="N1607" i="1"/>
  <c r="M1607" i="1"/>
  <c r="L453" i="1"/>
  <c r="N453" i="1"/>
  <c r="M453" i="1"/>
  <c r="L980" i="1"/>
  <c r="N980" i="1"/>
  <c r="M980" i="1"/>
  <c r="L866" i="1"/>
  <c r="N866" i="1"/>
  <c r="M866" i="1"/>
  <c r="L272" i="1"/>
  <c r="N272" i="1"/>
  <c r="M272" i="1"/>
  <c r="L1468" i="1"/>
  <c r="N1468" i="1"/>
  <c r="M1468" i="1"/>
  <c r="L114" i="1"/>
  <c r="N114" i="1"/>
  <c r="M114" i="1"/>
  <c r="L386" i="1"/>
  <c r="N386" i="1"/>
  <c r="M386" i="1"/>
  <c r="L1259" i="1"/>
  <c r="N1259" i="1"/>
  <c r="M1259" i="1"/>
  <c r="L1318" i="1"/>
  <c r="N1318" i="1"/>
  <c r="M1318" i="1"/>
  <c r="L783" i="1"/>
  <c r="N783" i="1"/>
  <c r="M783" i="1"/>
  <c r="L578" i="1"/>
  <c r="N578" i="1"/>
  <c r="M578" i="1"/>
  <c r="L549" i="1"/>
  <c r="N549" i="1"/>
  <c r="M549" i="1"/>
  <c r="L72" i="1"/>
  <c r="N72" i="1"/>
  <c r="M72" i="1"/>
  <c r="L548" i="1"/>
  <c r="N548" i="1"/>
  <c r="M548" i="1"/>
  <c r="L1271" i="1"/>
  <c r="N1271" i="1"/>
  <c r="M1271" i="1"/>
  <c r="L1177" i="1"/>
  <c r="M1177" i="1"/>
  <c r="N1177" i="1"/>
  <c r="L1401" i="1"/>
  <c r="M1401" i="1"/>
  <c r="N1401" i="1"/>
  <c r="L672" i="1"/>
  <c r="N672" i="1"/>
  <c r="M672" i="1"/>
  <c r="L1342" i="1"/>
  <c r="N1342" i="1"/>
  <c r="M1342" i="1"/>
  <c r="L1146" i="1"/>
  <c r="N1146" i="1"/>
  <c r="M1146" i="1"/>
  <c r="L385" i="1"/>
  <c r="N385" i="1"/>
  <c r="M385" i="1"/>
  <c r="L524" i="1"/>
  <c r="N524" i="1"/>
  <c r="M524" i="1"/>
  <c r="L302" i="1"/>
  <c r="N302" i="1"/>
  <c r="M302" i="1"/>
  <c r="L534" i="1"/>
  <c r="N534" i="1"/>
  <c r="M534" i="1"/>
  <c r="L945" i="1"/>
  <c r="N945" i="1"/>
  <c r="M945" i="1"/>
  <c r="L626" i="1"/>
  <c r="N626" i="1"/>
  <c r="M626" i="1"/>
  <c r="L1699" i="1"/>
  <c r="M1699" i="1"/>
  <c r="N1699" i="1"/>
  <c r="L1641" i="1"/>
  <c r="N1641" i="1"/>
  <c r="M1641" i="1"/>
  <c r="L1717" i="1"/>
  <c r="N1717" i="1"/>
  <c r="M1717" i="1"/>
  <c r="L88" i="1"/>
  <c r="N88" i="1"/>
  <c r="M88" i="1"/>
  <c r="L1590" i="1"/>
  <c r="M1590" i="1"/>
  <c r="N1590" i="1"/>
  <c r="L717" i="1"/>
  <c r="N717" i="1"/>
  <c r="M717" i="1"/>
  <c r="L216" i="1"/>
  <c r="N216" i="1"/>
  <c r="M216" i="1"/>
  <c r="L1878" i="1"/>
  <c r="M1878" i="1"/>
  <c r="N1878" i="1"/>
  <c r="L1546" i="1"/>
  <c r="N1546" i="1"/>
  <c r="M1546" i="1"/>
  <c r="L1519" i="1"/>
  <c r="N1519" i="1"/>
  <c r="M1519" i="1"/>
  <c r="L1099" i="1"/>
  <c r="N1099" i="1"/>
  <c r="M1099" i="1"/>
  <c r="L988" i="1"/>
  <c r="N988" i="1"/>
  <c r="M988" i="1"/>
  <c r="L358" i="1"/>
  <c r="N358" i="1"/>
  <c r="M358" i="1"/>
  <c r="L462" i="1"/>
  <c r="N462" i="1"/>
  <c r="M462" i="1"/>
  <c r="L671" i="1"/>
  <c r="N671" i="1"/>
  <c r="M671" i="1"/>
  <c r="L861" i="1"/>
  <c r="N861" i="1"/>
  <c r="M861" i="1"/>
  <c r="L943" i="1"/>
  <c r="N943" i="1"/>
  <c r="M943" i="1"/>
  <c r="L810" i="1"/>
  <c r="N810" i="1"/>
  <c r="M810" i="1"/>
  <c r="L449" i="1"/>
  <c r="N449" i="1"/>
  <c r="M449" i="1"/>
  <c r="L393" i="1"/>
  <c r="N393" i="1"/>
  <c r="M393" i="1"/>
  <c r="L540" i="1"/>
  <c r="N540" i="1"/>
  <c r="M540" i="1"/>
  <c r="L990" i="1"/>
  <c r="N990" i="1"/>
  <c r="M990" i="1"/>
  <c r="L1198" i="1"/>
  <c r="N1198" i="1"/>
  <c r="M1198" i="1"/>
  <c r="L1844" i="1"/>
  <c r="N1844" i="1"/>
  <c r="M1844" i="1"/>
  <c r="L719" i="1"/>
  <c r="N719" i="1"/>
  <c r="M719" i="1"/>
  <c r="L1848" i="1"/>
  <c r="N1848" i="1"/>
  <c r="M1848" i="1"/>
  <c r="L874" i="1"/>
  <c r="N874" i="1"/>
  <c r="M874" i="1"/>
  <c r="L384" i="1"/>
  <c r="N384" i="1"/>
  <c r="M384" i="1"/>
  <c r="L818" i="1"/>
  <c r="N818" i="1"/>
  <c r="M818" i="1"/>
  <c r="L755" i="1"/>
  <c r="N755" i="1"/>
  <c r="M755" i="1"/>
  <c r="L870" i="1"/>
  <c r="N870" i="1"/>
  <c r="M870" i="1"/>
  <c r="L1487" i="1"/>
  <c r="N1487" i="1"/>
  <c r="M1487" i="1"/>
  <c r="L268" i="1"/>
  <c r="N268" i="1"/>
  <c r="M268" i="1"/>
  <c r="L741" i="1"/>
  <c r="N741" i="1"/>
  <c r="M741" i="1"/>
  <c r="L1112" i="1"/>
  <c r="M1112" i="1"/>
  <c r="N1112" i="1"/>
  <c r="L555" i="1"/>
  <c r="N555" i="1"/>
  <c r="M555" i="1"/>
  <c r="L1806" i="1"/>
  <c r="N1806" i="1"/>
  <c r="M1806" i="1"/>
  <c r="L1745" i="1"/>
  <c r="N1745" i="1"/>
  <c r="M1745" i="1"/>
  <c r="L30" i="1"/>
  <c r="N30" i="1"/>
  <c r="M30" i="1"/>
  <c r="L511" i="1"/>
  <c r="N511" i="1"/>
  <c r="M511" i="1"/>
  <c r="L1849" i="1"/>
  <c r="N1849" i="1"/>
  <c r="M1849" i="1"/>
  <c r="L315" i="1"/>
  <c r="N315" i="1"/>
  <c r="M315" i="1"/>
  <c r="L1466" i="1"/>
  <c r="M1466" i="1"/>
  <c r="N1466" i="1"/>
  <c r="L1388" i="1"/>
  <c r="N1388" i="1"/>
  <c r="M1388" i="1"/>
  <c r="L865" i="1"/>
  <c r="N865" i="1"/>
  <c r="M865" i="1"/>
  <c r="L765" i="1"/>
  <c r="N765" i="1"/>
  <c r="M765" i="1"/>
  <c r="L1689" i="1"/>
  <c r="M1689" i="1"/>
  <c r="N1689" i="1"/>
  <c r="L347" i="1"/>
  <c r="N347" i="1"/>
  <c r="M347" i="1"/>
  <c r="L558" i="1"/>
  <c r="N558" i="1"/>
  <c r="M558" i="1"/>
  <c r="L259" i="1"/>
  <c r="N259" i="1"/>
  <c r="M259" i="1"/>
  <c r="L1723" i="1"/>
  <c r="N1723" i="1"/>
  <c r="M1723" i="1"/>
  <c r="L754" i="1"/>
  <c r="N754" i="1"/>
  <c r="M754" i="1"/>
  <c r="L693" i="1"/>
  <c r="N693" i="1"/>
  <c r="M693" i="1"/>
  <c r="L80" i="1"/>
  <c r="N80" i="1"/>
  <c r="M80" i="1"/>
  <c r="L856" i="1"/>
  <c r="N856" i="1"/>
  <c r="M856" i="1"/>
  <c r="L1426" i="1"/>
  <c r="N1426" i="1"/>
  <c r="M1426" i="1"/>
  <c r="L533" i="1"/>
  <c r="N533" i="1"/>
  <c r="M533" i="1"/>
  <c r="L1127" i="1"/>
  <c r="M1127" i="1"/>
  <c r="N1127" i="1"/>
  <c r="L1119" i="1"/>
  <c r="N1119" i="1"/>
  <c r="M1119" i="1"/>
  <c r="L1098" i="1"/>
  <c r="N1098" i="1"/>
  <c r="M1098" i="1"/>
  <c r="L1069" i="1"/>
  <c r="N1069" i="1"/>
  <c r="M1069" i="1"/>
  <c r="L1101" i="1"/>
  <c r="N1101" i="1"/>
  <c r="M1101" i="1"/>
  <c r="L1140" i="1"/>
  <c r="N1140" i="1"/>
  <c r="M1140" i="1"/>
  <c r="L855" i="1"/>
  <c r="N855" i="1"/>
  <c r="M855" i="1"/>
  <c r="L854" i="1"/>
  <c r="N854" i="1"/>
  <c r="M854" i="1"/>
  <c r="L1716" i="1"/>
  <c r="M1716" i="1"/>
  <c r="N1716" i="1"/>
  <c r="L1197" i="1"/>
  <c r="N1197" i="1"/>
  <c r="M1197" i="1"/>
  <c r="L41" i="1"/>
  <c r="N41" i="1"/>
  <c r="M41" i="1"/>
  <c r="L447" i="1"/>
  <c r="N447" i="1"/>
  <c r="M447" i="1"/>
  <c r="L1153" i="1"/>
  <c r="N1153" i="1"/>
  <c r="M1153" i="1"/>
  <c r="L1790" i="1"/>
  <c r="N1790" i="1"/>
  <c r="M1790" i="1"/>
  <c r="L1698" i="1"/>
  <c r="N1698" i="1"/>
  <c r="M1698" i="1"/>
  <c r="L311" i="1"/>
  <c r="N311" i="1"/>
  <c r="M311" i="1"/>
  <c r="L195" i="1"/>
  <c r="N195" i="1"/>
  <c r="M195" i="1"/>
  <c r="L399" i="1"/>
  <c r="N399" i="1"/>
  <c r="M399" i="1"/>
  <c r="L1410" i="1"/>
  <c r="N1410" i="1"/>
  <c r="M1410" i="1"/>
  <c r="L1725" i="1"/>
  <c r="N1725" i="1"/>
  <c r="M1725" i="1"/>
  <c r="L1486" i="1"/>
  <c r="N1486" i="1"/>
  <c r="M1486" i="1"/>
  <c r="L1371" i="1"/>
  <c r="N1371" i="1"/>
  <c r="M1371" i="1"/>
  <c r="L1587" i="1"/>
  <c r="N1587" i="1"/>
  <c r="M1587" i="1"/>
  <c r="L1386" i="1"/>
  <c r="N1386" i="1"/>
  <c r="M1386" i="1"/>
  <c r="L1168" i="1"/>
  <c r="N1168" i="1"/>
  <c r="M1168" i="1"/>
  <c r="L1442" i="1"/>
  <c r="N1442" i="1"/>
  <c r="M1442" i="1"/>
  <c r="L297" i="1"/>
  <c r="N297" i="1"/>
  <c r="M297" i="1"/>
  <c r="L477" i="1"/>
  <c r="N477" i="1"/>
  <c r="M477" i="1"/>
  <c r="L463" i="1"/>
  <c r="N463" i="1"/>
  <c r="M463" i="1"/>
  <c r="L1393" i="1"/>
  <c r="N1393" i="1"/>
  <c r="M1393" i="1"/>
  <c r="L417" i="1"/>
  <c r="N417" i="1"/>
  <c r="M417" i="1"/>
  <c r="L517" i="1"/>
  <c r="N517" i="1"/>
  <c r="M517" i="1"/>
  <c r="L1332" i="1"/>
  <c r="N1332" i="1"/>
  <c r="M1332" i="1"/>
  <c r="L1214" i="1"/>
  <c r="N1214" i="1"/>
  <c r="M1214" i="1"/>
  <c r="L1861" i="1"/>
  <c r="N1861" i="1"/>
  <c r="M1861" i="1"/>
  <c r="L1167" i="1"/>
  <c r="M1167" i="1"/>
  <c r="N1167" i="1"/>
  <c r="L318" i="1"/>
  <c r="N318" i="1"/>
  <c r="M318" i="1"/>
  <c r="L876" i="1"/>
  <c r="N876" i="1"/>
  <c r="M876" i="1"/>
  <c r="L1633" i="1"/>
  <c r="N1633" i="1"/>
  <c r="M1633" i="1"/>
  <c r="L1843" i="1"/>
  <c r="N1843" i="1"/>
  <c r="M1843" i="1"/>
  <c r="L174" i="1"/>
  <c r="N174" i="1"/>
  <c r="M174" i="1"/>
  <c r="L1586" i="1"/>
  <c r="M1586" i="1"/>
  <c r="N1586" i="1"/>
  <c r="L1068" i="1"/>
  <c r="M1068" i="1"/>
  <c r="N1068" i="1"/>
  <c r="L75" i="1"/>
  <c r="N75" i="1"/>
  <c r="M75" i="1"/>
  <c r="L1243" i="1"/>
  <c r="N1243" i="1"/>
  <c r="M1243" i="1"/>
  <c r="L1552" i="1"/>
  <c r="M1552" i="1"/>
  <c r="N1552" i="1"/>
  <c r="L96" i="1"/>
  <c r="N96" i="1"/>
  <c r="M96" i="1"/>
  <c r="L446" i="1"/>
  <c r="N446" i="1"/>
  <c r="M446" i="1"/>
  <c r="L26" i="1"/>
  <c r="N26" i="1"/>
  <c r="M26" i="1"/>
  <c r="L254" i="1"/>
  <c r="N254" i="1"/>
  <c r="M254" i="1"/>
  <c r="L1195" i="1"/>
  <c r="N1195" i="1"/>
  <c r="M1195" i="1"/>
  <c r="L1533" i="1"/>
  <c r="M1533" i="1"/>
  <c r="N1533" i="1"/>
  <c r="L599" i="1"/>
  <c r="N599" i="1"/>
  <c r="M599" i="1"/>
  <c r="L1317" i="1"/>
  <c r="N1317" i="1"/>
  <c r="M1317" i="1"/>
  <c r="L752" i="1"/>
  <c r="N752" i="1"/>
  <c r="M752" i="1"/>
  <c r="L557" i="1"/>
  <c r="N557" i="1"/>
  <c r="M557" i="1"/>
  <c r="L977" i="1"/>
  <c r="N977" i="1"/>
  <c r="M977" i="1"/>
  <c r="L425" i="1"/>
  <c r="N425" i="1"/>
  <c r="M425" i="1"/>
  <c r="L939" i="1"/>
  <c r="N939" i="1"/>
  <c r="M939" i="1"/>
  <c r="L1652" i="1"/>
  <c r="N1652" i="1"/>
  <c r="M1652" i="1"/>
  <c r="L48" i="1"/>
  <c r="N48" i="1"/>
  <c r="M48" i="1"/>
  <c r="L422" i="1"/>
  <c r="N422" i="1"/>
  <c r="M422" i="1"/>
  <c r="L586" i="1"/>
  <c r="N586" i="1"/>
  <c r="M586" i="1"/>
  <c r="L409" i="1"/>
  <c r="N409" i="1"/>
  <c r="M409" i="1"/>
  <c r="L158" i="1"/>
  <c r="N158" i="1"/>
  <c r="M158" i="1"/>
  <c r="L668" i="1"/>
  <c r="N668" i="1"/>
  <c r="M668" i="1"/>
  <c r="L986" i="1"/>
  <c r="N986" i="1"/>
  <c r="M986" i="1"/>
  <c r="L1433" i="1"/>
  <c r="M1433" i="1"/>
  <c r="N1433" i="1"/>
  <c r="L692" i="1"/>
  <c r="N692" i="1"/>
  <c r="M692" i="1"/>
  <c r="L1810" i="1"/>
  <c r="M1810" i="1"/>
  <c r="N1810" i="1"/>
  <c r="L1053" i="1"/>
  <c r="N1053" i="1"/>
  <c r="M1053" i="1"/>
  <c r="L1192" i="1"/>
  <c r="N1192" i="1"/>
  <c r="M1192" i="1"/>
  <c r="L1331" i="1"/>
  <c r="N1331" i="1"/>
  <c r="M1331" i="1"/>
  <c r="L1268" i="1"/>
  <c r="N1268" i="1"/>
  <c r="M1268" i="1"/>
  <c r="L1789" i="1"/>
  <c r="N1789" i="1"/>
  <c r="M1789" i="1"/>
  <c r="L1722" i="1"/>
  <c r="M1722" i="1"/>
  <c r="N1722" i="1"/>
  <c r="L1130" i="1"/>
  <c r="N1130" i="1"/>
  <c r="M1130" i="1"/>
  <c r="L1005" i="1"/>
  <c r="N1005" i="1"/>
  <c r="M1005" i="1"/>
  <c r="L304" i="1"/>
  <c r="N304" i="1"/>
  <c r="M304" i="1"/>
  <c r="L1573" i="1"/>
  <c r="M1573" i="1"/>
  <c r="N1573" i="1"/>
  <c r="L1518" i="1"/>
  <c r="N1518" i="1"/>
  <c r="M1518" i="1"/>
  <c r="L1606" i="1"/>
  <c r="N1606" i="1"/>
  <c r="M1606" i="1"/>
  <c r="L1744" i="1"/>
  <c r="N1744" i="1"/>
  <c r="M1744" i="1"/>
  <c r="L1300" i="1"/>
  <c r="M1300" i="1"/>
  <c r="N1300" i="1"/>
  <c r="L445" i="1"/>
  <c r="N445" i="1"/>
  <c r="M445" i="1"/>
  <c r="L482" i="1"/>
  <c r="N482" i="1"/>
  <c r="M482" i="1"/>
  <c r="L633" i="1"/>
  <c r="N633" i="1"/>
  <c r="M633" i="1"/>
  <c r="L1207" i="1"/>
  <c r="N1207" i="1"/>
  <c r="M1207" i="1"/>
  <c r="L383" i="1"/>
  <c r="N383" i="1"/>
  <c r="M383" i="1"/>
  <c r="L1406" i="1"/>
  <c r="N1406" i="1"/>
  <c r="M1406" i="1"/>
  <c r="L267" i="1"/>
  <c r="N267" i="1"/>
  <c r="M267" i="1"/>
  <c r="L632" i="1"/>
  <c r="N632" i="1"/>
  <c r="M632" i="1"/>
  <c r="L359" i="1"/>
  <c r="N359" i="1"/>
  <c r="M359" i="1"/>
  <c r="L851" i="1"/>
  <c r="N851" i="1"/>
  <c r="M851" i="1"/>
  <c r="L1419" i="1"/>
  <c r="N1419" i="1"/>
  <c r="M1419" i="1"/>
  <c r="L938" i="1"/>
  <c r="N938" i="1"/>
  <c r="M938" i="1"/>
  <c r="L1041" i="1"/>
  <c r="M1041" i="1"/>
  <c r="N1041" i="1"/>
  <c r="L128" i="1"/>
  <c r="N128" i="1"/>
  <c r="M128" i="1"/>
  <c r="L701" i="1"/>
  <c r="N701" i="1"/>
  <c r="M701" i="1"/>
  <c r="L301" i="1"/>
  <c r="N301" i="1"/>
  <c r="M301" i="1"/>
  <c r="L913" i="1"/>
  <c r="N913" i="1"/>
  <c r="M913" i="1"/>
  <c r="L1040" i="1"/>
  <c r="N1040" i="1"/>
  <c r="M1040" i="1"/>
  <c r="L575" i="1"/>
  <c r="N575" i="1"/>
  <c r="M575" i="1"/>
  <c r="L1039" i="1"/>
  <c r="N1039" i="1"/>
  <c r="M1039" i="1"/>
  <c r="L382" i="1"/>
  <c r="N382" i="1"/>
  <c r="M382" i="1"/>
  <c r="L94" i="1"/>
  <c r="N94" i="1"/>
  <c r="M94" i="1"/>
  <c r="L1281" i="1"/>
  <c r="N1281" i="1"/>
  <c r="M1281" i="1"/>
  <c r="L636" i="1"/>
  <c r="N636" i="1"/>
  <c r="M636" i="1"/>
  <c r="L459" i="1"/>
  <c r="N459" i="1"/>
  <c r="M459" i="1"/>
  <c r="L68" i="1"/>
  <c r="N68" i="1"/>
  <c r="M68" i="1"/>
  <c r="L619" i="1"/>
  <c r="N619" i="1"/>
  <c r="M619" i="1"/>
  <c r="L1059" i="1"/>
  <c r="M1059" i="1"/>
  <c r="N1059" i="1"/>
  <c r="L228" i="1"/>
  <c r="N228" i="1"/>
  <c r="M228" i="1"/>
  <c r="L127" i="1"/>
  <c r="N127" i="1"/>
  <c r="M127" i="1"/>
  <c r="L346" i="1"/>
  <c r="N346" i="1"/>
  <c r="M346" i="1"/>
  <c r="L332" i="1"/>
  <c r="N332" i="1"/>
  <c r="M332" i="1"/>
  <c r="L181" i="1"/>
  <c r="N181" i="1"/>
  <c r="M181" i="1"/>
  <c r="L1229" i="1"/>
  <c r="N1229" i="1"/>
  <c r="M1229" i="1"/>
  <c r="L665" i="1"/>
  <c r="N665" i="1"/>
  <c r="M665" i="1"/>
  <c r="L1126" i="1"/>
  <c r="N1126" i="1"/>
  <c r="M1126" i="1"/>
  <c r="L381" i="1"/>
  <c r="N381" i="1"/>
  <c r="M381" i="1"/>
  <c r="L703" i="1"/>
  <c r="N703" i="1"/>
  <c r="M703" i="1"/>
  <c r="L708" i="1"/>
  <c r="N708" i="1"/>
  <c r="M708" i="1"/>
  <c r="L664" i="1"/>
  <c r="N664" i="1"/>
  <c r="M664" i="1"/>
  <c r="L1626" i="1"/>
  <c r="N1626" i="1"/>
  <c r="M1626" i="1"/>
  <c r="L153" i="1"/>
  <c r="N153" i="1"/>
  <c r="M153" i="1"/>
  <c r="L443" i="1"/>
  <c r="N443" i="1"/>
  <c r="M443" i="1"/>
  <c r="L173" i="1"/>
  <c r="N173" i="1"/>
  <c r="M173" i="1"/>
  <c r="L111" i="1"/>
  <c r="N111" i="1"/>
  <c r="M111" i="1"/>
  <c r="L1477" i="1"/>
  <c r="N1477" i="1"/>
  <c r="M1477" i="1"/>
  <c r="L968" i="1"/>
  <c r="N968" i="1"/>
  <c r="M968" i="1"/>
  <c r="L897" i="1"/>
  <c r="N897" i="1"/>
  <c r="M897" i="1"/>
  <c r="L1685" i="1"/>
  <c r="N1685" i="1"/>
  <c r="M1685" i="1"/>
  <c r="L1179" i="1"/>
  <c r="N1179" i="1"/>
  <c r="M1179" i="1"/>
  <c r="L1316" i="1"/>
  <c r="N1316" i="1"/>
  <c r="M1316" i="1"/>
  <c r="L1517" i="1"/>
  <c r="M1517" i="1"/>
  <c r="N1517" i="1"/>
  <c r="L1585" i="1"/>
  <c r="N1585" i="1"/>
  <c r="M1585" i="1"/>
  <c r="L663" i="1"/>
  <c r="N663" i="1"/>
  <c r="M663" i="1"/>
  <c r="L593" i="1"/>
  <c r="N593" i="1"/>
  <c r="M593" i="1"/>
  <c r="L786" i="1"/>
  <c r="N786" i="1"/>
  <c r="M786" i="1"/>
  <c r="L242" i="1"/>
  <c r="N242" i="1"/>
  <c r="M242" i="1"/>
  <c r="L1470" i="1"/>
  <c r="M1470" i="1"/>
  <c r="N1470" i="1"/>
  <c r="L1562" i="1"/>
  <c r="N1562" i="1"/>
  <c r="M1562" i="1"/>
  <c r="L351" i="1"/>
  <c r="N351" i="1"/>
  <c r="M351" i="1"/>
  <c r="L1151" i="1"/>
  <c r="N1151" i="1"/>
  <c r="M1151" i="1"/>
  <c r="L42" i="1"/>
  <c r="N42" i="1"/>
  <c r="M42" i="1"/>
  <c r="L1256" i="1"/>
  <c r="N1256" i="1"/>
  <c r="M1256" i="1"/>
  <c r="L1416" i="1"/>
  <c r="N1416" i="1"/>
  <c r="M1416" i="1"/>
  <c r="L1696" i="1"/>
  <c r="N1696" i="1"/>
  <c r="M1696" i="1"/>
  <c r="L624" i="1"/>
  <c r="N624" i="1"/>
  <c r="M624" i="1"/>
  <c r="L1093" i="1"/>
  <c r="N1093" i="1"/>
  <c r="M1093" i="1"/>
  <c r="L1521" i="1"/>
  <c r="M1521" i="1"/>
  <c r="N1521" i="1"/>
  <c r="L518" i="1"/>
  <c r="N518" i="1"/>
  <c r="M518" i="1"/>
  <c r="L1194" i="1"/>
  <c r="N1194" i="1"/>
  <c r="M1194" i="1"/>
  <c r="L937" i="1"/>
  <c r="N937" i="1"/>
  <c r="M937" i="1"/>
  <c r="L1515" i="1"/>
  <c r="N1515" i="1"/>
  <c r="M1515" i="1"/>
  <c r="L1465" i="1"/>
  <c r="N1465" i="1"/>
  <c r="M1465" i="1"/>
  <c r="L1435" i="1"/>
  <c r="N1435" i="1"/>
  <c r="M1435" i="1"/>
  <c r="L1405" i="1"/>
  <c r="N1405" i="1"/>
  <c r="M1405" i="1"/>
  <c r="L1667" i="1"/>
  <c r="M1667" i="1"/>
  <c r="N1667" i="1"/>
  <c r="L1315" i="1"/>
  <c r="M1315" i="1"/>
  <c r="N1315" i="1"/>
  <c r="L37" i="1"/>
  <c r="N37" i="1"/>
  <c r="M37" i="1"/>
  <c r="L1329" i="1"/>
  <c r="M1329" i="1"/>
  <c r="N1329" i="1"/>
  <c r="L848" i="1"/>
  <c r="N848" i="1"/>
  <c r="M848" i="1"/>
  <c r="L1469" i="1"/>
  <c r="N1469" i="1"/>
  <c r="M1469" i="1"/>
  <c r="L1583" i="1"/>
  <c r="N1583" i="1"/>
  <c r="M1583" i="1"/>
  <c r="L936" i="1"/>
  <c r="M936" i="1"/>
  <c r="N936" i="1"/>
  <c r="L871" i="1"/>
  <c r="N871" i="1"/>
  <c r="M871" i="1"/>
  <c r="L523" i="1"/>
  <c r="N523" i="1"/>
  <c r="M523" i="1"/>
  <c r="L193" i="1"/>
  <c r="N193" i="1"/>
  <c r="M193" i="1"/>
  <c r="L166" i="1"/>
  <c r="N166" i="1"/>
  <c r="M166" i="1"/>
  <c r="L144" i="1"/>
  <c r="N144" i="1"/>
  <c r="M144" i="1"/>
  <c r="L126" i="1"/>
  <c r="N126" i="1"/>
  <c r="M126" i="1"/>
  <c r="L1649" i="1"/>
  <c r="N1649" i="1"/>
  <c r="M1649" i="1"/>
  <c r="L509" i="1"/>
  <c r="N509" i="1"/>
  <c r="M509" i="1"/>
  <c r="L811" i="1"/>
  <c r="N811" i="1"/>
  <c r="M811" i="1"/>
  <c r="L608" i="1"/>
  <c r="N608" i="1"/>
  <c r="M608" i="1"/>
  <c r="L1014" i="1"/>
  <c r="N1014" i="1"/>
  <c r="M1014" i="1"/>
  <c r="L750" i="1"/>
  <c r="N750" i="1"/>
  <c r="M750" i="1"/>
  <c r="L330" i="1"/>
  <c r="N330" i="1"/>
  <c r="M330" i="1"/>
  <c r="L770" i="1"/>
  <c r="N770" i="1"/>
  <c r="M770" i="1"/>
  <c r="L728" i="1"/>
  <c r="N728" i="1"/>
  <c r="M728" i="1"/>
  <c r="L277" i="1"/>
  <c r="N277" i="1"/>
  <c r="M277" i="1"/>
  <c r="L131" i="1"/>
  <c r="N131" i="1"/>
  <c r="M131" i="1"/>
  <c r="L953" i="1"/>
  <c r="N953" i="1"/>
  <c r="M953" i="1"/>
  <c r="L396" i="1"/>
  <c r="N396" i="1"/>
  <c r="M396" i="1"/>
  <c r="L1666" i="1"/>
  <c r="N1666" i="1"/>
  <c r="M1666" i="1"/>
  <c r="L1008" i="1"/>
  <c r="N1008" i="1"/>
  <c r="M1008" i="1"/>
  <c r="L1741" i="1"/>
  <c r="N1741" i="1"/>
  <c r="M1741" i="1"/>
  <c r="L862" i="1"/>
  <c r="N862" i="1"/>
  <c r="M862" i="1"/>
  <c r="L378" i="1"/>
  <c r="N378" i="1"/>
  <c r="M378" i="1"/>
  <c r="L1328" i="1"/>
  <c r="N1328" i="1"/>
  <c r="M1328" i="1"/>
  <c r="L289" i="1"/>
  <c r="N289" i="1"/>
  <c r="M289" i="1"/>
  <c r="L1036" i="1"/>
  <c r="N1036" i="1"/>
  <c r="M1036" i="1"/>
  <c r="L457" i="1"/>
  <c r="N457" i="1"/>
  <c r="M457" i="1"/>
  <c r="L906" i="1"/>
  <c r="M906" i="1"/>
  <c r="N906" i="1"/>
  <c r="L1582" i="1"/>
  <c r="M1582" i="1"/>
  <c r="N1582" i="1"/>
  <c r="L1771" i="1"/>
  <c r="M1771" i="1"/>
  <c r="N1771" i="1"/>
  <c r="L1351" i="1"/>
  <c r="M1351" i="1"/>
  <c r="N1351" i="1"/>
  <c r="L1204" i="1"/>
  <c r="N1204" i="1"/>
  <c r="M1204" i="1"/>
  <c r="L769" i="1"/>
  <c r="N769" i="1"/>
  <c r="M769" i="1"/>
  <c r="L631" i="1"/>
  <c r="N631" i="1"/>
  <c r="M631" i="1"/>
  <c r="L1605" i="1"/>
  <c r="M1605" i="1"/>
  <c r="N1605" i="1"/>
  <c r="L1303" i="1"/>
  <c r="N1303" i="1"/>
  <c r="M1303" i="1"/>
  <c r="L300" i="1"/>
  <c r="N300" i="1"/>
  <c r="M300" i="1"/>
  <c r="L797" i="1"/>
  <c r="N797" i="1"/>
  <c r="M797" i="1"/>
  <c r="L727" i="1"/>
  <c r="N727" i="1"/>
  <c r="M727" i="1"/>
  <c r="L1308" i="1"/>
  <c r="M1308" i="1"/>
  <c r="N1308" i="1"/>
  <c r="L1260" i="1"/>
  <c r="N1260" i="1"/>
  <c r="M1260" i="1"/>
  <c r="L442" i="1"/>
  <c r="N442" i="1"/>
  <c r="M442" i="1"/>
  <c r="L883" i="1"/>
  <c r="N883" i="1"/>
  <c r="M883" i="1"/>
  <c r="L1704" i="1"/>
  <c r="N1704" i="1"/>
  <c r="M1704" i="1"/>
  <c r="L815" i="1"/>
  <c r="N815" i="1"/>
  <c r="M815" i="1"/>
  <c r="L1186" i="1"/>
  <c r="N1186" i="1"/>
  <c r="M1186" i="1"/>
  <c r="L1840" i="1"/>
  <c r="N1840" i="1"/>
  <c r="M1840" i="1"/>
  <c r="L538" i="1"/>
  <c r="N538" i="1"/>
  <c r="M538" i="1"/>
  <c r="L1593" i="1"/>
  <c r="N1593" i="1"/>
  <c r="M1593" i="1"/>
  <c r="L1196" i="1"/>
  <c r="M1196" i="1"/>
  <c r="N1196" i="1"/>
  <c r="L846" i="1"/>
  <c r="N846" i="1"/>
  <c r="M846" i="1"/>
  <c r="L441" i="1"/>
  <c r="N441" i="1"/>
  <c r="M441" i="1"/>
  <c r="L1364" i="1"/>
  <c r="N1364" i="1"/>
  <c r="M1364" i="1"/>
  <c r="L1596" i="1"/>
  <c r="N1596" i="1"/>
  <c r="M1596" i="1"/>
  <c r="L1580" i="1"/>
  <c r="N1580" i="1"/>
  <c r="M1580" i="1"/>
  <c r="L522" i="1"/>
  <c r="N522" i="1"/>
  <c r="M522" i="1"/>
  <c r="L1434" i="1"/>
  <c r="N1434" i="1"/>
  <c r="M1434" i="1"/>
  <c r="L1415" i="1"/>
  <c r="N1415" i="1"/>
  <c r="M1415" i="1"/>
  <c r="L735" i="1"/>
  <c r="N735" i="1"/>
  <c r="M735" i="1"/>
  <c r="L1714" i="1"/>
  <c r="N1714" i="1"/>
  <c r="M1714" i="1"/>
  <c r="L895" i="1"/>
  <c r="N895" i="1"/>
  <c r="M895" i="1"/>
  <c r="L140" i="1"/>
  <c r="N140" i="1"/>
  <c r="M140" i="1"/>
  <c r="L1035" i="1"/>
  <c r="N1035" i="1"/>
  <c r="M1035" i="1"/>
  <c r="L1062" i="1"/>
  <c r="N1062" i="1"/>
  <c r="M1062" i="1"/>
  <c r="L916" i="1"/>
  <c r="N916" i="1"/>
  <c r="M916" i="1"/>
  <c r="L1665" i="1"/>
  <c r="N1665" i="1"/>
  <c r="M1665" i="1"/>
  <c r="L99" i="1"/>
  <c r="N99" i="1"/>
  <c r="M99" i="1"/>
  <c r="L976" i="1"/>
  <c r="N976" i="1"/>
  <c r="M976" i="1"/>
  <c r="L1232" i="1"/>
  <c r="N1232" i="1"/>
  <c r="M1232" i="1"/>
  <c r="L1664" i="1"/>
  <c r="N1664" i="1"/>
  <c r="M1664" i="1"/>
  <c r="L598" i="1"/>
  <c r="N598" i="1"/>
  <c r="M598" i="1"/>
  <c r="L1128" i="1"/>
  <c r="N1128" i="1"/>
  <c r="M1128" i="1"/>
  <c r="L1823" i="1"/>
  <c r="N1823" i="1"/>
  <c r="M1823" i="1"/>
  <c r="L1779" i="1"/>
  <c r="N1779" i="1"/>
  <c r="M1779" i="1"/>
  <c r="L658" i="1"/>
  <c r="N658" i="1"/>
  <c r="M658" i="1"/>
  <c r="L1304" i="1"/>
  <c r="M1304" i="1"/>
  <c r="N1304" i="1"/>
  <c r="L490" i="1"/>
  <c r="N490" i="1"/>
  <c r="M490" i="1"/>
  <c r="L130" i="1"/>
  <c r="N130" i="1"/>
  <c r="M130" i="1"/>
  <c r="L1514" i="1"/>
  <c r="N1514" i="1"/>
  <c r="M1514" i="1"/>
  <c r="L734" i="1"/>
  <c r="N734" i="1"/>
  <c r="M734" i="1"/>
  <c r="L808" i="1"/>
  <c r="N808" i="1"/>
  <c r="M808" i="1"/>
  <c r="L603" i="1"/>
  <c r="N603" i="1"/>
  <c r="M603" i="1"/>
  <c r="L519" i="1"/>
  <c r="N519" i="1"/>
  <c r="M519" i="1"/>
  <c r="L274" i="1"/>
  <c r="N274" i="1"/>
  <c r="M274" i="1"/>
  <c r="L899" i="1"/>
  <c r="N899" i="1"/>
  <c r="M899" i="1"/>
  <c r="L424" i="1"/>
  <c r="N424" i="1"/>
  <c r="M424" i="1"/>
  <c r="L807" i="1"/>
  <c r="N807" i="1"/>
  <c r="M807" i="1"/>
  <c r="L1634" i="1"/>
  <c r="N1634" i="1"/>
  <c r="M1634" i="1"/>
  <c r="L591" i="1"/>
  <c r="N591" i="1"/>
  <c r="M591" i="1"/>
  <c r="L1785" i="1"/>
  <c r="N1785" i="1"/>
  <c r="M1785" i="1"/>
  <c r="L845" i="1"/>
  <c r="N845" i="1"/>
  <c r="M845" i="1"/>
  <c r="L219" i="1"/>
  <c r="N219" i="1"/>
  <c r="M219" i="1"/>
  <c r="L1254" i="1"/>
  <c r="N1254" i="1"/>
  <c r="M1254" i="1"/>
  <c r="L1885" i="1"/>
  <c r="N1885" i="1"/>
  <c r="M1885" i="1"/>
  <c r="L1650" i="1"/>
  <c r="N1650" i="1"/>
  <c r="M1650" i="1"/>
  <c r="L1784" i="1"/>
  <c r="M1784" i="1"/>
  <c r="N1784" i="1"/>
  <c r="L392" i="1"/>
  <c r="N392" i="1"/>
  <c r="M392" i="1"/>
  <c r="L1674" i="1"/>
  <c r="N1674" i="1"/>
  <c r="M1674" i="1"/>
  <c r="L1178" i="1"/>
  <c r="N1178" i="1"/>
  <c r="M1178" i="1"/>
  <c r="L1739" i="1"/>
  <c r="M1739" i="1"/>
  <c r="N1739" i="1"/>
  <c r="L1750" i="1"/>
  <c r="N1750" i="1"/>
  <c r="M1750" i="1"/>
  <c r="L1837" i="1"/>
  <c r="N1837" i="1"/>
  <c r="M1837" i="1"/>
  <c r="L1556" i="1"/>
  <c r="M1556" i="1"/>
  <c r="N1556" i="1"/>
  <c r="L1647" i="1"/>
  <c r="M1647" i="1"/>
  <c r="N1647" i="1"/>
  <c r="L1173" i="1"/>
  <c r="N1173" i="1"/>
  <c r="M1173" i="1"/>
  <c r="L1270" i="1"/>
  <c r="M1270" i="1"/>
  <c r="N1270" i="1"/>
  <c r="L1007" i="1"/>
  <c r="N1007" i="1"/>
  <c r="M1007" i="1"/>
  <c r="L731" i="1"/>
  <c r="N731" i="1"/>
  <c r="M731" i="1"/>
  <c r="L749" i="1"/>
  <c r="N749" i="1"/>
  <c r="M749" i="1"/>
  <c r="L1440" i="1"/>
  <c r="N1440" i="1"/>
  <c r="M1440" i="1"/>
  <c r="L1859" i="1"/>
  <c r="N1859" i="1"/>
  <c r="M1859" i="1"/>
  <c r="L1594" i="1"/>
  <c r="N1594" i="1"/>
  <c r="M1594" i="1"/>
  <c r="L657" i="1"/>
  <c r="N657" i="1"/>
  <c r="M657" i="1"/>
  <c r="L1327" i="1"/>
  <c r="N1327" i="1"/>
  <c r="M1327" i="1"/>
  <c r="L1713" i="1"/>
  <c r="N1713" i="1"/>
  <c r="M1713" i="1"/>
  <c r="L985" i="1"/>
  <c r="N985" i="1"/>
  <c r="M985" i="1"/>
  <c r="L1644" i="1"/>
  <c r="N1644" i="1"/>
  <c r="M1644" i="1"/>
  <c r="L1313" i="1"/>
  <c r="N1313" i="1"/>
  <c r="M1313" i="1"/>
  <c r="L1663" i="1"/>
  <c r="M1663" i="1"/>
  <c r="N1663" i="1"/>
  <c r="L1896" i="1"/>
  <c r="N1896" i="1"/>
  <c r="M1896" i="1"/>
  <c r="L1491" i="1"/>
  <c r="N1491" i="1"/>
  <c r="M1491" i="1"/>
  <c r="L573" i="1"/>
  <c r="N573" i="1"/>
  <c r="M573" i="1"/>
  <c r="L1623" i="1"/>
  <c r="M1623" i="1"/>
  <c r="N1623" i="1"/>
  <c r="L1648" i="1"/>
  <c r="N1648" i="1"/>
  <c r="M1648" i="1"/>
  <c r="L1690" i="1"/>
  <c r="N1690" i="1"/>
  <c r="M1690" i="1"/>
  <c r="L1383" i="1"/>
  <c r="M1383" i="1"/>
  <c r="N1383" i="1"/>
  <c r="L1899" i="1"/>
  <c r="N1899" i="1"/>
  <c r="M1899" i="1"/>
  <c r="L481" i="1"/>
  <c r="N481" i="1"/>
  <c r="M481" i="1"/>
  <c r="L1473" i="1"/>
  <c r="N1473" i="1"/>
  <c r="M1473" i="1"/>
  <c r="L239" i="1"/>
  <c r="N239" i="1"/>
  <c r="M239" i="1"/>
  <c r="L934" i="1"/>
  <c r="N934" i="1"/>
  <c r="M934" i="1"/>
  <c r="L1326" i="1"/>
  <c r="N1326" i="1"/>
  <c r="M1326" i="1"/>
  <c r="L76" i="1"/>
  <c r="N76" i="1"/>
  <c r="M76" i="1"/>
  <c r="L1578" i="1"/>
  <c r="M1578" i="1"/>
  <c r="N1578" i="1"/>
  <c r="L1826" i="1"/>
  <c r="N1826" i="1"/>
  <c r="M1826" i="1"/>
  <c r="L1113" i="1"/>
  <c r="N1113" i="1"/>
  <c r="M1113" i="1"/>
  <c r="L192" i="1"/>
  <c r="N192" i="1"/>
  <c r="M192" i="1"/>
  <c r="L1301" i="1"/>
  <c r="N1301" i="1"/>
  <c r="M1301" i="1"/>
  <c r="L775" i="1"/>
  <c r="N775" i="1"/>
  <c r="M775" i="1"/>
  <c r="L1092" i="1"/>
  <c r="M1092" i="1"/>
  <c r="N1092" i="1"/>
  <c r="L238" i="1"/>
  <c r="N238" i="1"/>
  <c r="M238" i="1"/>
  <c r="L480" i="1"/>
  <c r="N480" i="1"/>
  <c r="M480" i="1"/>
  <c r="L23" i="1"/>
  <c r="N23" i="1"/>
  <c r="M23" i="1"/>
  <c r="L554" i="1"/>
  <c r="N554" i="1"/>
  <c r="M554" i="1"/>
  <c r="L802" i="1"/>
  <c r="N802" i="1"/>
  <c r="M802" i="1"/>
  <c r="L1279" i="1"/>
  <c r="N1279" i="1"/>
  <c r="M1279" i="1"/>
  <c r="L423" i="1"/>
  <c r="N423" i="1"/>
  <c r="M423" i="1"/>
  <c r="L967" i="1"/>
  <c r="M967" i="1"/>
  <c r="N967" i="1"/>
  <c r="L191" i="1"/>
  <c r="N191" i="1"/>
  <c r="M191" i="1"/>
  <c r="L1382" i="1"/>
  <c r="N1382" i="1"/>
  <c r="M1382" i="1"/>
  <c r="L231" i="1"/>
  <c r="N231" i="1"/>
  <c r="M231" i="1"/>
  <c r="L67" i="1"/>
  <c r="N67" i="1"/>
  <c r="M67" i="1"/>
  <c r="L1034" i="1"/>
  <c r="N1034" i="1"/>
  <c r="M1034" i="1"/>
  <c r="L1631" i="1"/>
  <c r="M1631" i="1"/>
  <c r="N1631" i="1"/>
  <c r="L706" i="1"/>
  <c r="N706" i="1"/>
  <c r="M706" i="1"/>
  <c r="L86" i="1"/>
  <c r="N86" i="1"/>
  <c r="M86" i="1"/>
  <c r="L1091" i="1"/>
  <c r="N1091" i="1"/>
  <c r="M1091" i="1"/>
  <c r="L1278" i="1"/>
  <c r="M1278" i="1"/>
  <c r="N1278" i="1"/>
  <c r="L1510" i="1"/>
  <c r="N1510" i="1"/>
  <c r="M1510" i="1"/>
  <c r="L508" i="1"/>
  <c r="N508" i="1"/>
  <c r="M508" i="1"/>
  <c r="L1226" i="1"/>
  <c r="M1226" i="1"/>
  <c r="N1226" i="1"/>
  <c r="L1307" i="1"/>
  <c r="N1307" i="1"/>
  <c r="M1307" i="1"/>
  <c r="L1265" i="1"/>
  <c r="N1265" i="1"/>
  <c r="M1265" i="1"/>
  <c r="L1325" i="1"/>
  <c r="M1325" i="1"/>
  <c r="N1325" i="1"/>
  <c r="L1555" i="1"/>
  <c r="N1555" i="1"/>
  <c r="M1555" i="1"/>
  <c r="L391" i="1"/>
  <c r="N391" i="1"/>
  <c r="M391" i="1"/>
  <c r="L172" i="1"/>
  <c r="N172" i="1"/>
  <c r="M172" i="1"/>
  <c r="L1437" i="1"/>
  <c r="M1437" i="1"/>
  <c r="N1437" i="1"/>
  <c r="L1509" i="1"/>
  <c r="M1509" i="1"/>
  <c r="N1509" i="1"/>
  <c r="L1884" i="1"/>
  <c r="N1884" i="1"/>
  <c r="M1884" i="1"/>
  <c r="L1200" i="1"/>
  <c r="M1200" i="1"/>
  <c r="N1200" i="1"/>
  <c r="L1737" i="1"/>
  <c r="N1737" i="1"/>
  <c r="M1737" i="1"/>
  <c r="L1078" i="1"/>
  <c r="N1078" i="1"/>
  <c r="M1078" i="1"/>
  <c r="L1595" i="1"/>
  <c r="M1595" i="1"/>
  <c r="N1595" i="1"/>
  <c r="L1305" i="1"/>
  <c r="N1305" i="1"/>
  <c r="M1305" i="1"/>
  <c r="L1234" i="1"/>
  <c r="N1234" i="1"/>
  <c r="M1234" i="1"/>
  <c r="L100" i="1"/>
  <c r="N100" i="1"/>
  <c r="M100" i="1"/>
  <c r="L1508" i="1"/>
  <c r="N1508" i="1"/>
  <c r="M1508" i="1"/>
  <c r="L1530" i="1"/>
  <c r="N1530" i="1"/>
  <c r="M1530" i="1"/>
  <c r="L1361" i="1"/>
  <c r="N1361" i="1"/>
  <c r="M1361" i="1"/>
  <c r="L1370" i="1"/>
  <c r="M1370" i="1"/>
  <c r="N1370" i="1"/>
  <c r="L1577" i="1"/>
  <c r="N1577" i="1"/>
  <c r="M1577" i="1"/>
  <c r="L1250" i="1"/>
  <c r="N1250" i="1"/>
  <c r="M1250" i="1"/>
  <c r="L1662" i="1"/>
  <c r="N1662" i="1"/>
  <c r="M1662" i="1"/>
  <c r="L1077" i="1"/>
  <c r="N1077" i="1"/>
  <c r="M1077" i="1"/>
  <c r="L1529" i="1"/>
  <c r="M1529" i="1"/>
  <c r="N1529" i="1"/>
  <c r="L973" i="1"/>
  <c r="N973" i="1"/>
  <c r="M973" i="1"/>
  <c r="L1780" i="1"/>
  <c r="M1780" i="1"/>
  <c r="N1780" i="1"/>
  <c r="L1432" i="1"/>
  <c r="N1432" i="1"/>
  <c r="M1432" i="1"/>
  <c r="L806" i="1"/>
  <c r="N806" i="1"/>
  <c r="M806" i="1"/>
  <c r="L618" i="1"/>
  <c r="N618" i="1"/>
  <c r="M618" i="1"/>
  <c r="L1461" i="1"/>
  <c r="N1461" i="1"/>
  <c r="M1461" i="1"/>
  <c r="L305" i="1"/>
  <c r="N305" i="1"/>
  <c r="M305" i="1"/>
  <c r="L507" i="1"/>
  <c r="N507" i="1"/>
  <c r="M507" i="1"/>
  <c r="L1776" i="1"/>
  <c r="M1776" i="1"/>
  <c r="N1776" i="1"/>
  <c r="L85" i="1"/>
  <c r="N85" i="1"/>
  <c r="M85" i="1"/>
  <c r="L226" i="1"/>
  <c r="N226" i="1"/>
  <c r="M226" i="1"/>
  <c r="L572" i="1"/>
  <c r="N572" i="1"/>
  <c r="M572" i="1"/>
  <c r="L1755" i="1"/>
  <c r="N1755" i="1"/>
  <c r="M1755" i="1"/>
  <c r="L1109" i="1"/>
  <c r="N1109" i="1"/>
  <c r="M1109" i="1"/>
  <c r="L969" i="1"/>
  <c r="N969" i="1"/>
  <c r="M969" i="1"/>
  <c r="L1032" i="1"/>
  <c r="N1032" i="1"/>
  <c r="M1032" i="1"/>
  <c r="L1134" i="1"/>
  <c r="N1134" i="1"/>
  <c r="M1134" i="1"/>
  <c r="L262" i="1"/>
  <c r="N262" i="1"/>
  <c r="M262" i="1"/>
  <c r="L1472" i="1"/>
  <c r="N1472" i="1"/>
  <c r="M1472" i="1"/>
  <c r="L1061" i="1"/>
  <c r="N1061" i="1"/>
  <c r="M1061" i="1"/>
  <c r="L1754" i="1"/>
  <c r="N1754" i="1"/>
  <c r="M1754" i="1"/>
  <c r="L1249" i="1"/>
  <c r="M1249" i="1"/>
  <c r="N1249" i="1"/>
  <c r="L1162" i="1"/>
  <c r="N1162" i="1"/>
  <c r="M1162" i="1"/>
  <c r="L328" i="1"/>
  <c r="N328" i="1"/>
  <c r="M328" i="1"/>
  <c r="L1425" i="1"/>
  <c r="N1425" i="1"/>
  <c r="M1425" i="1"/>
  <c r="L1506" i="1"/>
  <c r="N1506" i="1"/>
  <c r="M1506" i="1"/>
  <c r="L1288" i="1"/>
  <c r="N1288" i="1"/>
  <c r="M1288" i="1"/>
  <c r="L1544" i="1"/>
  <c r="N1544" i="1"/>
  <c r="M1544" i="1"/>
  <c r="L772" i="1"/>
  <c r="N772" i="1"/>
  <c r="M772" i="1"/>
  <c r="L1694" i="1"/>
  <c r="N1694" i="1"/>
  <c r="M1694" i="1"/>
  <c r="L1152" i="1"/>
  <c r="N1152" i="1"/>
  <c r="M1152" i="1"/>
  <c r="L440" i="1"/>
  <c r="N440" i="1"/>
  <c r="M440" i="1"/>
  <c r="L71" i="1"/>
  <c r="N71" i="1"/>
  <c r="M71" i="1"/>
  <c r="L312" i="1"/>
  <c r="N312" i="1"/>
  <c r="M312" i="1"/>
  <c r="L1564" i="1"/>
  <c r="N1564" i="1"/>
  <c r="M1564" i="1"/>
  <c r="L251" i="1"/>
  <c r="N251" i="1"/>
  <c r="M251" i="1"/>
  <c r="L1803" i="1"/>
  <c r="N1803" i="1"/>
  <c r="M1803" i="1"/>
  <c r="L652" i="1"/>
  <c r="N652" i="1"/>
  <c r="M652" i="1"/>
  <c r="L1866" i="1"/>
  <c r="M1866" i="1"/>
  <c r="N1866" i="1"/>
  <c r="L1622" i="1"/>
  <c r="N1622" i="1"/>
  <c r="M1622" i="1"/>
  <c r="L1369" i="1"/>
  <c r="N1369" i="1"/>
  <c r="M1369" i="1"/>
  <c r="L1118" i="1"/>
  <c r="M1118" i="1"/>
  <c r="N1118" i="1"/>
  <c r="L873" i="1"/>
  <c r="N873" i="1"/>
  <c r="M873" i="1"/>
  <c r="L1682" i="1"/>
  <c r="N1682" i="1"/>
  <c r="M1682" i="1"/>
  <c r="L1297" i="1"/>
  <c r="N1297" i="1"/>
  <c r="M1297" i="1"/>
  <c r="L237" i="1"/>
  <c r="N237" i="1"/>
  <c r="M237" i="1"/>
  <c r="L224" i="1"/>
  <c r="N224" i="1"/>
  <c r="M224" i="1"/>
  <c r="L571" i="1"/>
  <c r="N571" i="1"/>
  <c r="M571" i="1"/>
  <c r="L1528" i="1"/>
  <c r="N1528" i="1"/>
  <c r="M1528" i="1"/>
  <c r="L1802" i="1"/>
  <c r="N1802" i="1"/>
  <c r="M1802" i="1"/>
  <c r="L1016" i="1"/>
  <c r="M1016" i="1"/>
  <c r="N1016" i="1"/>
  <c r="L1898" i="1"/>
  <c r="N1898" i="1"/>
  <c r="M1898" i="1"/>
  <c r="L1523" i="1"/>
  <c r="N1523" i="1"/>
  <c r="M1523" i="1"/>
  <c r="L1603" i="1"/>
  <c r="N1603" i="1"/>
  <c r="M1603" i="1"/>
  <c r="L933" i="1"/>
  <c r="N933" i="1"/>
  <c r="M933" i="1"/>
  <c r="L1820" i="1"/>
  <c r="N1820" i="1"/>
  <c r="M1820" i="1"/>
  <c r="L1735" i="1"/>
  <c r="M1735" i="1"/>
  <c r="N1735" i="1"/>
  <c r="L1825" i="1"/>
  <c r="N1825" i="1"/>
  <c r="M1825" i="1"/>
  <c r="L229" i="1"/>
  <c r="N229" i="1"/>
  <c r="M229" i="1"/>
  <c r="L1154" i="1"/>
  <c r="M1154" i="1"/>
  <c r="N1154" i="1"/>
  <c r="L1390" i="1"/>
  <c r="N1390" i="1"/>
  <c r="M1390" i="1"/>
  <c r="L1277" i="1"/>
  <c r="N1277" i="1"/>
  <c r="M1277" i="1"/>
  <c r="L1436" i="1"/>
  <c r="N1436" i="1"/>
  <c r="M1436" i="1"/>
  <c r="L1559" i="1"/>
  <c r="N1559" i="1"/>
  <c r="M1559" i="1"/>
  <c r="L1630" i="1"/>
  <c r="N1630" i="1"/>
  <c r="M1630" i="1"/>
  <c r="L1071" i="1"/>
  <c r="N1071" i="1"/>
  <c r="M1071" i="1"/>
  <c r="L1276" i="1"/>
  <c r="N1276" i="1"/>
  <c r="M1276" i="1"/>
  <c r="L1693" i="1"/>
  <c r="N1693" i="1"/>
  <c r="M1693" i="1"/>
  <c r="L1356" i="1"/>
  <c r="M1356" i="1"/>
  <c r="N1356" i="1"/>
  <c r="L1114" i="1"/>
  <c r="N1114" i="1"/>
  <c r="M1114" i="1"/>
  <c r="L1527" i="1"/>
  <c r="N1527" i="1"/>
  <c r="M1527" i="1"/>
  <c r="L344" i="1"/>
  <c r="N344" i="1"/>
  <c r="M344" i="1"/>
  <c r="L1502" i="1"/>
  <c r="N1502" i="1"/>
  <c r="M1502" i="1"/>
  <c r="L1646" i="1"/>
  <c r="N1646" i="1"/>
  <c r="M1646" i="1"/>
  <c r="L1030" i="1"/>
  <c r="N1030" i="1"/>
  <c r="M1030" i="1"/>
  <c r="L1400" i="1"/>
  <c r="N1400" i="1"/>
  <c r="M1400" i="1"/>
  <c r="L1855" i="1"/>
  <c r="N1855" i="1"/>
  <c r="M1855" i="1"/>
  <c r="L1108" i="1"/>
  <c r="M1108" i="1"/>
  <c r="N1108" i="1"/>
  <c r="L1500" i="1"/>
  <c r="N1500" i="1"/>
  <c r="M1500" i="1"/>
  <c r="L1551" i="1"/>
  <c r="N1551" i="1"/>
  <c r="M1551" i="1"/>
  <c r="L93" i="1"/>
  <c r="N93" i="1"/>
  <c r="M93" i="1"/>
  <c r="L1891" i="1"/>
  <c r="N1891" i="1"/>
  <c r="M1891" i="1"/>
  <c r="L535" i="1"/>
  <c r="N535" i="1"/>
  <c r="M535" i="1"/>
  <c r="L1854" i="1"/>
  <c r="M1854" i="1"/>
  <c r="N1854" i="1"/>
  <c r="L1575" i="1"/>
  <c r="N1575" i="1"/>
  <c r="M1575" i="1"/>
  <c r="L1458" i="1"/>
  <c r="M1458" i="1"/>
  <c r="N1458" i="1"/>
  <c r="L1481" i="1"/>
  <c r="N1481" i="1"/>
  <c r="M1481" i="1"/>
  <c r="L1656" i="1"/>
  <c r="N1656" i="1"/>
  <c r="M1656" i="1"/>
  <c r="L1601" i="1"/>
  <c r="M1601" i="1"/>
  <c r="N1601" i="1"/>
  <c r="L1526" i="1"/>
  <c r="N1526" i="1"/>
  <c r="M1526" i="1"/>
  <c r="L1430" i="1"/>
  <c r="N1430" i="1"/>
  <c r="M1430" i="1"/>
  <c r="L1688" i="1"/>
  <c r="N1688" i="1"/>
  <c r="M1688" i="1"/>
  <c r="L1734" i="1"/>
  <c r="N1734" i="1"/>
  <c r="M1734" i="1"/>
  <c r="L1853" i="1"/>
  <c r="N1853" i="1"/>
  <c r="M1853" i="1"/>
  <c r="L1876" i="1"/>
  <c r="N1876" i="1"/>
  <c r="M1876" i="1"/>
  <c r="L1867" i="1"/>
  <c r="N1867" i="1"/>
  <c r="M1867" i="1"/>
  <c r="L1673" i="1"/>
  <c r="N1673" i="1"/>
  <c r="M1673" i="1"/>
  <c r="L1733" i="1"/>
  <c r="N1733" i="1"/>
  <c r="M1733" i="1"/>
  <c r="L1122" i="1"/>
  <c r="M1122" i="1"/>
  <c r="N1122" i="1"/>
  <c r="L1881" i="1"/>
  <c r="N1881" i="1"/>
  <c r="M1881" i="1"/>
  <c r="L1893" i="1"/>
  <c r="M1893" i="1"/>
  <c r="N1893" i="1"/>
  <c r="L794" i="1"/>
  <c r="N794" i="1"/>
  <c r="M794" i="1"/>
  <c r="L190" i="1"/>
  <c r="N190" i="1"/>
  <c r="M190" i="1"/>
  <c r="L1617" i="1"/>
  <c r="M1617" i="1"/>
  <c r="N1617" i="1"/>
  <c r="L171" i="1"/>
  <c r="N171" i="1"/>
  <c r="M171" i="1"/>
  <c r="L1522" i="1"/>
  <c r="N1522" i="1"/>
  <c r="M1522" i="1"/>
  <c r="L1379" i="1"/>
  <c r="M1379" i="1"/>
  <c r="N1379" i="1"/>
  <c r="L1222" i="1"/>
  <c r="M1222" i="1"/>
  <c r="N1222" i="1"/>
  <c r="L1764" i="1"/>
  <c r="N1764" i="1"/>
  <c r="M1764" i="1"/>
  <c r="L1720" i="1"/>
  <c r="N1720" i="1"/>
  <c r="M1720" i="1"/>
  <c r="L1833" i="1"/>
  <c r="N1833" i="1"/>
  <c r="M1833" i="1"/>
  <c r="L1075" i="1"/>
  <c r="M1075" i="1"/>
  <c r="N1075" i="1"/>
  <c r="L1872" i="1"/>
  <c r="N1872" i="1"/>
  <c r="M1872" i="1"/>
  <c r="L1897" i="1"/>
  <c r="M1897" i="1"/>
  <c r="N1897" i="1"/>
  <c r="L1246" i="1"/>
  <c r="N1246" i="1"/>
  <c r="M1246" i="1"/>
  <c r="L1727" i="1"/>
  <c r="N1727" i="1"/>
  <c r="M1727" i="1"/>
  <c r="L1636" i="1"/>
  <c r="N1636" i="1"/>
  <c r="M1636" i="1"/>
  <c r="L1398" i="1"/>
  <c r="N1398" i="1"/>
  <c r="M1398" i="1"/>
  <c r="L1629" i="1"/>
  <c r="N1629" i="1"/>
  <c r="M1629" i="1"/>
  <c r="L1498" i="1"/>
  <c r="N1498" i="1"/>
  <c r="M1498" i="1"/>
  <c r="L1731" i="1"/>
  <c r="N1731" i="1"/>
  <c r="M1731" i="1"/>
  <c r="L758" i="1"/>
  <c r="N758" i="1"/>
  <c r="M758" i="1"/>
  <c r="L485" i="1"/>
  <c r="N485" i="1"/>
  <c r="M485" i="1"/>
  <c r="L1497" i="1"/>
  <c r="M1497" i="1"/>
  <c r="N1497" i="1"/>
  <c r="L1832" i="1"/>
  <c r="N1832" i="1"/>
  <c r="M1832" i="1"/>
  <c r="L107" i="1"/>
  <c r="N107" i="1"/>
  <c r="M107" i="1"/>
  <c r="L650" i="1"/>
  <c r="N650" i="1"/>
  <c r="M650" i="1"/>
  <c r="L1429" i="1"/>
  <c r="M1429" i="1"/>
  <c r="N1429" i="1"/>
  <c r="L1525" i="1"/>
  <c r="M1525" i="1"/>
  <c r="N1525" i="1"/>
  <c r="L189" i="1"/>
  <c r="N189" i="1"/>
  <c r="M189" i="1"/>
  <c r="L841" i="1"/>
  <c r="N841" i="1"/>
  <c r="M841" i="1"/>
  <c r="L1612" i="1"/>
  <c r="M1612" i="1"/>
  <c r="N1612" i="1"/>
  <c r="L27" i="1"/>
  <c r="N27" i="1"/>
  <c r="M27" i="1"/>
  <c r="L375" i="1"/>
  <c r="N375" i="1"/>
  <c r="M375" i="1"/>
  <c r="L1368" i="1"/>
  <c r="N1368" i="1"/>
  <c r="M1368" i="1"/>
  <c r="L630" i="1"/>
  <c r="N630" i="1"/>
  <c r="M630" i="1"/>
  <c r="L1160" i="1"/>
  <c r="N1160" i="1"/>
  <c r="M1160" i="1"/>
  <c r="L188" i="1"/>
  <c r="N188" i="1"/>
  <c r="M188" i="1"/>
  <c r="L506" i="1"/>
  <c r="N506" i="1"/>
  <c r="M506" i="1"/>
  <c r="L840" i="1"/>
  <c r="N840" i="1"/>
  <c r="M840" i="1"/>
  <c r="L287" i="1"/>
  <c r="N287" i="1"/>
  <c r="M287" i="1"/>
  <c r="L931" i="1"/>
  <c r="N931" i="1"/>
  <c r="M931" i="1"/>
  <c r="L1657" i="1"/>
  <c r="N1657" i="1"/>
  <c r="M1657" i="1"/>
  <c r="L164" i="1"/>
  <c r="N164" i="1"/>
  <c r="M164" i="1"/>
  <c r="L1087" i="1"/>
  <c r="N1087" i="1"/>
  <c r="M1087" i="1"/>
  <c r="L125" i="1"/>
  <c r="N125" i="1"/>
  <c r="M125" i="1"/>
  <c r="L1015" i="1"/>
  <c r="N1015" i="1"/>
  <c r="M1015" i="1"/>
  <c r="L161" i="1"/>
  <c r="N161" i="1"/>
  <c r="M161" i="1"/>
  <c r="L137" i="1"/>
  <c r="N137" i="1"/>
  <c r="M137" i="1"/>
  <c r="L21" i="1"/>
  <c r="N21" i="1"/>
  <c r="M21" i="1"/>
  <c r="L930" i="1"/>
  <c r="N930" i="1"/>
  <c r="M930" i="1"/>
  <c r="L65" i="1"/>
  <c r="N65" i="1"/>
  <c r="M65" i="1"/>
  <c r="L1240" i="1"/>
  <c r="N1240" i="1"/>
  <c r="M1240" i="1"/>
  <c r="L1797" i="1"/>
  <c r="M1797" i="1"/>
  <c r="N1797" i="1"/>
  <c r="L919" i="1"/>
  <c r="M919" i="1"/>
  <c r="N919" i="1"/>
  <c r="L1067" i="1"/>
  <c r="N1067" i="1"/>
  <c r="M1067" i="1"/>
  <c r="L52" i="1"/>
  <c r="N52" i="1"/>
  <c r="M52" i="1"/>
  <c r="L929" i="1"/>
  <c r="N929" i="1"/>
  <c r="M929" i="1"/>
  <c r="L78" i="1"/>
  <c r="N78" i="1"/>
  <c r="M78" i="1"/>
  <c r="L38" i="1"/>
  <c r="N38" i="1"/>
  <c r="M38" i="1"/>
  <c r="L1360" i="1"/>
  <c r="M1360" i="1"/>
  <c r="N1360" i="1"/>
  <c r="L596" i="1"/>
  <c r="N596" i="1"/>
  <c r="M596" i="1"/>
  <c r="L649" i="1"/>
  <c r="N649" i="1"/>
  <c r="M649" i="1"/>
  <c r="L1137" i="1"/>
  <c r="N1137" i="1"/>
  <c r="M1137" i="1"/>
  <c r="L147" i="1"/>
  <c r="N147" i="1"/>
  <c r="M147" i="1"/>
  <c r="L374" i="1"/>
  <c r="N374" i="1"/>
  <c r="M374" i="1"/>
  <c r="L928" i="1"/>
  <c r="N928" i="1"/>
  <c r="M928" i="1"/>
  <c r="L747" i="1"/>
  <c r="N747" i="1"/>
  <c r="M747" i="1"/>
  <c r="L972" i="1"/>
  <c r="N972" i="1"/>
  <c r="M972" i="1"/>
  <c r="L308" i="1"/>
  <c r="N308" i="1"/>
  <c r="M308" i="1"/>
  <c r="L909" i="1"/>
  <c r="N909" i="1"/>
  <c r="M909" i="1"/>
  <c r="L134" i="1"/>
  <c r="N134" i="1"/>
  <c r="M134" i="1"/>
  <c r="L248" i="1"/>
  <c r="N248" i="1"/>
  <c r="M248" i="1"/>
  <c r="L625" i="1"/>
  <c r="N625" i="1"/>
  <c r="M625" i="1"/>
  <c r="L32" i="1"/>
  <c r="N32" i="1"/>
  <c r="M32" i="1"/>
  <c r="L349" i="1"/>
  <c r="N349" i="1"/>
  <c r="M349" i="1"/>
  <c r="L612" i="1"/>
  <c r="N612" i="1"/>
  <c r="M612" i="1"/>
  <c r="L1496" i="1"/>
  <c r="N1496" i="1"/>
  <c r="M1496" i="1"/>
  <c r="L207" i="1"/>
  <c r="N207" i="1"/>
  <c r="M207" i="1"/>
  <c r="L314" i="1"/>
  <c r="N314" i="1"/>
  <c r="M314" i="1"/>
  <c r="L504" i="1"/>
  <c r="N504" i="1"/>
  <c r="M504" i="1"/>
  <c r="L714" i="1"/>
  <c r="N714" i="1"/>
  <c r="M714" i="1"/>
  <c r="L64" i="1"/>
  <c r="N64" i="1"/>
  <c r="M64" i="1"/>
  <c r="L116" i="1"/>
  <c r="N116" i="1"/>
  <c r="M116" i="1"/>
  <c r="L568" i="1"/>
  <c r="N568" i="1"/>
  <c r="M568" i="1"/>
  <c r="L1571" i="1"/>
  <c r="N1571" i="1"/>
  <c r="M1571" i="1"/>
  <c r="L1495" i="1"/>
  <c r="N1495" i="1"/>
  <c r="M1495" i="1"/>
  <c r="L730" i="1"/>
  <c r="N730" i="1"/>
  <c r="M730" i="1"/>
  <c r="L407" i="1"/>
  <c r="N407" i="1"/>
  <c r="M407" i="1"/>
  <c r="L1236" i="1"/>
  <c r="N1236" i="1"/>
  <c r="M1236" i="1"/>
  <c r="L1428" i="1"/>
  <c r="N1428" i="1"/>
  <c r="M1428" i="1"/>
  <c r="L343" i="1"/>
  <c r="N343" i="1"/>
  <c r="M343" i="1"/>
  <c r="L163" i="1"/>
  <c r="N163" i="1"/>
  <c r="M163" i="1"/>
  <c r="L954" i="1"/>
  <c r="N954" i="1"/>
  <c r="M954" i="1"/>
  <c r="L1709" i="1"/>
  <c r="N1709" i="1"/>
  <c r="M1709" i="1"/>
  <c r="L746" i="1"/>
  <c r="N746" i="1"/>
  <c r="M746" i="1"/>
  <c r="L567" i="1"/>
  <c r="N567" i="1"/>
  <c r="M567" i="1"/>
  <c r="L261" i="1"/>
  <c r="N261" i="1"/>
  <c r="M261" i="1"/>
  <c r="L152" i="1"/>
  <c r="N152" i="1"/>
  <c r="M152" i="1"/>
  <c r="L793" i="1"/>
  <c r="N793" i="1"/>
  <c r="M793" i="1"/>
  <c r="L1220" i="1"/>
  <c r="N1220" i="1"/>
  <c r="M1220" i="1"/>
  <c r="L18" i="1"/>
  <c r="N18" i="1"/>
  <c r="M18" i="1"/>
  <c r="L1274" i="1"/>
  <c r="N1274" i="1"/>
  <c r="M1274" i="1"/>
  <c r="L503" i="1"/>
  <c r="N503" i="1"/>
  <c r="M503" i="1"/>
  <c r="L63" i="1"/>
  <c r="N63" i="1"/>
  <c r="M63" i="1"/>
  <c r="L317" i="1"/>
  <c r="N317" i="1"/>
  <c r="M317" i="1"/>
  <c r="L528" i="1"/>
  <c r="N528" i="1"/>
  <c r="M528" i="1"/>
  <c r="L1050" i="1"/>
  <c r="N1050" i="1"/>
  <c r="M1050" i="1"/>
  <c r="L792" i="1"/>
  <c r="N792" i="1"/>
  <c r="M792" i="1"/>
  <c r="L798" i="1"/>
  <c r="N798" i="1"/>
  <c r="M798" i="1"/>
  <c r="L373" i="1"/>
  <c r="N373" i="1"/>
  <c r="M373" i="1"/>
  <c r="L647" i="1"/>
  <c r="N647" i="1"/>
  <c r="M647" i="1"/>
  <c r="L1348" i="1"/>
  <c r="N1348" i="1"/>
  <c r="M1348" i="1"/>
  <c r="L1570" i="1"/>
  <c r="N1570" i="1"/>
  <c r="M1570" i="1"/>
  <c r="L257" i="1"/>
  <c r="N257" i="1"/>
  <c r="M257" i="1"/>
  <c r="L1753" i="1"/>
  <c r="N1753" i="1"/>
  <c r="M1753" i="1"/>
  <c r="L159" i="1"/>
  <c r="N159" i="1"/>
  <c r="M159" i="1"/>
  <c r="L372" i="1"/>
  <c r="N372" i="1"/>
  <c r="M372" i="1"/>
  <c r="L1729" i="1"/>
  <c r="N1729" i="1"/>
  <c r="M1729" i="1"/>
  <c r="L122" i="1"/>
  <c r="N122" i="1"/>
  <c r="M122" i="1"/>
  <c r="L470" i="1"/>
  <c r="N470" i="1"/>
  <c r="M470" i="1"/>
  <c r="L1609" i="1"/>
  <c r="N1609" i="1"/>
  <c r="M1609" i="1"/>
  <c r="L1684" i="1"/>
  <c r="N1684" i="1"/>
  <c r="M1684" i="1"/>
  <c r="L412" i="1"/>
  <c r="N412" i="1"/>
  <c r="M412" i="1"/>
  <c r="L1219" i="1"/>
  <c r="N1219" i="1"/>
  <c r="M1219" i="1"/>
  <c r="L1157" i="1"/>
  <c r="N1157" i="1"/>
  <c r="M1157" i="1"/>
  <c r="L292" i="1"/>
  <c r="N292" i="1"/>
  <c r="M292" i="1"/>
  <c r="L1454" i="1"/>
  <c r="N1454" i="1"/>
  <c r="M1454" i="1"/>
  <c r="L283" i="1"/>
  <c r="N283" i="1"/>
  <c r="M283" i="1"/>
  <c r="L1830" i="1"/>
  <c r="N1830" i="1"/>
  <c r="M1830" i="1"/>
  <c r="L136" i="1"/>
  <c r="N136" i="1"/>
  <c r="M136" i="1"/>
  <c r="L1104" i="1"/>
  <c r="N1104" i="1"/>
  <c r="M1104" i="1"/>
  <c r="L791" i="1"/>
  <c r="N791" i="1"/>
  <c r="M791" i="1"/>
  <c r="L1183" i="1"/>
  <c r="N1183" i="1"/>
  <c r="M1183" i="1"/>
  <c r="L645" i="1"/>
  <c r="N645" i="1"/>
  <c r="M645" i="1"/>
  <c r="L594" i="1"/>
  <c r="N594" i="1"/>
  <c r="M594" i="1"/>
  <c r="L1728" i="1"/>
  <c r="N1728" i="1"/>
  <c r="M1728" i="1"/>
  <c r="L1116" i="1"/>
  <c r="N1116" i="1"/>
  <c r="M1116" i="1"/>
  <c r="L1156" i="1"/>
  <c r="N1156" i="1"/>
  <c r="M1156" i="1"/>
  <c r="L902" i="1"/>
  <c r="N902" i="1"/>
  <c r="M902" i="1"/>
  <c r="L1339" i="1"/>
  <c r="N1339" i="1"/>
  <c r="M1339" i="1"/>
  <c r="L502" i="1"/>
  <c r="N502" i="1"/>
  <c r="M502" i="1"/>
  <c r="L220" i="1"/>
  <c r="N220" i="1"/>
  <c r="M220" i="1"/>
  <c r="L831" i="1"/>
  <c r="N831" i="1"/>
  <c r="M831" i="1"/>
  <c r="L745" i="1"/>
  <c r="N745" i="1"/>
  <c r="M745" i="1"/>
  <c r="L901" i="1"/>
  <c r="N901" i="1"/>
  <c r="M901" i="1"/>
  <c r="L1483" i="1"/>
  <c r="N1483" i="1"/>
  <c r="M1483" i="1"/>
  <c r="L908" i="1"/>
  <c r="N908" i="1"/>
  <c r="M908" i="1"/>
  <c r="L1548" i="1"/>
  <c r="N1548" i="1"/>
  <c r="M1548" i="1"/>
  <c r="L256" i="1"/>
  <c r="N256" i="1"/>
  <c r="M256" i="1"/>
  <c r="L398" i="1"/>
  <c r="N398" i="1"/>
  <c r="M398" i="1"/>
  <c r="L49" i="1"/>
  <c r="N49" i="1"/>
  <c r="M49" i="1"/>
  <c r="L31" i="1"/>
  <c r="N31" i="1"/>
  <c r="M31" i="1"/>
  <c r="L1598" i="1"/>
  <c r="N1598" i="1"/>
  <c r="M1598" i="1"/>
  <c r="L92" i="1"/>
  <c r="N92" i="1"/>
  <c r="M92" i="1"/>
  <c r="L1103" i="1"/>
  <c r="N1103" i="1"/>
  <c r="M1103" i="1"/>
  <c r="L537" i="1"/>
  <c r="N537" i="1"/>
  <c r="M537" i="1"/>
  <c r="L525" i="1"/>
  <c r="N525" i="1"/>
  <c r="M525" i="1"/>
  <c r="L613" i="1"/>
  <c r="N613" i="1"/>
  <c r="M613" i="1"/>
  <c r="L532" i="1"/>
  <c r="N532" i="1"/>
  <c r="M532" i="1"/>
  <c r="L458" i="1"/>
  <c r="N458" i="1"/>
  <c r="M458" i="1"/>
  <c r="L724" i="1"/>
  <c r="N724" i="1"/>
  <c r="M724" i="1"/>
  <c r="L55" i="1"/>
  <c r="N55" i="1"/>
  <c r="M55" i="1"/>
  <c r="L91" i="1"/>
  <c r="N91" i="1"/>
  <c r="M91" i="1"/>
  <c r="L740" i="1"/>
  <c r="N740" i="1"/>
  <c r="M740" i="1"/>
  <c r="L1821" i="1"/>
  <c r="N1821" i="1"/>
  <c r="M1821" i="1"/>
  <c r="L245" i="1"/>
  <c r="N245" i="1"/>
  <c r="M245" i="1"/>
  <c r="L1423" i="1"/>
  <c r="N1423" i="1"/>
  <c r="M1423" i="1"/>
  <c r="L1692" i="1"/>
  <c r="N1692" i="1"/>
  <c r="M1692" i="1"/>
  <c r="L926" i="1"/>
  <c r="N926" i="1"/>
  <c r="M926" i="1"/>
  <c r="L1654" i="1"/>
  <c r="N1654" i="1"/>
  <c r="M1654" i="1"/>
  <c r="L830" i="1"/>
  <c r="N830" i="1"/>
  <c r="M830" i="1"/>
  <c r="L628" i="1"/>
  <c r="N628" i="1"/>
  <c r="M628" i="1"/>
  <c r="L1242" i="1"/>
  <c r="M1242" i="1"/>
  <c r="N1242" i="1"/>
  <c r="L1492" i="1"/>
  <c r="N1492" i="1"/>
  <c r="M1492" i="1"/>
  <c r="L900" i="1"/>
  <c r="N900" i="1"/>
  <c r="M900" i="1"/>
  <c r="L1775" i="1"/>
  <c r="N1775" i="1"/>
  <c r="M1775" i="1"/>
  <c r="L1027" i="1"/>
  <c r="N1027" i="1"/>
  <c r="M1027" i="1"/>
  <c r="L644" i="1"/>
  <c r="N644" i="1"/>
  <c r="M644" i="1"/>
  <c r="L20" i="1"/>
  <c r="N20" i="1"/>
  <c r="M20" i="1"/>
  <c r="L1490" i="1"/>
  <c r="N1490" i="1"/>
  <c r="M1490" i="1"/>
  <c r="L105" i="1"/>
  <c r="N105" i="1"/>
  <c r="M105" i="1"/>
  <c r="L1002" i="1"/>
  <c r="N1002" i="1"/>
  <c r="M1002" i="1"/>
  <c r="L1026" i="1"/>
  <c r="N1026" i="1"/>
  <c r="M1026" i="1"/>
  <c r="L324" i="1"/>
  <c r="N324" i="1"/>
  <c r="M324" i="1"/>
  <c r="L545" i="1"/>
  <c r="N545" i="1"/>
  <c r="M545" i="1"/>
  <c r="L777" i="1"/>
  <c r="N777" i="1"/>
  <c r="M777" i="1"/>
  <c r="L1086" i="1"/>
  <c r="N1086" i="1"/>
  <c r="M1086" i="1"/>
  <c r="L435" i="1"/>
  <c r="N435" i="1"/>
  <c r="M435" i="1"/>
  <c r="L643" i="1"/>
  <c r="M643" i="1"/>
  <c r="N643" i="1"/>
  <c r="L925" i="1"/>
  <c r="N925" i="1"/>
  <c r="M925" i="1"/>
  <c r="L1618" i="1"/>
  <c r="N1618" i="1"/>
  <c r="M1618" i="1"/>
  <c r="L564" i="1"/>
  <c r="N564" i="1"/>
  <c r="M564" i="1"/>
  <c r="L227" i="1"/>
  <c r="N227" i="1"/>
  <c r="M227" i="1"/>
  <c r="L1241" i="1"/>
  <c r="N1241" i="1"/>
  <c r="M1241" i="1"/>
  <c r="L1193" i="1"/>
  <c r="N1193" i="1"/>
  <c r="M1193" i="1"/>
  <c r="L1085" i="1"/>
  <c r="N1085" i="1"/>
  <c r="M1085" i="1"/>
  <c r="L1404" i="1"/>
  <c r="N1404" i="1"/>
  <c r="M1404" i="1"/>
  <c r="L1025" i="1"/>
  <c r="N1025" i="1"/>
  <c r="M1025" i="1"/>
  <c r="L371" i="1"/>
  <c r="N371" i="1"/>
  <c r="M371" i="1"/>
  <c r="L1542" i="1"/>
  <c r="N1542" i="1"/>
  <c r="M1542" i="1"/>
  <c r="L743" i="1"/>
  <c r="N743" i="1"/>
  <c r="M743" i="1"/>
  <c r="L1024" i="1"/>
  <c r="N1024" i="1"/>
  <c r="M1024" i="1"/>
  <c r="L180" i="1"/>
  <c r="N180" i="1"/>
  <c r="M180" i="1"/>
  <c r="L406" i="1"/>
  <c r="N406" i="1"/>
  <c r="M406" i="1"/>
  <c r="L761" i="1"/>
  <c r="M761" i="1"/>
  <c r="N761" i="1"/>
  <c r="L614" i="1"/>
  <c r="N614" i="1"/>
  <c r="M614" i="1"/>
  <c r="L958" i="1"/>
  <c r="N958" i="1"/>
  <c r="M958" i="1"/>
  <c r="L255" i="1"/>
  <c r="N255" i="1"/>
  <c r="M255" i="1"/>
  <c r="L1616" i="1"/>
  <c r="N1616" i="1"/>
  <c r="M1616" i="1"/>
  <c r="L345" i="1"/>
  <c r="N345" i="1"/>
  <c r="M345" i="1"/>
  <c r="L1023" i="1"/>
  <c r="N1023" i="1"/>
  <c r="M1023" i="1"/>
  <c r="L1205" i="1"/>
  <c r="N1205" i="1"/>
  <c r="M1205" i="1"/>
  <c r="L1272" i="1"/>
  <c r="N1272" i="1"/>
  <c r="M1272" i="1"/>
  <c r="L77" i="1"/>
  <c r="N77" i="1"/>
  <c r="M77" i="1"/>
  <c r="L587" i="1"/>
  <c r="N587" i="1"/>
  <c r="M587" i="1"/>
  <c r="L282" i="1"/>
  <c r="N282" i="1"/>
  <c r="M282" i="1"/>
  <c r="L828" i="1"/>
  <c r="N828" i="1"/>
  <c r="M828" i="1"/>
  <c r="L1365" i="1"/>
  <c r="N1365" i="1"/>
  <c r="M1365" i="1"/>
  <c r="L1247" i="1"/>
  <c r="N1247" i="1"/>
  <c r="M1247" i="1"/>
  <c r="L642" i="1"/>
  <c r="N642" i="1"/>
  <c r="M642" i="1"/>
  <c r="L781" i="1"/>
  <c r="M781" i="1"/>
  <c r="N781" i="1"/>
  <c r="L142" i="1"/>
  <c r="N142" i="1"/>
  <c r="M142" i="1"/>
  <c r="L1829" i="1"/>
  <c r="N1829" i="1"/>
  <c r="M1829" i="1"/>
  <c r="L956" i="1"/>
  <c r="N956" i="1"/>
  <c r="M956" i="1"/>
  <c r="L368" i="1"/>
  <c r="N368" i="1"/>
  <c r="M368" i="1"/>
  <c r="L81" i="1"/>
  <c r="N81" i="1"/>
  <c r="M81" i="1"/>
  <c r="L1702" i="1"/>
  <c r="N1702" i="1"/>
  <c r="M1702" i="1"/>
  <c r="L401" i="1"/>
  <c r="N401" i="1"/>
  <c r="M401" i="1"/>
  <c r="L994" i="1"/>
  <c r="M994" i="1"/>
  <c r="N994" i="1"/>
  <c r="L983" i="1"/>
  <c r="N983" i="1"/>
  <c r="M983" i="1"/>
  <c r="L1001" i="1"/>
  <c r="N1001" i="1"/>
  <c r="M1001" i="1"/>
  <c r="L971" i="1"/>
  <c r="N971" i="1"/>
  <c r="M971" i="1"/>
  <c r="L826" i="1"/>
  <c r="N826" i="1"/>
  <c r="M826" i="1"/>
  <c r="L595" i="1"/>
  <c r="N595" i="1"/>
  <c r="M595" i="1"/>
  <c r="L1131" i="1"/>
  <c r="N1131" i="1"/>
  <c r="M1131" i="1"/>
  <c r="L799" i="1"/>
  <c r="N799" i="1"/>
  <c r="M799" i="1"/>
  <c r="L1766" i="1"/>
  <c r="M1766" i="1"/>
  <c r="N1766" i="1"/>
  <c r="L221" i="1"/>
  <c r="N221" i="1"/>
  <c r="M221" i="1"/>
  <c r="L498" i="1"/>
  <c r="N498" i="1"/>
  <c r="M498" i="1"/>
  <c r="L235" i="1"/>
  <c r="N235" i="1"/>
  <c r="M235" i="1"/>
  <c r="L1184" i="1"/>
  <c r="N1184" i="1"/>
  <c r="M1184" i="1"/>
  <c r="L366" i="1"/>
  <c r="N366" i="1"/>
  <c r="M366" i="1"/>
  <c r="L276" i="1"/>
  <c r="N276" i="1"/>
  <c r="M276" i="1"/>
  <c r="L1022" i="1"/>
  <c r="N1022" i="1"/>
  <c r="M1022" i="1"/>
  <c r="L497" i="1"/>
  <c r="M497" i="1"/>
  <c r="N497" i="1"/>
  <c r="L146" i="1"/>
  <c r="N146" i="1"/>
  <c r="M146" i="1"/>
  <c r="L1174" i="1"/>
  <c r="N1174" i="1"/>
  <c r="M1174" i="1"/>
  <c r="L433" i="1"/>
  <c r="N433" i="1"/>
  <c r="M433" i="1"/>
  <c r="L1289" i="1"/>
  <c r="N1289" i="1"/>
  <c r="M1289" i="1"/>
  <c r="L903" i="1"/>
  <c r="N903" i="1"/>
  <c r="M903" i="1"/>
  <c r="L298" i="1"/>
  <c r="N298" i="1"/>
  <c r="M298" i="1"/>
  <c r="L365" i="1"/>
  <c r="N365" i="1"/>
  <c r="M365" i="1"/>
  <c r="L74" i="1"/>
  <c r="N74" i="1"/>
  <c r="M74" i="1"/>
  <c r="L1233" i="1"/>
  <c r="N1233" i="1"/>
  <c r="M1233" i="1"/>
  <c r="L742" i="1"/>
  <c r="N742" i="1"/>
  <c r="M742" i="1"/>
  <c r="L432" i="1"/>
  <c r="N432" i="1"/>
  <c r="M432" i="1"/>
  <c r="L805" i="1"/>
  <c r="N805" i="1"/>
  <c r="M805" i="1"/>
  <c r="L551" i="1"/>
  <c r="N551" i="1"/>
  <c r="M551" i="1"/>
  <c r="L1362" i="1"/>
  <c r="N1362" i="1"/>
  <c r="M1362" i="1"/>
  <c r="L562" i="1"/>
  <c r="N562" i="1"/>
  <c r="M562" i="1"/>
  <c r="L1102" i="1"/>
  <c r="N1102" i="1"/>
  <c r="M1102" i="1"/>
  <c r="L521" i="1"/>
  <c r="N521" i="1"/>
  <c r="M521" i="1"/>
  <c r="L299" i="1"/>
  <c r="N299" i="1"/>
  <c r="M299" i="1"/>
  <c r="L923" i="1"/>
  <c r="N923" i="1"/>
  <c r="M923" i="1"/>
  <c r="L178" i="1"/>
  <c r="N178" i="1"/>
  <c r="M178" i="1"/>
  <c r="L1718" i="1"/>
  <c r="N1718" i="1"/>
  <c r="M1718" i="1"/>
  <c r="L1020" i="1"/>
  <c r="N1020" i="1"/>
  <c r="M1020" i="1"/>
  <c r="L527" i="1"/>
  <c r="N527" i="1"/>
  <c r="M527" i="1"/>
  <c r="L487" i="1"/>
  <c r="N487" i="1"/>
  <c r="M487" i="1"/>
  <c r="L760" i="1"/>
  <c r="N760" i="1"/>
  <c r="M760" i="1"/>
  <c r="L955" i="1"/>
  <c r="N955" i="1"/>
  <c r="M955" i="1"/>
  <c r="L1084" i="1"/>
  <c r="N1084" i="1"/>
  <c r="M1084" i="1"/>
  <c r="L962" i="1"/>
  <c r="N962" i="1"/>
  <c r="M962" i="1"/>
  <c r="L363" i="1"/>
  <c r="N363" i="1"/>
  <c r="M363" i="1"/>
  <c r="L824" i="1"/>
  <c r="N824" i="1"/>
  <c r="M824" i="1"/>
  <c r="L684" i="1"/>
  <c r="N684" i="1"/>
  <c r="M684" i="1"/>
  <c r="L1218" i="1"/>
  <c r="N1218" i="1"/>
  <c r="M1218" i="1"/>
  <c r="L323" i="1"/>
  <c r="N323" i="1"/>
  <c r="M323" i="1"/>
  <c r="L878" i="1"/>
  <c r="N878" i="1"/>
  <c r="M878" i="1"/>
  <c r="L696" i="1"/>
  <c r="N696" i="1"/>
  <c r="M696" i="1"/>
  <c r="L322" i="1"/>
  <c r="N322" i="1"/>
  <c r="M322" i="1"/>
  <c r="L556" i="1"/>
  <c r="N556" i="1"/>
  <c r="M556" i="1"/>
  <c r="L1083" i="1"/>
  <c r="N1083" i="1"/>
  <c r="M1083" i="1"/>
  <c r="L788" i="1"/>
  <c r="N788" i="1"/>
  <c r="M788" i="1"/>
  <c r="L279" i="1"/>
  <c r="N279" i="1"/>
  <c r="M279" i="1"/>
  <c r="L455" i="1"/>
  <c r="N455" i="1"/>
  <c r="M455" i="1"/>
  <c r="L1019" i="1"/>
  <c r="N1019" i="1"/>
  <c r="M1019" i="1"/>
  <c r="L1217" i="1"/>
  <c r="N1217" i="1"/>
  <c r="M1217" i="1"/>
  <c r="L431" i="1"/>
  <c r="N431" i="1"/>
  <c r="M431" i="1"/>
  <c r="L1082" i="1"/>
  <c r="N1082" i="1"/>
  <c r="M1082" i="1"/>
  <c r="L996" i="1"/>
  <c r="N996" i="1"/>
  <c r="M996" i="1"/>
  <c r="L356" i="1"/>
  <c r="N356" i="1"/>
  <c r="M356" i="1"/>
  <c r="L1142" i="1"/>
  <c r="N1142" i="1"/>
  <c r="M1142" i="1"/>
  <c r="L121" i="1"/>
  <c r="N121" i="1"/>
  <c r="M121" i="1"/>
  <c r="L890" i="1"/>
  <c r="N890" i="1"/>
  <c r="M890" i="1"/>
  <c r="L822" i="1"/>
  <c r="N822" i="1"/>
  <c r="M822" i="1"/>
  <c r="L53" i="1"/>
  <c r="N53" i="1"/>
  <c r="M53" i="1"/>
  <c r="L1374" i="1"/>
  <c r="N1374" i="1"/>
  <c r="M1374" i="1"/>
  <c r="L1123" i="1"/>
  <c r="N1123" i="1"/>
  <c r="M1123" i="1"/>
  <c r="L430" i="1"/>
  <c r="N430" i="1"/>
  <c r="M430" i="1"/>
  <c r="L200" i="1"/>
  <c r="N200" i="1"/>
  <c r="M200" i="1"/>
  <c r="L319" i="1"/>
  <c r="N319" i="1"/>
  <c r="M319" i="1"/>
  <c r="L875" i="1"/>
  <c r="N875" i="1"/>
  <c r="M875" i="1"/>
  <c r="L756" i="1"/>
  <c r="N756" i="1"/>
  <c r="M756" i="1"/>
  <c r="L739" i="1"/>
  <c r="N739" i="1"/>
  <c r="M739" i="1"/>
  <c r="L1000" i="1"/>
  <c r="N1000" i="1"/>
  <c r="M1000" i="1"/>
  <c r="L615" i="1"/>
  <c r="N615" i="1"/>
  <c r="M615" i="1"/>
  <c r="L1639" i="1"/>
  <c r="N1639" i="1"/>
  <c r="M1639" i="1"/>
  <c r="L1795" i="1"/>
  <c r="N1795" i="1"/>
  <c r="M1795" i="1"/>
  <c r="L602" i="1"/>
  <c r="N602" i="1"/>
  <c r="M602" i="1"/>
  <c r="L199" i="1"/>
  <c r="N199" i="1"/>
  <c r="M199" i="1"/>
  <c r="L1450" i="1"/>
  <c r="N1450" i="1"/>
  <c r="M1450" i="1"/>
  <c r="L1395" i="1"/>
  <c r="N1395" i="1"/>
  <c r="M1395" i="1"/>
  <c r="L695" i="1"/>
  <c r="N695" i="1"/>
  <c r="M695" i="1"/>
  <c r="L1392" i="1"/>
  <c r="N1392" i="1"/>
  <c r="M1392" i="1"/>
  <c r="L1653" i="1"/>
  <c r="N1653" i="1"/>
  <c r="M1653" i="1"/>
  <c r="L520" i="1"/>
  <c r="N520" i="1"/>
  <c r="M520" i="1"/>
  <c r="L1565" i="1"/>
  <c r="N1565" i="1"/>
  <c r="M1565" i="1"/>
  <c r="L732" i="1"/>
  <c r="N732" i="1"/>
  <c r="M732" i="1"/>
  <c r="L999" i="1"/>
  <c r="N999" i="1"/>
  <c r="M999" i="1"/>
  <c r="L1347" i="1"/>
  <c r="N1347" i="1"/>
  <c r="M1347" i="1"/>
  <c r="L637" i="1"/>
  <c r="N637" i="1"/>
  <c r="M637" i="1"/>
  <c r="L429" i="1"/>
  <c r="N429" i="1"/>
  <c r="M429" i="1"/>
  <c r="L233" i="1"/>
  <c r="N233" i="1"/>
  <c r="M233" i="1"/>
  <c r="L820" i="1"/>
  <c r="N820" i="1"/>
  <c r="M820" i="1"/>
  <c r="L921" i="1"/>
  <c r="N921" i="1"/>
  <c r="M921" i="1"/>
  <c r="L428" i="1"/>
  <c r="N428" i="1"/>
  <c r="M428" i="1"/>
  <c r="L867" i="1"/>
  <c r="N867" i="1"/>
  <c r="M867" i="1"/>
  <c r="L1403" i="1"/>
  <c r="N1403" i="1"/>
  <c r="M1403" i="1"/>
  <c r="L1446" i="1"/>
  <c r="N1446" i="1"/>
  <c r="M1446" i="1"/>
  <c r="L1449" i="1"/>
  <c r="N1449" i="1"/>
  <c r="M1449" i="1"/>
  <c r="L759" i="1"/>
  <c r="N759" i="1"/>
  <c r="M759" i="1"/>
  <c r="L694" i="1"/>
  <c r="N694" i="1"/>
  <c r="M694" i="1"/>
  <c r="L1719" i="1"/>
  <c r="N1719" i="1"/>
  <c r="M1719" i="1"/>
  <c r="C6" i="2"/>
  <c r="G1446" i="1" s="1"/>
  <c r="T1446" i="1" s="1"/>
  <c r="C7" i="2"/>
  <c r="G1642" i="1" s="1"/>
  <c r="T1642" i="1" s="1"/>
  <c r="C8" i="2"/>
  <c r="G732" i="1" s="1"/>
  <c r="T732" i="1" s="1"/>
  <c r="C9" i="2"/>
  <c r="G353" i="1" s="1"/>
  <c r="T353" i="1" s="1"/>
  <c r="C10" i="2"/>
  <c r="G526" i="1" s="1"/>
  <c r="T526" i="1" s="1"/>
  <c r="C11" i="2"/>
  <c r="G1492" i="1" s="1"/>
  <c r="T1492" i="1" s="1"/>
  <c r="C12" i="2"/>
  <c r="G1190" i="1" s="1"/>
  <c r="T1190" i="1" s="1"/>
  <c r="C13" i="2"/>
  <c r="G1490" i="1" s="1"/>
  <c r="T1490" i="1" s="1"/>
  <c r="C14" i="2"/>
  <c r="G525" i="1" s="1"/>
  <c r="T525" i="1" s="1"/>
  <c r="C15" i="2"/>
  <c r="G1339" i="1" s="1"/>
  <c r="T1339" i="1" s="1"/>
  <c r="C16" i="2"/>
  <c r="G1183" i="1" s="1"/>
  <c r="T1183" i="1" s="1"/>
  <c r="C17" i="2"/>
  <c r="G156" i="1" s="1"/>
  <c r="T156" i="1" s="1"/>
  <c r="C18" i="2"/>
  <c r="G535" i="1" s="1"/>
  <c r="T535" i="1" s="1"/>
  <c r="C19" i="2"/>
  <c r="G1372" i="1" s="1"/>
  <c r="T1372" i="1" s="1"/>
  <c r="C20" i="2"/>
  <c r="G1287" i="1" s="1"/>
  <c r="T1287" i="1" s="1"/>
  <c r="C21" i="2"/>
  <c r="G1559" i="1" s="1"/>
  <c r="T1559" i="1" s="1"/>
  <c r="C22" i="2"/>
  <c r="C23" i="2"/>
  <c r="G71" i="1" s="1"/>
  <c r="T71" i="1" s="1"/>
  <c r="C24" i="2"/>
  <c r="G1306" i="1" s="1"/>
  <c r="T1306" i="1" s="1"/>
  <c r="C26" i="2"/>
  <c r="G1300" i="1" s="1"/>
  <c r="T1300" i="1" s="1"/>
  <c r="C27" i="2"/>
  <c r="G1899" i="1" s="1"/>
  <c r="T1899" i="1" s="1"/>
  <c r="C28" i="2"/>
  <c r="G465" i="1" s="1"/>
  <c r="T465" i="1" s="1"/>
  <c r="C29" i="2"/>
  <c r="C30" i="2"/>
  <c r="G1364" i="1" s="1"/>
  <c r="T1364" i="1" s="1"/>
  <c r="C31" i="2"/>
  <c r="G1308" i="1" s="1"/>
  <c r="T1308" i="1" s="1"/>
  <c r="C32" i="2"/>
  <c r="G797" i="1" s="1"/>
  <c r="T797" i="1" s="1"/>
  <c r="C33" i="2"/>
  <c r="C34" i="2"/>
  <c r="G1751" i="1" s="1"/>
  <c r="T1751" i="1" s="1"/>
  <c r="C35" i="2"/>
  <c r="G1649" i="1" s="1"/>
  <c r="T1649" i="1" s="1"/>
  <c r="C36" i="2"/>
  <c r="G812" i="1" s="1"/>
  <c r="T812" i="1" s="1"/>
  <c r="C37" i="2"/>
  <c r="G701" i="1" s="1"/>
  <c r="T701" i="1" s="1"/>
  <c r="C38" i="2"/>
  <c r="G1410" i="1" s="1"/>
  <c r="T1410" i="1" s="1"/>
  <c r="C39" i="2"/>
  <c r="G1557" i="1" s="1"/>
  <c r="T1557" i="1" s="1"/>
  <c r="C40" i="2"/>
  <c r="G540" i="1" s="1"/>
  <c r="T540" i="1" s="1"/>
  <c r="C41" i="2"/>
  <c r="G72" i="1" s="1"/>
  <c r="T72" i="1" s="1"/>
  <c r="C42" i="2"/>
  <c r="G1871" i="1" s="1"/>
  <c r="T1871" i="1" s="1"/>
  <c r="C5" i="2"/>
  <c r="G705" i="1" s="1"/>
  <c r="T705" i="1" s="1"/>
  <c r="G1719" i="1"/>
  <c r="T1719" i="1" s="1"/>
  <c r="G1373" i="1"/>
  <c r="T1373" i="1" s="1"/>
  <c r="G694" i="1"/>
  <c r="T694" i="1" s="1"/>
  <c r="G877" i="1"/>
  <c r="T877" i="1" s="1"/>
  <c r="G759" i="1"/>
  <c r="T759" i="1" s="1"/>
  <c r="G992" i="1"/>
  <c r="T992" i="1" s="1"/>
  <c r="G1449" i="1"/>
  <c r="T1449" i="1" s="1"/>
  <c r="G961" i="1"/>
  <c r="T961" i="1" s="1"/>
  <c r="G1403" i="1"/>
  <c r="T1403" i="1" s="1"/>
  <c r="G867" i="1"/>
  <c r="T867" i="1" s="1"/>
  <c r="G320" i="1"/>
  <c r="T320" i="1" s="1"/>
  <c r="G428" i="1"/>
  <c r="T428" i="1" s="1"/>
  <c r="G165" i="1"/>
  <c r="T165" i="1" s="1"/>
  <c r="G921" i="1"/>
  <c r="T921" i="1" s="1"/>
  <c r="G820" i="1"/>
  <c r="T820" i="1" s="1"/>
  <c r="G1413" i="1"/>
  <c r="T1413" i="1" s="1"/>
  <c r="G233" i="1"/>
  <c r="T233" i="1" s="1"/>
  <c r="G429" i="1"/>
  <c r="T429" i="1" s="1"/>
  <c r="G1017" i="1"/>
  <c r="T1017" i="1" s="1"/>
  <c r="G637" i="1"/>
  <c r="T637" i="1" s="1"/>
  <c r="G1494" i="1"/>
  <c r="T1494" i="1" s="1"/>
  <c r="G999" i="1"/>
  <c r="T999" i="1" s="1"/>
  <c r="G1691" i="1"/>
  <c r="T1691" i="1" s="1"/>
  <c r="G1292" i="1"/>
  <c r="T1292" i="1" s="1"/>
  <c r="G1565" i="1"/>
  <c r="T1565" i="1" s="1"/>
  <c r="G59" i="1"/>
  <c r="T59" i="1" s="1"/>
  <c r="G520" i="1"/>
  <c r="T520" i="1" s="1"/>
  <c r="G1155" i="1"/>
  <c r="T1155" i="1" s="1"/>
  <c r="G1653" i="1"/>
  <c r="T1653" i="1" s="1"/>
  <c r="G1392" i="1"/>
  <c r="T1392" i="1" s="1"/>
  <c r="G695" i="1"/>
  <c r="T695" i="1" s="1"/>
  <c r="G278" i="1"/>
  <c r="T278" i="1" s="1"/>
  <c r="G1450" i="1"/>
  <c r="T1450" i="1" s="1"/>
  <c r="G199" i="1"/>
  <c r="T199" i="1" s="1"/>
  <c r="G710" i="1"/>
  <c r="T710" i="1" s="1"/>
  <c r="G1795" i="1"/>
  <c r="T1795" i="1" s="1"/>
  <c r="G616" i="1"/>
  <c r="T616" i="1" s="1"/>
  <c r="G1639" i="1"/>
  <c r="T1639" i="1" s="1"/>
  <c r="G1066" i="1"/>
  <c r="T1066" i="1" s="1"/>
  <c r="G1000" i="1"/>
  <c r="T1000" i="1" s="1"/>
  <c r="G530" i="1"/>
  <c r="T530" i="1" s="1"/>
  <c r="G627" i="1"/>
  <c r="T627" i="1" s="1"/>
  <c r="G321" i="1"/>
  <c r="T321" i="1" s="1"/>
  <c r="G319" i="1"/>
  <c r="T319" i="1" s="1"/>
  <c r="G821" i="1"/>
  <c r="T821" i="1" s="1"/>
  <c r="G200" i="1"/>
  <c r="T200" i="1" s="1"/>
  <c r="G711" i="1"/>
  <c r="T711" i="1" s="1"/>
  <c r="G430" i="1"/>
  <c r="T430" i="1" s="1"/>
  <c r="G1123" i="1"/>
  <c r="T1123" i="1" s="1"/>
  <c r="G691" i="1"/>
  <c r="T691" i="1" s="1"/>
  <c r="G1374" i="1"/>
  <c r="T1374" i="1" s="1"/>
  <c r="G638" i="1"/>
  <c r="T638" i="1" s="1"/>
  <c r="G1309" i="1"/>
  <c r="T1309" i="1" s="1"/>
  <c r="G822" i="1"/>
  <c r="T822" i="1" s="1"/>
  <c r="G1201" i="1"/>
  <c r="T1201" i="1" s="1"/>
  <c r="G60" i="1"/>
  <c r="T60" i="1" s="1"/>
  <c r="G121" i="1"/>
  <c r="T121" i="1" s="1"/>
  <c r="G1142" i="1"/>
  <c r="T1142" i="1" s="1"/>
  <c r="G151" i="1"/>
  <c r="T151" i="1" s="1"/>
  <c r="G356" i="1"/>
  <c r="T356" i="1" s="1"/>
  <c r="G1018" i="1"/>
  <c r="T1018" i="1" s="1"/>
  <c r="G996" i="1"/>
  <c r="T996" i="1" s="1"/>
  <c r="G104" i="1"/>
  <c r="T104" i="1" s="1"/>
  <c r="G1082" i="1"/>
  <c r="T1082" i="1" s="1"/>
  <c r="G431" i="1"/>
  <c r="T431" i="1" s="1"/>
  <c r="G243" i="1"/>
  <c r="T243" i="1" s="1"/>
  <c r="G1217" i="1"/>
  <c r="T1217" i="1" s="1"/>
  <c r="G275" i="1"/>
  <c r="T275" i="1" s="1"/>
  <c r="G1019" i="1"/>
  <c r="T1019" i="1" s="1"/>
  <c r="G712" i="1"/>
  <c r="T712" i="1" s="1"/>
  <c r="G455" i="1"/>
  <c r="T455" i="1" s="1"/>
  <c r="G362" i="1"/>
  <c r="T362" i="1" s="1"/>
  <c r="G279" i="1"/>
  <c r="T279" i="1" s="1"/>
  <c r="G1261" i="1"/>
  <c r="T1261" i="1" s="1"/>
  <c r="G788" i="1"/>
  <c r="T788" i="1" s="1"/>
  <c r="G1293" i="1"/>
  <c r="T1293" i="1" s="1"/>
  <c r="G1083" i="1"/>
  <c r="T1083" i="1" s="1"/>
  <c r="G704" i="1"/>
  <c r="T704" i="1" s="1"/>
  <c r="G556" i="1"/>
  <c r="T556" i="1" s="1"/>
  <c r="G322" i="1"/>
  <c r="T322" i="1" s="1"/>
  <c r="G823" i="1"/>
  <c r="T823" i="1" s="1"/>
  <c r="G696" i="1"/>
  <c r="T696" i="1" s="1"/>
  <c r="G1070" i="1"/>
  <c r="T1070" i="1" s="1"/>
  <c r="G878" i="1"/>
  <c r="T878" i="1" s="1"/>
  <c r="G542" i="1"/>
  <c r="T542" i="1" s="1"/>
  <c r="G323" i="1"/>
  <c r="T323" i="1" s="1"/>
  <c r="G722" i="1"/>
  <c r="T722" i="1" s="1"/>
  <c r="G1218" i="1"/>
  <c r="T1218" i="1" s="1"/>
  <c r="G789" i="1"/>
  <c r="T789" i="1" s="1"/>
  <c r="G496" i="1"/>
  <c r="T496" i="1" s="1"/>
  <c r="G824" i="1"/>
  <c r="T824" i="1" s="1"/>
  <c r="G363" i="1"/>
  <c r="T363" i="1" s="1"/>
  <c r="G95" i="1"/>
  <c r="T95" i="1" s="1"/>
  <c r="G962" i="1"/>
  <c r="T962" i="1" s="1"/>
  <c r="G561" i="1"/>
  <c r="T561" i="1" s="1"/>
  <c r="G1084" i="1"/>
  <c r="T1084" i="1" s="1"/>
  <c r="G1451" i="1"/>
  <c r="T1451" i="1" s="1"/>
  <c r="G922" i="1"/>
  <c r="T922" i="1" s="1"/>
  <c r="G760" i="1"/>
  <c r="T760" i="1" s="1"/>
  <c r="G487" i="1"/>
  <c r="T487" i="1" s="1"/>
  <c r="G1020" i="1"/>
  <c r="T1020" i="1" s="1"/>
  <c r="G776" i="1"/>
  <c r="T776" i="1" s="1"/>
  <c r="G178" i="1"/>
  <c r="T178" i="1" s="1"/>
  <c r="G713" i="1"/>
  <c r="T713" i="1" s="1"/>
  <c r="G923" i="1"/>
  <c r="T923" i="1" s="1"/>
  <c r="G263" i="1"/>
  <c r="T263" i="1" s="1"/>
  <c r="G299" i="1"/>
  <c r="T299" i="1" s="1"/>
  <c r="G364" i="1"/>
  <c r="T364" i="1" s="1"/>
  <c r="G521" i="1"/>
  <c r="T521" i="1" s="1"/>
  <c r="G825" i="1"/>
  <c r="T825" i="1" s="1"/>
  <c r="G1102" i="1"/>
  <c r="T1102" i="1" s="1"/>
  <c r="G234" i="1"/>
  <c r="T234" i="1" s="1"/>
  <c r="G562" i="1"/>
  <c r="T562" i="1" s="1"/>
  <c r="G1074" i="1"/>
  <c r="T1074" i="1" s="1"/>
  <c r="G1362" i="1"/>
  <c r="T1362" i="1" s="1"/>
  <c r="G280" i="1"/>
  <c r="T280" i="1" s="1"/>
  <c r="G551" i="1"/>
  <c r="T551" i="1" s="1"/>
  <c r="G201" i="1"/>
  <c r="T201" i="1" s="1"/>
  <c r="G432" i="1"/>
  <c r="T432" i="1" s="1"/>
  <c r="G697" i="1"/>
  <c r="T697" i="1" s="1"/>
  <c r="G742" i="1"/>
  <c r="T742" i="1" s="1"/>
  <c r="G639" i="1"/>
  <c r="T639" i="1" s="1"/>
  <c r="G74" i="1"/>
  <c r="T74" i="1" s="1"/>
  <c r="G1238" i="1"/>
  <c r="T1238" i="1" s="1"/>
  <c r="G365" i="1"/>
  <c r="T365" i="1" s="1"/>
  <c r="G903" i="1"/>
  <c r="T903" i="1" s="1"/>
  <c r="G543" i="1"/>
  <c r="T543" i="1" s="1"/>
  <c r="G264" i="1"/>
  <c r="T264" i="1" s="1"/>
  <c r="G433" i="1"/>
  <c r="T433" i="1" s="1"/>
  <c r="G1021" i="1"/>
  <c r="T1021" i="1" s="1"/>
  <c r="G146" i="1"/>
  <c r="T146" i="1" s="1"/>
  <c r="G995" i="1"/>
  <c r="T995" i="1" s="1"/>
  <c r="G497" i="1"/>
  <c r="T497" i="1" s="1"/>
  <c r="G1013" i="1"/>
  <c r="T1013" i="1" s="1"/>
  <c r="G1022" i="1"/>
  <c r="T1022" i="1" s="1"/>
  <c r="G640" i="1"/>
  <c r="T640" i="1" s="1"/>
  <c r="G1411" i="1"/>
  <c r="T1411" i="1" s="1"/>
  <c r="G366" i="1"/>
  <c r="T366" i="1" s="1"/>
  <c r="G1184" i="1"/>
  <c r="T1184" i="1" s="1"/>
  <c r="G641" i="1"/>
  <c r="T641" i="1" s="1"/>
  <c r="G235" i="1"/>
  <c r="T235" i="1" s="1"/>
  <c r="G544" i="1"/>
  <c r="T544" i="1" s="1"/>
  <c r="G498" i="1"/>
  <c r="T498" i="1" s="1"/>
  <c r="G221" i="1"/>
  <c r="T221" i="1" s="1"/>
  <c r="G281" i="1"/>
  <c r="T281" i="1" s="1"/>
  <c r="G1847" i="1"/>
  <c r="T1847" i="1" s="1"/>
  <c r="G799" i="1"/>
  <c r="T799" i="1" s="1"/>
  <c r="G202" i="1"/>
  <c r="T202" i="1" s="1"/>
  <c r="G160" i="1"/>
  <c r="T160" i="1" s="1"/>
  <c r="G826" i="1"/>
  <c r="T826" i="1" s="1"/>
  <c r="G19" i="1"/>
  <c r="T19" i="1" s="1"/>
  <c r="G971" i="1"/>
  <c r="T971" i="1" s="1"/>
  <c r="G1191" i="1"/>
  <c r="T1191" i="1" s="1"/>
  <c r="G1001" i="1"/>
  <c r="T1001" i="1" s="1"/>
  <c r="G203" i="1"/>
  <c r="T203" i="1" s="1"/>
  <c r="G983" i="1"/>
  <c r="T983" i="1" s="1"/>
  <c r="G367" i="1"/>
  <c r="T367" i="1" s="1"/>
  <c r="G994" i="1"/>
  <c r="T994" i="1" s="1"/>
  <c r="G924" i="1"/>
  <c r="T924" i="1" s="1"/>
  <c r="G401" i="1"/>
  <c r="T401" i="1" s="1"/>
  <c r="G1702" i="1"/>
  <c r="T1702" i="1" s="1"/>
  <c r="G466" i="1"/>
  <c r="T466" i="1" s="1"/>
  <c r="G81" i="1"/>
  <c r="T81" i="1" s="1"/>
  <c r="G368" i="1"/>
  <c r="T368" i="1" s="1"/>
  <c r="G827" i="1"/>
  <c r="T827" i="1" s="1"/>
  <c r="G563" i="1"/>
  <c r="T563" i="1" s="1"/>
  <c r="G142" i="1"/>
  <c r="T142" i="1" s="1"/>
  <c r="G244" i="1"/>
  <c r="T244" i="1" s="1"/>
  <c r="G781" i="1"/>
  <c r="T781" i="1" s="1"/>
  <c r="G642" i="1"/>
  <c r="T642" i="1" s="1"/>
  <c r="G560" i="1"/>
  <c r="T560" i="1" s="1"/>
  <c r="G460" i="1"/>
  <c r="T460" i="1" s="1"/>
  <c r="G828" i="1"/>
  <c r="T828" i="1" s="1"/>
  <c r="G390" i="1"/>
  <c r="T390" i="1" s="1"/>
  <c r="G282" i="1"/>
  <c r="T282" i="1" s="1"/>
  <c r="G499" i="1"/>
  <c r="T499" i="1" s="1"/>
  <c r="G369" i="1"/>
  <c r="T369" i="1" s="1"/>
  <c r="G77" i="1"/>
  <c r="T77" i="1" s="1"/>
  <c r="G236" i="1"/>
  <c r="T236" i="1" s="1"/>
  <c r="G1272" i="1"/>
  <c r="T1272" i="1" s="1"/>
  <c r="G888" i="1"/>
  <c r="T888" i="1" s="1"/>
  <c r="G1205" i="1"/>
  <c r="T1205" i="1" s="1"/>
  <c r="G782" i="1"/>
  <c r="T782" i="1" s="1"/>
  <c r="G1023" i="1"/>
  <c r="T1023" i="1" s="1"/>
  <c r="G1147" i="1"/>
  <c r="T1147" i="1" s="1"/>
  <c r="G90" i="1"/>
  <c r="T90" i="1" s="1"/>
  <c r="G800" i="1"/>
  <c r="T800" i="1" s="1"/>
  <c r="G461" i="1"/>
  <c r="T461" i="1" s="1"/>
  <c r="G614" i="1"/>
  <c r="T614" i="1" s="1"/>
  <c r="G1188" i="1"/>
  <c r="T1188" i="1" s="1"/>
  <c r="G761" i="1"/>
  <c r="T761" i="1" s="1"/>
  <c r="G406" i="1"/>
  <c r="T406" i="1" s="1"/>
  <c r="G420" i="1"/>
  <c r="T420" i="1" s="1"/>
  <c r="G180" i="1"/>
  <c r="T180" i="1" s="1"/>
  <c r="G1637" i="1"/>
  <c r="T1637" i="1" s="1"/>
  <c r="G1024" i="1"/>
  <c r="T1024" i="1" s="1"/>
  <c r="G370" i="1"/>
  <c r="T370" i="1" s="1"/>
  <c r="G743" i="1"/>
  <c r="T743" i="1" s="1"/>
  <c r="G222" i="1"/>
  <c r="T222" i="1" s="1"/>
  <c r="G434" i="1"/>
  <c r="T434" i="1" s="1"/>
  <c r="G371" i="1"/>
  <c r="T371" i="1" s="1"/>
  <c r="G1273" i="1"/>
  <c r="T1273" i="1" s="1"/>
  <c r="G1025" i="1"/>
  <c r="T1025" i="1" s="1"/>
  <c r="G907" i="1"/>
  <c r="T907" i="1" s="1"/>
  <c r="G1404" i="1"/>
  <c r="T1404" i="1" s="1"/>
  <c r="G500" i="1"/>
  <c r="T500" i="1" s="1"/>
  <c r="G1085" i="1"/>
  <c r="T1085" i="1" s="1"/>
  <c r="G1375" i="1"/>
  <c r="T1375" i="1" s="1"/>
  <c r="G1241" i="1"/>
  <c r="T1241" i="1" s="1"/>
  <c r="G531" i="1"/>
  <c r="T531" i="1" s="1"/>
  <c r="G227" i="1"/>
  <c r="T227" i="1" s="1"/>
  <c r="G564" i="1"/>
  <c r="T564" i="1" s="1"/>
  <c r="G970" i="1"/>
  <c r="T970" i="1" s="1"/>
  <c r="G829" i="1"/>
  <c r="T829" i="1" s="1"/>
  <c r="G925" i="1"/>
  <c r="T925" i="1" s="1"/>
  <c r="G643" i="1"/>
  <c r="T643" i="1" s="1"/>
  <c r="G1148" i="1"/>
  <c r="T1148" i="1" s="1"/>
  <c r="G435" i="1"/>
  <c r="T435" i="1" s="1"/>
  <c r="G1355" i="1"/>
  <c r="T1355" i="1" s="1"/>
  <c r="G1086" i="1"/>
  <c r="T1086" i="1" s="1"/>
  <c r="G777" i="1"/>
  <c r="T777" i="1" s="1"/>
  <c r="G545" i="1"/>
  <c r="T545" i="1" s="1"/>
  <c r="G1452" i="1"/>
  <c r="T1452" i="1" s="1"/>
  <c r="G324" i="1"/>
  <c r="T324" i="1" s="1"/>
  <c r="G1026" i="1"/>
  <c r="T1026" i="1" s="1"/>
  <c r="G1002" i="1"/>
  <c r="T1002" i="1" s="1"/>
  <c r="G105" i="1"/>
  <c r="T105" i="1" s="1"/>
  <c r="G501" i="1"/>
  <c r="T501" i="1" s="1"/>
  <c r="G20" i="1"/>
  <c r="T20" i="1" s="1"/>
  <c r="G744" i="1"/>
  <c r="T744" i="1" s="1"/>
  <c r="G644" i="1"/>
  <c r="T644" i="1" s="1"/>
  <c r="G1027" i="1"/>
  <c r="T1027" i="1" s="1"/>
  <c r="G82" i="1"/>
  <c r="T82" i="1" s="1"/>
  <c r="G1775" i="1"/>
  <c r="T1775" i="1" s="1"/>
  <c r="G900" i="1"/>
  <c r="T900" i="1" s="1"/>
  <c r="G565" i="1"/>
  <c r="T565" i="1" s="1"/>
  <c r="G265" i="1"/>
  <c r="T265" i="1" s="1"/>
  <c r="G1242" i="1"/>
  <c r="T1242" i="1" s="1"/>
  <c r="G162" i="1"/>
  <c r="T162" i="1" s="1"/>
  <c r="G628" i="1"/>
  <c r="T628" i="1" s="1"/>
  <c r="G830" i="1"/>
  <c r="T830" i="1" s="1"/>
  <c r="G61" i="1"/>
  <c r="T61" i="1" s="1"/>
  <c r="G62" i="1"/>
  <c r="T62" i="1" s="1"/>
  <c r="G926" i="1"/>
  <c r="T926" i="1" s="1"/>
  <c r="G84" i="1"/>
  <c r="T84" i="1" s="1"/>
  <c r="G1175" i="1"/>
  <c r="T1175" i="1" s="1"/>
  <c r="G1423" i="1"/>
  <c r="T1423" i="1" s="1"/>
  <c r="G607" i="1"/>
  <c r="T607" i="1" s="1"/>
  <c r="G245" i="1"/>
  <c r="T245" i="1" s="1"/>
  <c r="G204" i="1"/>
  <c r="T204" i="1" s="1"/>
  <c r="G1821" i="1"/>
  <c r="T1821" i="1" s="1"/>
  <c r="G1479" i="1"/>
  <c r="T1479" i="1" s="1"/>
  <c r="G778" i="1"/>
  <c r="T778" i="1" s="1"/>
  <c r="G91" i="1"/>
  <c r="T91" i="1" s="1"/>
  <c r="G957" i="1"/>
  <c r="T957" i="1" s="1"/>
  <c r="G724" i="1"/>
  <c r="T724" i="1" s="1"/>
  <c r="G467" i="1"/>
  <c r="T467" i="1" s="1"/>
  <c r="G45" i="1"/>
  <c r="T45" i="1" s="1"/>
  <c r="G532" i="1"/>
  <c r="T532" i="1" s="1"/>
  <c r="G436" i="1"/>
  <c r="T436" i="1" s="1"/>
  <c r="G613" i="1"/>
  <c r="T613" i="1" s="1"/>
  <c r="G1206" i="1"/>
  <c r="T1206" i="1" s="1"/>
  <c r="G325" i="1"/>
  <c r="T325" i="1" s="1"/>
  <c r="G293" i="1"/>
  <c r="T293" i="1" s="1"/>
  <c r="G1103" i="1"/>
  <c r="T1103" i="1" s="1"/>
  <c r="G889" i="1"/>
  <c r="T889" i="1" s="1"/>
  <c r="G92" i="1"/>
  <c r="T92" i="1" s="1"/>
  <c r="G1310" i="1"/>
  <c r="T1310" i="1" s="1"/>
  <c r="G989" i="1"/>
  <c r="T989" i="1" s="1"/>
  <c r="G31" i="1"/>
  <c r="T31" i="1" s="1"/>
  <c r="G36" i="1"/>
  <c r="T36" i="1" s="1"/>
  <c r="G246" i="1"/>
  <c r="T246" i="1" s="1"/>
  <c r="G879" i="1"/>
  <c r="T879" i="1" s="1"/>
  <c r="G908" i="1"/>
  <c r="T908" i="1" s="1"/>
  <c r="G1376" i="1"/>
  <c r="T1376" i="1" s="1"/>
  <c r="G901" i="1"/>
  <c r="T901" i="1" s="1"/>
  <c r="G963" i="1"/>
  <c r="T963" i="1" s="1"/>
  <c r="G745" i="1"/>
  <c r="T745" i="1" s="1"/>
  <c r="G1453" i="1"/>
  <c r="T1453" i="1" s="1"/>
  <c r="G831" i="1"/>
  <c r="T831" i="1" s="1"/>
  <c r="G220" i="1"/>
  <c r="T220" i="1" s="1"/>
  <c r="G912" i="1"/>
  <c r="T912" i="1" s="1"/>
  <c r="G502" i="1"/>
  <c r="T502" i="1" s="1"/>
  <c r="G205" i="1"/>
  <c r="T205" i="1" s="1"/>
  <c r="G326" i="1"/>
  <c r="T326" i="1" s="1"/>
  <c r="G902" i="1"/>
  <c r="T902" i="1" s="1"/>
  <c r="G1028" i="1"/>
  <c r="T1028" i="1" s="1"/>
  <c r="G1156" i="1"/>
  <c r="T1156" i="1" s="1"/>
  <c r="G1116" i="1"/>
  <c r="T1116" i="1" s="1"/>
  <c r="G790" i="1"/>
  <c r="T790" i="1" s="1"/>
  <c r="G594" i="1"/>
  <c r="T594" i="1" s="1"/>
  <c r="G645" i="1"/>
  <c r="T645" i="1" s="1"/>
  <c r="G1294" i="1"/>
  <c r="T1294" i="1" s="1"/>
  <c r="G725" i="1"/>
  <c r="T725" i="1" s="1"/>
  <c r="G791" i="1"/>
  <c r="T791" i="1" s="1"/>
  <c r="G796" i="1"/>
  <c r="T796" i="1" s="1"/>
  <c r="G1104" i="1"/>
  <c r="T1104" i="1" s="1"/>
  <c r="G726" i="1"/>
  <c r="T726" i="1" s="1"/>
  <c r="G136" i="1"/>
  <c r="T136" i="1" s="1"/>
  <c r="G469" i="1"/>
  <c r="T469" i="1" s="1"/>
  <c r="G283" i="1"/>
  <c r="T283" i="1" s="1"/>
  <c r="G1608" i="1"/>
  <c r="T1608" i="1" s="1"/>
  <c r="G1454" i="1"/>
  <c r="T1454" i="1" s="1"/>
  <c r="G25" i="1"/>
  <c r="T25" i="1" s="1"/>
  <c r="G1157" i="1"/>
  <c r="T1157" i="1" s="1"/>
  <c r="G1158" i="1"/>
  <c r="T1158" i="1" s="1"/>
  <c r="G1219" i="1"/>
  <c r="T1219" i="1" s="1"/>
  <c r="G646" i="1"/>
  <c r="T646" i="1" s="1"/>
  <c r="G412" i="1"/>
  <c r="T412" i="1" s="1"/>
  <c r="G1684" i="1"/>
  <c r="T1684" i="1" s="1"/>
  <c r="G284" i="1"/>
  <c r="T284" i="1" s="1"/>
  <c r="G1609" i="1"/>
  <c r="T1609" i="1" s="1"/>
  <c r="G437" i="1"/>
  <c r="T437" i="1" s="1"/>
  <c r="G470" i="1"/>
  <c r="T470" i="1" s="1"/>
  <c r="G566" i="1"/>
  <c r="T566" i="1" s="1"/>
  <c r="G122" i="1"/>
  <c r="T122" i="1" s="1"/>
  <c r="G372" i="1"/>
  <c r="T372" i="1" s="1"/>
  <c r="G801" i="1"/>
  <c r="T801" i="1" s="1"/>
  <c r="G1753" i="1"/>
  <c r="T1753" i="1" s="1"/>
  <c r="G456" i="1"/>
  <c r="T456" i="1" s="1"/>
  <c r="G832" i="1"/>
  <c r="T832" i="1" s="1"/>
  <c r="G402" i="1"/>
  <c r="T402" i="1" s="1"/>
  <c r="G1640" i="1"/>
  <c r="T1640" i="1" s="1"/>
  <c r="G647" i="1"/>
  <c r="T647" i="1" s="1"/>
  <c r="G373" i="1"/>
  <c r="T373" i="1" s="1"/>
  <c r="G106" i="1"/>
  <c r="T106" i="1" s="1"/>
  <c r="G792" i="1"/>
  <c r="T792" i="1" s="1"/>
  <c r="G927" i="1"/>
  <c r="T927" i="1" s="1"/>
  <c r="G648" i="1"/>
  <c r="T648" i="1" s="1"/>
  <c r="G1748" i="1"/>
  <c r="T1748" i="1" s="1"/>
  <c r="G63" i="1"/>
  <c r="T63" i="1" s="1"/>
  <c r="G833" i="1"/>
  <c r="T833" i="1" s="1"/>
  <c r="G503" i="1"/>
  <c r="T503" i="1" s="1"/>
  <c r="G1274" i="1"/>
  <c r="T1274" i="1" s="1"/>
  <c r="G1455" i="1"/>
  <c r="T1455" i="1" s="1"/>
  <c r="G1159" i="1"/>
  <c r="T1159" i="1" s="1"/>
  <c r="G1220" i="1"/>
  <c r="T1220" i="1" s="1"/>
  <c r="G266" i="1"/>
  <c r="T266" i="1" s="1"/>
  <c r="G793" i="1"/>
  <c r="T793" i="1" s="1"/>
  <c r="G47" i="1"/>
  <c r="T47" i="1" s="1"/>
  <c r="G152" i="1"/>
  <c r="T152" i="1" s="1"/>
  <c r="G834" i="1"/>
  <c r="T834" i="1" s="1"/>
  <c r="G567" i="1"/>
  <c r="T567" i="1" s="1"/>
  <c r="G920" i="1"/>
  <c r="T920" i="1" s="1"/>
  <c r="G746" i="1"/>
  <c r="T746" i="1" s="1"/>
  <c r="G1275" i="1"/>
  <c r="T1275" i="1" s="1"/>
  <c r="G1709" i="1"/>
  <c r="T1709" i="1" s="1"/>
  <c r="G1029" i="1"/>
  <c r="T1029" i="1" s="1"/>
  <c r="G163" i="1"/>
  <c r="T163" i="1" s="1"/>
  <c r="G343" i="1"/>
  <c r="T343" i="1" s="1"/>
  <c r="G1236" i="1"/>
  <c r="T1236" i="1" s="1"/>
  <c r="G407" i="1"/>
  <c r="T407" i="1" s="1"/>
  <c r="G206" i="1"/>
  <c r="T206" i="1" s="1"/>
  <c r="G730" i="1"/>
  <c r="T730" i="1" s="1"/>
  <c r="G1611" i="1"/>
  <c r="T1611" i="1" s="1"/>
  <c r="G1456" i="1"/>
  <c r="T1456" i="1" s="1"/>
  <c r="G568" i="1"/>
  <c r="T568" i="1" s="1"/>
  <c r="G421" i="1"/>
  <c r="T421" i="1" s="1"/>
  <c r="G64" i="1"/>
  <c r="T64" i="1" s="1"/>
  <c r="G762" i="1"/>
  <c r="T762" i="1" s="1"/>
  <c r="G714" i="1"/>
  <c r="T714" i="1" s="1"/>
  <c r="G629" i="1"/>
  <c r="T629" i="1" s="1"/>
  <c r="G504" i="1"/>
  <c r="T504" i="1" s="1"/>
  <c r="G1377" i="1"/>
  <c r="T1377" i="1" s="1"/>
  <c r="G464" i="1"/>
  <c r="T464" i="1" s="1"/>
  <c r="G207" i="1"/>
  <c r="T207" i="1" s="1"/>
  <c r="G179" i="1"/>
  <c r="T179" i="1" s="1"/>
  <c r="G35" i="1"/>
  <c r="T35" i="1" s="1"/>
  <c r="G349" i="1"/>
  <c r="T349" i="1" s="1"/>
  <c r="G247" i="1"/>
  <c r="T247" i="1" s="1"/>
  <c r="G471" i="1"/>
  <c r="T471" i="1" s="1"/>
  <c r="G123" i="1"/>
  <c r="T123" i="1" s="1"/>
  <c r="G248" i="1"/>
  <c r="T248" i="1" s="1"/>
  <c r="G835" i="1"/>
  <c r="T835" i="1" s="1"/>
  <c r="G836" i="1"/>
  <c r="T836" i="1" s="1"/>
  <c r="G909" i="1"/>
  <c r="T909" i="1" s="1"/>
  <c r="G972" i="1"/>
  <c r="T972" i="1" s="1"/>
  <c r="G1311" i="1"/>
  <c r="T1311" i="1" s="1"/>
  <c r="G747" i="1"/>
  <c r="T747" i="1" s="1"/>
  <c r="G928" i="1"/>
  <c r="T928" i="1" s="1"/>
  <c r="G837" i="1"/>
  <c r="T837" i="1" s="1"/>
  <c r="G374" i="1"/>
  <c r="T374" i="1" s="1"/>
  <c r="G546" i="1"/>
  <c r="T546" i="1" s="1"/>
  <c r="G147" i="1"/>
  <c r="T147" i="1" s="1"/>
  <c r="G124" i="1"/>
  <c r="T124" i="1" s="1"/>
  <c r="G649" i="1"/>
  <c r="T649" i="1" s="1"/>
  <c r="G1105" i="1"/>
  <c r="T1105" i="1" s="1"/>
  <c r="G763" i="1"/>
  <c r="T763" i="1" s="1"/>
  <c r="G1360" i="1"/>
  <c r="T1360" i="1" s="1"/>
  <c r="G1106" i="1"/>
  <c r="T1106" i="1" s="1"/>
  <c r="G38" i="1"/>
  <c r="T38" i="1" s="1"/>
  <c r="G1189" i="1"/>
  <c r="T1189" i="1" s="1"/>
  <c r="G78" i="1"/>
  <c r="T78" i="1" s="1"/>
  <c r="G929" i="1"/>
  <c r="T929" i="1" s="1"/>
  <c r="G249" i="1"/>
  <c r="T249" i="1" s="1"/>
  <c r="G1067" i="1"/>
  <c r="T1067" i="1" s="1"/>
  <c r="G285" i="1"/>
  <c r="T285" i="1" s="1"/>
  <c r="G1797" i="1"/>
  <c r="T1797" i="1" s="1"/>
  <c r="G1710" i="1"/>
  <c r="T1710" i="1" s="1"/>
  <c r="G286" i="1"/>
  <c r="T286" i="1" s="1"/>
  <c r="G65" i="1"/>
  <c r="T65" i="1" s="1"/>
  <c r="G930" i="1"/>
  <c r="T930" i="1" s="1"/>
  <c r="G838" i="1"/>
  <c r="T838" i="1" s="1"/>
  <c r="G21" i="1"/>
  <c r="T21" i="1" s="1"/>
  <c r="G137" i="1"/>
  <c r="T137" i="1" s="1"/>
  <c r="G505" i="1"/>
  <c r="T505" i="1" s="1"/>
  <c r="G438" i="1"/>
  <c r="T438" i="1" s="1"/>
  <c r="G1015" i="1"/>
  <c r="T1015" i="1" s="1"/>
  <c r="G569" i="1"/>
  <c r="T569" i="1" s="1"/>
  <c r="G125" i="1"/>
  <c r="T125" i="1" s="1"/>
  <c r="G1087" i="1"/>
  <c r="T1087" i="1" s="1"/>
  <c r="G164" i="1"/>
  <c r="T164" i="1" s="1"/>
  <c r="G439" i="1"/>
  <c r="T439" i="1" s="1"/>
  <c r="G839" i="1"/>
  <c r="T839" i="1" s="1"/>
  <c r="G931" i="1"/>
  <c r="T931" i="1" s="1"/>
  <c r="G932" i="1"/>
  <c r="T932" i="1" s="1"/>
  <c r="G287" i="1"/>
  <c r="T287" i="1" s="1"/>
  <c r="G840" i="1"/>
  <c r="T840" i="1" s="1"/>
  <c r="G570" i="1"/>
  <c r="T570" i="1" s="1"/>
  <c r="G506" i="1"/>
  <c r="T506" i="1" s="1"/>
  <c r="G50" i="1"/>
  <c r="T50" i="1" s="1"/>
  <c r="G1160" i="1"/>
  <c r="T1160" i="1" s="1"/>
  <c r="G630" i="1"/>
  <c r="T630" i="1" s="1"/>
  <c r="G1409" i="1"/>
  <c r="T1409" i="1" s="1"/>
  <c r="G375" i="1"/>
  <c r="T375" i="1" s="1"/>
  <c r="G1262" i="1"/>
  <c r="T1262" i="1" s="1"/>
  <c r="G1612" i="1"/>
  <c r="T1612" i="1" s="1"/>
  <c r="G841" i="1"/>
  <c r="T841" i="1" s="1"/>
  <c r="G1813" i="1"/>
  <c r="T1813" i="1" s="1"/>
  <c r="G250" i="1"/>
  <c r="T250" i="1" s="1"/>
  <c r="G1525" i="1"/>
  <c r="T1525" i="1" s="1"/>
  <c r="G1807" i="1"/>
  <c r="T1807" i="1" s="1"/>
  <c r="G1058" i="1"/>
  <c r="T1058" i="1" s="1"/>
  <c r="G650" i="1"/>
  <c r="T650" i="1" s="1"/>
  <c r="G107" i="1"/>
  <c r="T107" i="1" s="1"/>
  <c r="G376" i="1"/>
  <c r="T376" i="1" s="1"/>
  <c r="G779" i="1"/>
  <c r="T779" i="1" s="1"/>
  <c r="G1814" i="1"/>
  <c r="T1814" i="1" s="1"/>
  <c r="G1629" i="1"/>
  <c r="T1629" i="1" s="1"/>
  <c r="G1815" i="1"/>
  <c r="T1815" i="1" s="1"/>
  <c r="G1727" i="1"/>
  <c r="T1727" i="1" s="1"/>
  <c r="G1246" i="1"/>
  <c r="T1246" i="1" s="1"/>
  <c r="G1378" i="1"/>
  <c r="T1378" i="1" s="1"/>
  <c r="G1343" i="1"/>
  <c r="T1343" i="1" s="1"/>
  <c r="G1075" i="1"/>
  <c r="T1075" i="1" s="1"/>
  <c r="G1720" i="1"/>
  <c r="T1720" i="1" s="1"/>
  <c r="G1221" i="1"/>
  <c r="T1221" i="1" s="1"/>
  <c r="G1222" i="1"/>
  <c r="T1222" i="1" s="1"/>
  <c r="G1592" i="1"/>
  <c r="T1592" i="1" s="1"/>
  <c r="G1379" i="1"/>
  <c r="T1379" i="1" s="1"/>
  <c r="G721" i="1"/>
  <c r="T721" i="1" s="1"/>
  <c r="G1522" i="1"/>
  <c r="T1522" i="1" s="1"/>
  <c r="G171" i="1"/>
  <c r="T171" i="1" s="1"/>
  <c r="G794" i="1"/>
  <c r="T794" i="1" s="1"/>
  <c r="G1424" i="1"/>
  <c r="T1424" i="1" s="1"/>
  <c r="G1122" i="1"/>
  <c r="T1122" i="1" s="1"/>
  <c r="G842" i="1"/>
  <c r="T842" i="1" s="1"/>
  <c r="G1673" i="1"/>
  <c r="T1673" i="1" s="1"/>
  <c r="G1867" i="1"/>
  <c r="T1867" i="1" s="1"/>
  <c r="G1107" i="1"/>
  <c r="T1107" i="1" s="1"/>
  <c r="G1526" i="1"/>
  <c r="T1526" i="1" s="1"/>
  <c r="G1380" i="1"/>
  <c r="T1380" i="1" s="1"/>
  <c r="G1458" i="1"/>
  <c r="T1458" i="1" s="1"/>
  <c r="G1143" i="1"/>
  <c r="T1143" i="1" s="1"/>
  <c r="G93" i="1"/>
  <c r="T93" i="1" s="1"/>
  <c r="G1551" i="1"/>
  <c r="T1551" i="1" s="1"/>
  <c r="G1108" i="1"/>
  <c r="T1108" i="1" s="1"/>
  <c r="G651" i="1"/>
  <c r="T651" i="1" s="1"/>
  <c r="G1030" i="1"/>
  <c r="T1030" i="1" s="1"/>
  <c r="G1752" i="1"/>
  <c r="T1752" i="1" s="1"/>
  <c r="G1770" i="1"/>
  <c r="T1770" i="1" s="1"/>
  <c r="G1381" i="1"/>
  <c r="T1381" i="1" s="1"/>
  <c r="G1527" i="1"/>
  <c r="T1527" i="1" s="1"/>
  <c r="G1356" i="1"/>
  <c r="T1356" i="1" s="1"/>
  <c r="G1711" i="1"/>
  <c r="T1711" i="1" s="1"/>
  <c r="G1088" i="1"/>
  <c r="T1088" i="1" s="1"/>
  <c r="G1276" i="1"/>
  <c r="T1276" i="1" s="1"/>
  <c r="G1485" i="1"/>
  <c r="T1485" i="1" s="1"/>
  <c r="G1630" i="1"/>
  <c r="T1630" i="1" s="1"/>
  <c r="G1223" i="1"/>
  <c r="T1223" i="1" s="1"/>
  <c r="G1277" i="1"/>
  <c r="T1277" i="1" s="1"/>
  <c r="G617" i="1"/>
  <c r="T617" i="1" s="1"/>
  <c r="G1390" i="1"/>
  <c r="T1390" i="1" s="1"/>
  <c r="G1154" i="1"/>
  <c r="T1154" i="1" s="1"/>
  <c r="G1003" i="1"/>
  <c r="T1003" i="1" s="1"/>
  <c r="G1295" i="1"/>
  <c r="T1295" i="1" s="1"/>
  <c r="G880" i="1"/>
  <c r="T880" i="1" s="1"/>
  <c r="G1414" i="1"/>
  <c r="T1414" i="1" s="1"/>
  <c r="G933" i="1"/>
  <c r="T933" i="1" s="1"/>
  <c r="G516" i="1"/>
  <c r="T516" i="1" s="1"/>
  <c r="G1089" i="1"/>
  <c r="T1089" i="1" s="1"/>
  <c r="G1357" i="1"/>
  <c r="T1357" i="1" s="1"/>
  <c r="G1528" i="1"/>
  <c r="T1528" i="1" s="1"/>
  <c r="G571" i="1"/>
  <c r="T571" i="1" s="1"/>
  <c r="G237" i="1"/>
  <c r="T237" i="1" s="1"/>
  <c r="G915" i="1"/>
  <c r="T915" i="1" s="1"/>
  <c r="G873" i="1"/>
  <c r="T873" i="1" s="1"/>
  <c r="G1118" i="1"/>
  <c r="T1118" i="1" s="1"/>
  <c r="G327" i="1"/>
  <c r="T327" i="1" s="1"/>
  <c r="G881" i="1"/>
  <c r="T881" i="1" s="1"/>
  <c r="G1422" i="1"/>
  <c r="T1422" i="1" s="1"/>
  <c r="G652" i="1"/>
  <c r="T652" i="1" s="1"/>
  <c r="G1224" i="1"/>
  <c r="T1224" i="1" s="1"/>
  <c r="G251" i="1"/>
  <c r="T251" i="1" s="1"/>
  <c r="G1363" i="1"/>
  <c r="T1363" i="1" s="1"/>
  <c r="G440" i="1"/>
  <c r="T440" i="1" s="1"/>
  <c r="G1459" i="1"/>
  <c r="T1459" i="1" s="1"/>
  <c r="G1161" i="1"/>
  <c r="T1161" i="1" s="1"/>
  <c r="G208" i="1"/>
  <c r="T208" i="1" s="1"/>
  <c r="G1031" i="1"/>
  <c r="T1031" i="1" s="1"/>
  <c r="G1425" i="1"/>
  <c r="T1425" i="1" s="1"/>
  <c r="G328" i="1"/>
  <c r="T328" i="1" s="1"/>
  <c r="G1712" i="1"/>
  <c r="T1712" i="1" s="1"/>
  <c r="G1162" i="1"/>
  <c r="T1162" i="1" s="1"/>
  <c r="G1754" i="1"/>
  <c r="T1754" i="1" s="1"/>
  <c r="G225" i="1"/>
  <c r="T225" i="1" s="1"/>
  <c r="G262" i="1"/>
  <c r="T262" i="1" s="1"/>
  <c r="G1134" i="1"/>
  <c r="T1134" i="1" s="1"/>
  <c r="G748" i="1"/>
  <c r="T748" i="1" s="1"/>
  <c r="G1032" i="1"/>
  <c r="T1032" i="1" s="1"/>
  <c r="G1868" i="1"/>
  <c r="T1868" i="1" s="1"/>
  <c r="G969" i="1"/>
  <c r="T969" i="1" s="1"/>
  <c r="G1109" i="1"/>
  <c r="T1109" i="1" s="1"/>
  <c r="G1460" i="1"/>
  <c r="T1460" i="1" s="1"/>
  <c r="G1755" i="1"/>
  <c r="T1755" i="1" s="1"/>
  <c r="G572" i="1"/>
  <c r="T572" i="1" s="1"/>
  <c r="G1033" i="1"/>
  <c r="T1033" i="1" s="1"/>
  <c r="G226" i="1"/>
  <c r="T226" i="1" s="1"/>
  <c r="G843" i="1"/>
  <c r="T843" i="1" s="1"/>
  <c r="G85" i="1"/>
  <c r="T85" i="1" s="1"/>
  <c r="G108" i="1"/>
  <c r="T108" i="1" s="1"/>
  <c r="G1776" i="1"/>
  <c r="T1776" i="1" s="1"/>
  <c r="G138" i="1"/>
  <c r="T138" i="1" s="1"/>
  <c r="G507" i="1"/>
  <c r="T507" i="1" s="1"/>
  <c r="G653" i="1"/>
  <c r="T653" i="1" s="1"/>
  <c r="G305" i="1"/>
  <c r="T305" i="1" s="1"/>
  <c r="G1199" i="1"/>
  <c r="T1199" i="1" s="1"/>
  <c r="G1461" i="1"/>
  <c r="T1461" i="1" s="1"/>
  <c r="G618" i="1"/>
  <c r="T618" i="1" s="1"/>
  <c r="G806" i="1"/>
  <c r="T806" i="1" s="1"/>
  <c r="G1203" i="1"/>
  <c r="T1203" i="1" s="1"/>
  <c r="G1780" i="1"/>
  <c r="T1780" i="1" s="1"/>
  <c r="G109" i="1"/>
  <c r="T109" i="1" s="1"/>
  <c r="G973" i="1"/>
  <c r="T973" i="1" s="1"/>
  <c r="G1529" i="1"/>
  <c r="T1529" i="1" s="1"/>
  <c r="G1077" i="1"/>
  <c r="T1077" i="1" s="1"/>
  <c r="G209" i="1"/>
  <c r="T209" i="1" s="1"/>
  <c r="G1370" i="1"/>
  <c r="T1370" i="1" s="1"/>
  <c r="G1361" i="1"/>
  <c r="T1361" i="1" s="1"/>
  <c r="G1530" i="1"/>
  <c r="T1530" i="1" s="1"/>
  <c r="G427" i="1"/>
  <c r="T427" i="1" s="1"/>
  <c r="G1344" i="1"/>
  <c r="T1344" i="1" s="1"/>
  <c r="G654" i="1"/>
  <c r="T654" i="1" s="1"/>
  <c r="G1090" i="1"/>
  <c r="T1090" i="1" s="1"/>
  <c r="G1078" i="1"/>
  <c r="T1078" i="1" s="1"/>
  <c r="G66" i="1"/>
  <c r="T66" i="1" s="1"/>
  <c r="G172" i="1"/>
  <c r="T172" i="1" s="1"/>
  <c r="G1225" i="1"/>
  <c r="T1225" i="1" s="1"/>
  <c r="G984" i="1"/>
  <c r="T984" i="1" s="1"/>
  <c r="G655" i="1"/>
  <c r="T655" i="1" s="1"/>
  <c r="G1265" i="1"/>
  <c r="T1265" i="1" s="1"/>
  <c r="G1846" i="1"/>
  <c r="T1846" i="1" s="1"/>
  <c r="G1307" i="1"/>
  <c r="T1307" i="1" s="1"/>
  <c r="G1163" i="1"/>
  <c r="T1163" i="1" s="1"/>
  <c r="G1226" i="1"/>
  <c r="T1226" i="1" s="1"/>
  <c r="G508" i="1"/>
  <c r="T508" i="1" s="1"/>
  <c r="G1278" i="1"/>
  <c r="T1278" i="1" s="1"/>
  <c r="G773" i="1"/>
  <c r="T773" i="1" s="1"/>
  <c r="G1091" i="1"/>
  <c r="T1091" i="1" s="1"/>
  <c r="G715" i="1"/>
  <c r="T715" i="1" s="1"/>
  <c r="G86" i="1"/>
  <c r="T86" i="1" s="1"/>
  <c r="G241" i="1"/>
  <c r="T241" i="1" s="1"/>
  <c r="G1631" i="1"/>
  <c r="T1631" i="1" s="1"/>
  <c r="G882" i="1"/>
  <c r="T882" i="1" s="1"/>
  <c r="G1034" i="1"/>
  <c r="T1034" i="1" s="1"/>
  <c r="G67" i="1"/>
  <c r="T67" i="1" s="1"/>
  <c r="G1382" i="1"/>
  <c r="T1382" i="1" s="1"/>
  <c r="G656" i="1"/>
  <c r="T656" i="1" s="1"/>
  <c r="G918" i="1"/>
  <c r="T918" i="1" s="1"/>
  <c r="G423" i="1"/>
  <c r="T423" i="1" s="1"/>
  <c r="G1279" i="1"/>
  <c r="T1279" i="1" s="1"/>
  <c r="G23" i="1"/>
  <c r="T23" i="1" s="1"/>
  <c r="G329" i="1"/>
  <c r="T329" i="1" s="1"/>
  <c r="G1092" i="1"/>
  <c r="T1092" i="1" s="1"/>
  <c r="G110" i="1"/>
  <c r="T110" i="1" s="1"/>
  <c r="G1301" i="1"/>
  <c r="T1301" i="1" s="1"/>
  <c r="G1462" i="1"/>
  <c r="T1462" i="1" s="1"/>
  <c r="G934" i="1"/>
  <c r="T934" i="1" s="1"/>
  <c r="G1312" i="1"/>
  <c r="T1312" i="1" s="1"/>
  <c r="G1383" i="1"/>
  <c r="T1383" i="1" s="1"/>
  <c r="G1280" i="1"/>
  <c r="T1280" i="1" s="1"/>
  <c r="G1648" i="1"/>
  <c r="T1648" i="1" s="1"/>
  <c r="G573" i="1"/>
  <c r="T573" i="1" s="1"/>
  <c r="G1865" i="1"/>
  <c r="T1865" i="1" s="1"/>
  <c r="G1493" i="1"/>
  <c r="T1493" i="1" s="1"/>
  <c r="G935" i="1"/>
  <c r="T935" i="1" s="1"/>
  <c r="G1313" i="1"/>
  <c r="T1313" i="1" s="1"/>
  <c r="G1768" i="1"/>
  <c r="T1768" i="1" s="1"/>
  <c r="G985" i="1"/>
  <c r="T985" i="1" s="1"/>
  <c r="G1185" i="1"/>
  <c r="T1185" i="1" s="1"/>
  <c r="G1713" i="1"/>
  <c r="T1713" i="1" s="1"/>
  <c r="G657" i="1"/>
  <c r="T657" i="1" s="1"/>
  <c r="G1594" i="1"/>
  <c r="T1594" i="1" s="1"/>
  <c r="G1887" i="1"/>
  <c r="T1887" i="1" s="1"/>
  <c r="G749" i="1"/>
  <c r="T749" i="1" s="1"/>
  <c r="G1463" i="1"/>
  <c r="T1463" i="1" s="1"/>
  <c r="G1464" i="1"/>
  <c r="T1464" i="1" s="1"/>
  <c r="G1314" i="1"/>
  <c r="T1314" i="1" s="1"/>
  <c r="G1750" i="1"/>
  <c r="T1750" i="1" s="1"/>
  <c r="G844" i="1"/>
  <c r="T844" i="1" s="1"/>
  <c r="G1674" i="1"/>
  <c r="T1674" i="1" s="1"/>
  <c r="G1680" i="1"/>
  <c r="T1680" i="1" s="1"/>
  <c r="G1650" i="1"/>
  <c r="T1650" i="1" s="1"/>
  <c r="G845" i="1"/>
  <c r="T845" i="1" s="1"/>
  <c r="G1634" i="1"/>
  <c r="T1634" i="1" s="1"/>
  <c r="G1845" i="1"/>
  <c r="T1845" i="1" s="1"/>
  <c r="G1304" i="1"/>
  <c r="T1304" i="1" s="1"/>
  <c r="G658" i="1"/>
  <c r="T658" i="1" s="1"/>
  <c r="G1302" i="1"/>
  <c r="T1302" i="1" s="1"/>
  <c r="G288" i="1"/>
  <c r="T288" i="1" s="1"/>
  <c r="G1531" i="1"/>
  <c r="T1531" i="1" s="1"/>
  <c r="G659" i="1"/>
  <c r="T659" i="1" s="1"/>
  <c r="G1035" i="1"/>
  <c r="T1035" i="1" s="1"/>
  <c r="G296" i="1"/>
  <c r="T296" i="1" s="1"/>
  <c r="G1714" i="1"/>
  <c r="T1714" i="1" s="1"/>
  <c r="G1110" i="1"/>
  <c r="T1110" i="1" s="1"/>
  <c r="G1415" i="1"/>
  <c r="T1415" i="1" s="1"/>
  <c r="G522" i="1"/>
  <c r="T522" i="1" s="1"/>
  <c r="G1715" i="1"/>
  <c r="T1715" i="1" s="1"/>
  <c r="G1164" i="1"/>
  <c r="T1164" i="1" s="1"/>
  <c r="G1596" i="1"/>
  <c r="T1596" i="1" s="1"/>
  <c r="G352" i="1"/>
  <c r="T352" i="1" s="1"/>
  <c r="G441" i="1"/>
  <c r="T441" i="1" s="1"/>
  <c r="G687" i="1"/>
  <c r="T687" i="1" s="1"/>
  <c r="G846" i="1"/>
  <c r="T846" i="1" s="1"/>
  <c r="G1593" i="1"/>
  <c r="T1593" i="1" s="1"/>
  <c r="G1186" i="1"/>
  <c r="T1186" i="1" s="1"/>
  <c r="G1187" i="1"/>
  <c r="T1187" i="1" s="1"/>
  <c r="G847" i="1"/>
  <c r="T847" i="1" s="1"/>
  <c r="G883" i="1"/>
  <c r="T883" i="1" s="1"/>
  <c r="G1227" i="1"/>
  <c r="T1227" i="1" s="1"/>
  <c r="G442" i="1"/>
  <c r="T442" i="1" s="1"/>
  <c r="G660" i="1"/>
  <c r="T660" i="1" s="1"/>
  <c r="G1651" i="1"/>
  <c r="T1651" i="1" s="1"/>
  <c r="G727" i="1"/>
  <c r="T727" i="1" s="1"/>
  <c r="G300" i="1"/>
  <c r="T300" i="1" s="1"/>
  <c r="G377" i="1"/>
  <c r="T377" i="1" s="1"/>
  <c r="G1303" i="1"/>
  <c r="T1303" i="1" s="1"/>
  <c r="G631" i="1"/>
  <c r="T631" i="1" s="1"/>
  <c r="G1237" i="1"/>
  <c r="T1237" i="1" s="1"/>
  <c r="G661" i="1"/>
  <c r="T661" i="1" s="1"/>
  <c r="G1771" i="1"/>
  <c r="T1771" i="1" s="1"/>
  <c r="G662" i="1"/>
  <c r="T662" i="1" s="1"/>
  <c r="G457" i="1"/>
  <c r="T457" i="1" s="1"/>
  <c r="G240" i="1"/>
  <c r="T240" i="1" s="1"/>
  <c r="G1036" i="1"/>
  <c r="T1036" i="1" s="1"/>
  <c r="G1793" i="1"/>
  <c r="T1793" i="1" s="1"/>
  <c r="G289" i="1"/>
  <c r="T289" i="1" s="1"/>
  <c r="G378" i="1"/>
  <c r="T378" i="1" s="1"/>
  <c r="G210" i="1"/>
  <c r="T210" i="1" s="1"/>
  <c r="G862" i="1"/>
  <c r="T862" i="1" s="1"/>
  <c r="G1561" i="1"/>
  <c r="T1561" i="1" s="1"/>
  <c r="G1037" i="1"/>
  <c r="T1037" i="1" s="1"/>
  <c r="G211" i="1"/>
  <c r="T211" i="1" s="1"/>
  <c r="G1063" i="1"/>
  <c r="T1063" i="1" s="1"/>
  <c r="G728" i="1"/>
  <c r="T728" i="1" s="1"/>
  <c r="G330" i="1"/>
  <c r="T330" i="1" s="1"/>
  <c r="G472" i="1"/>
  <c r="T472" i="1" s="1"/>
  <c r="G750" i="1"/>
  <c r="T750" i="1" s="1"/>
  <c r="G804" i="1"/>
  <c r="T804" i="1" s="1"/>
  <c r="G608" i="1"/>
  <c r="T608" i="1" s="1"/>
  <c r="G811" i="1"/>
  <c r="T811" i="1" s="1"/>
  <c r="G509" i="1"/>
  <c r="T509" i="1" s="1"/>
  <c r="G126" i="1"/>
  <c r="T126" i="1" s="1"/>
  <c r="G1038" i="1"/>
  <c r="T1038" i="1" s="1"/>
  <c r="G166" i="1"/>
  <c r="T166" i="1" s="1"/>
  <c r="G350" i="1"/>
  <c r="T350" i="1" s="1"/>
  <c r="G974" i="1"/>
  <c r="T974" i="1" s="1"/>
  <c r="G523" i="1"/>
  <c r="T523" i="1" s="1"/>
  <c r="G1165" i="1"/>
  <c r="T1165" i="1" s="1"/>
  <c r="G510" i="1"/>
  <c r="T510" i="1" s="1"/>
  <c r="G936" i="1"/>
  <c r="T936" i="1" s="1"/>
  <c r="G1111" i="1"/>
  <c r="T1111" i="1" s="1"/>
  <c r="G1469" i="1"/>
  <c r="T1469" i="1" s="1"/>
  <c r="G848" i="1"/>
  <c r="T848" i="1" s="1"/>
  <c r="G331" i="1"/>
  <c r="T331" i="1" s="1"/>
  <c r="G37" i="1"/>
  <c r="T37" i="1" s="1"/>
  <c r="G764" i="1"/>
  <c r="T764" i="1" s="1"/>
  <c r="G1315" i="1"/>
  <c r="T1315" i="1" s="1"/>
  <c r="G1384" i="1"/>
  <c r="T1384" i="1" s="1"/>
  <c r="G1405" i="1"/>
  <c r="T1405" i="1" s="1"/>
  <c r="G1632" i="1"/>
  <c r="T1632" i="1" s="1"/>
  <c r="G1435" i="1"/>
  <c r="T1435" i="1" s="1"/>
  <c r="G79" i="1"/>
  <c r="T79" i="1" s="1"/>
  <c r="G1465" i="1"/>
  <c r="T1465" i="1" s="1"/>
  <c r="G937" i="1"/>
  <c r="T937" i="1" s="1"/>
  <c r="G379" i="1"/>
  <c r="T379" i="1" s="1"/>
  <c r="G212" i="1"/>
  <c r="T212" i="1" s="1"/>
  <c r="G1093" i="1"/>
  <c r="T1093" i="1" s="1"/>
  <c r="G1416" i="1"/>
  <c r="T1416" i="1" s="1"/>
  <c r="G1869" i="1"/>
  <c r="T1869" i="1" s="1"/>
  <c r="G1151" i="1"/>
  <c r="T1151" i="1" s="1"/>
  <c r="G351" i="1"/>
  <c r="T351" i="1" s="1"/>
  <c r="G1532" i="1"/>
  <c r="T1532" i="1" s="1"/>
  <c r="G1562" i="1"/>
  <c r="T1562" i="1" s="1"/>
  <c r="G1563" i="1"/>
  <c r="T1563" i="1" s="1"/>
  <c r="G1228" i="1"/>
  <c r="T1228" i="1" s="1"/>
  <c r="G663" i="1"/>
  <c r="T663" i="1" s="1"/>
  <c r="G1316" i="1"/>
  <c r="T1316" i="1" s="1"/>
  <c r="G1004" i="1"/>
  <c r="T1004" i="1" s="1"/>
  <c r="G860" i="1"/>
  <c r="T860" i="1" s="1"/>
  <c r="G1685" i="1"/>
  <c r="T1685" i="1" s="1"/>
  <c r="G1747" i="1"/>
  <c r="T1747" i="1" s="1"/>
  <c r="G380" i="1"/>
  <c r="T380" i="1" s="1"/>
  <c r="G111" i="1"/>
  <c r="T111" i="1" s="1"/>
  <c r="G173" i="1"/>
  <c r="T173" i="1" s="1"/>
  <c r="G443" i="1"/>
  <c r="T443" i="1" s="1"/>
  <c r="G153" i="1"/>
  <c r="T153" i="1" s="1"/>
  <c r="G112" i="1"/>
  <c r="T112" i="1" s="1"/>
  <c r="G664" i="1"/>
  <c r="T664" i="1" s="1"/>
  <c r="G703" i="1"/>
  <c r="T703" i="1" s="1"/>
  <c r="G381" i="1"/>
  <c r="T381" i="1" s="1"/>
  <c r="G1126" i="1"/>
  <c r="T1126" i="1" s="1"/>
  <c r="G213" i="1"/>
  <c r="T213" i="1" s="1"/>
  <c r="G665" i="1"/>
  <c r="T665" i="1" s="1"/>
  <c r="G252" i="1"/>
  <c r="T252" i="1" s="1"/>
  <c r="G1229" i="1"/>
  <c r="T1229" i="1" s="1"/>
  <c r="G849" i="1"/>
  <c r="T849" i="1" s="1"/>
  <c r="G181" i="1"/>
  <c r="T181" i="1" s="1"/>
  <c r="G1094" i="1"/>
  <c r="T1094" i="1" s="1"/>
  <c r="G332" i="1"/>
  <c r="T332" i="1" s="1"/>
  <c r="G214" i="1"/>
  <c r="T214" i="1" s="1"/>
  <c r="G346" i="1"/>
  <c r="T346" i="1" s="1"/>
  <c r="G333" i="1"/>
  <c r="T333" i="1" s="1"/>
  <c r="G127" i="1"/>
  <c r="T127" i="1" s="1"/>
  <c r="G514" i="1"/>
  <c r="T514" i="1" s="1"/>
  <c r="G228" i="1"/>
  <c r="T228" i="1" s="1"/>
  <c r="G1059" i="1"/>
  <c r="T1059" i="1" s="1"/>
  <c r="G619" i="1"/>
  <c r="T619" i="1" s="1"/>
  <c r="G964" i="1"/>
  <c r="T964" i="1" s="1"/>
  <c r="G68" i="1"/>
  <c r="T68" i="1" s="1"/>
  <c r="G459" i="1"/>
  <c r="T459" i="1" s="1"/>
  <c r="G405" i="1"/>
  <c r="T405" i="1" s="1"/>
  <c r="G636" i="1"/>
  <c r="T636" i="1" s="1"/>
  <c r="G83" i="1"/>
  <c r="T83" i="1" s="1"/>
  <c r="G1281" i="1"/>
  <c r="T1281" i="1" s="1"/>
  <c r="G253" i="1"/>
  <c r="T253" i="1" s="1"/>
  <c r="G94" i="1"/>
  <c r="T94" i="1" s="1"/>
  <c r="G574" i="1"/>
  <c r="T574" i="1" s="1"/>
  <c r="G382" i="1"/>
  <c r="T382" i="1" s="1"/>
  <c r="G1076" i="1"/>
  <c r="T1076" i="1" s="1"/>
  <c r="G1039" i="1"/>
  <c r="T1039" i="1" s="1"/>
  <c r="G868" i="1"/>
  <c r="T868" i="1" s="1"/>
  <c r="G575" i="1"/>
  <c r="T575" i="1" s="1"/>
  <c r="G751" i="1"/>
  <c r="T751" i="1" s="1"/>
  <c r="G1040" i="1"/>
  <c r="T1040" i="1" s="1"/>
  <c r="G666" i="1"/>
  <c r="T666" i="1" s="1"/>
  <c r="G69" i="1"/>
  <c r="T69" i="1" s="1"/>
  <c r="G301" i="1"/>
  <c r="T301" i="1" s="1"/>
  <c r="G583" i="1"/>
  <c r="T583" i="1" s="1"/>
  <c r="G850" i="1"/>
  <c r="T850" i="1" s="1"/>
  <c r="G128" i="1"/>
  <c r="T128" i="1" s="1"/>
  <c r="G167" i="1"/>
  <c r="T167" i="1" s="1"/>
  <c r="G1041" i="1"/>
  <c r="T1041" i="1" s="1"/>
  <c r="G357" i="1"/>
  <c r="T357" i="1" s="1"/>
  <c r="G938" i="1"/>
  <c r="T938" i="1" s="1"/>
  <c r="G869" i="1"/>
  <c r="T869" i="1" s="1"/>
  <c r="G473" i="1"/>
  <c r="T473" i="1" s="1"/>
  <c r="G851" i="1"/>
  <c r="T851" i="1" s="1"/>
  <c r="G700" i="1"/>
  <c r="T700" i="1" s="1"/>
  <c r="G359" i="1"/>
  <c r="T359" i="1" s="1"/>
  <c r="G444" i="1"/>
  <c r="T444" i="1" s="1"/>
  <c r="G632" i="1"/>
  <c r="T632" i="1" s="1"/>
  <c r="G408" i="1"/>
  <c r="T408" i="1" s="1"/>
  <c r="G267" i="1"/>
  <c r="T267" i="1" s="1"/>
  <c r="G474" i="1"/>
  <c r="T474" i="1" s="1"/>
  <c r="G1406" i="1"/>
  <c r="T1406" i="1" s="1"/>
  <c r="G148" i="1"/>
  <c r="T148" i="1" s="1"/>
  <c r="G383" i="1"/>
  <c r="T383" i="1" s="1"/>
  <c r="G1207" i="1"/>
  <c r="T1207" i="1" s="1"/>
  <c r="G1230" i="1"/>
  <c r="T1230" i="1" s="1"/>
  <c r="G633" i="1"/>
  <c r="T633" i="1" s="1"/>
  <c r="G232" i="1"/>
  <c r="T232" i="1" s="1"/>
  <c r="G445" i="1"/>
  <c r="T445" i="1" s="1"/>
  <c r="G186" i="1"/>
  <c r="T186" i="1" s="1"/>
  <c r="G1794" i="1"/>
  <c r="T1794" i="1" s="1"/>
  <c r="G547" i="1"/>
  <c r="T547" i="1" s="1"/>
  <c r="G1166" i="1"/>
  <c r="T1166" i="1" s="1"/>
  <c r="G1282" i="1"/>
  <c r="T1282" i="1" s="1"/>
  <c r="G1005" i="1"/>
  <c r="T1005" i="1" s="1"/>
  <c r="G667" i="1"/>
  <c r="T667" i="1" s="1"/>
  <c r="G1269" i="1"/>
  <c r="T1269" i="1" s="1"/>
  <c r="G1816" i="1"/>
  <c r="T1816" i="1" s="1"/>
  <c r="G986" i="1"/>
  <c r="T986" i="1" s="1"/>
  <c r="G1864" i="1"/>
  <c r="T1864" i="1" s="1"/>
  <c r="G668" i="1"/>
  <c r="T668" i="1" s="1"/>
  <c r="G334" i="1"/>
  <c r="T334" i="1" s="1"/>
  <c r="G158" i="1"/>
  <c r="T158" i="1" s="1"/>
  <c r="G409" i="1"/>
  <c r="T409" i="1" s="1"/>
  <c r="G1208" i="1"/>
  <c r="T1208" i="1" s="1"/>
  <c r="G586" i="1"/>
  <c r="T586" i="1" s="1"/>
  <c r="G422" i="1"/>
  <c r="T422" i="1" s="1"/>
  <c r="G852" i="1"/>
  <c r="T852" i="1" s="1"/>
  <c r="G1652" i="1"/>
  <c r="T1652" i="1" s="1"/>
  <c r="G939" i="1"/>
  <c r="T939" i="1" s="1"/>
  <c r="G1756" i="1"/>
  <c r="T1756" i="1" s="1"/>
  <c r="G1385" i="1"/>
  <c r="T1385" i="1" s="1"/>
  <c r="G634" i="1"/>
  <c r="T634" i="1" s="1"/>
  <c r="G557" i="1"/>
  <c r="T557" i="1" s="1"/>
  <c r="G752" i="1"/>
  <c r="T752" i="1" s="1"/>
  <c r="G1135" i="1"/>
  <c r="T1135" i="1" s="1"/>
  <c r="G1317" i="1"/>
  <c r="T1317" i="1" s="1"/>
  <c r="G1533" i="1"/>
  <c r="T1533" i="1" s="1"/>
  <c r="G454" i="1"/>
  <c r="T454" i="1" s="1"/>
  <c r="G254" i="1"/>
  <c r="T254" i="1" s="1"/>
  <c r="G584" i="1"/>
  <c r="T584" i="1" s="1"/>
  <c r="G26" i="1"/>
  <c r="T26" i="1" s="1"/>
  <c r="G294" i="1"/>
  <c r="T294" i="1" s="1"/>
  <c r="G446" i="1"/>
  <c r="T446" i="1" s="1"/>
  <c r="G940" i="1"/>
  <c r="T940" i="1" s="1"/>
  <c r="G96" i="1"/>
  <c r="T96" i="1" s="1"/>
  <c r="G46" i="1"/>
  <c r="T46" i="1" s="1"/>
  <c r="G1552" i="1"/>
  <c r="T1552" i="1" s="1"/>
  <c r="G620" i="1"/>
  <c r="T620" i="1" s="1"/>
  <c r="G1243" i="1"/>
  <c r="T1243" i="1" s="1"/>
  <c r="G941" i="1"/>
  <c r="T941" i="1" s="1"/>
  <c r="G75" i="1"/>
  <c r="T75" i="1" s="1"/>
  <c r="G295" i="1"/>
  <c r="T295" i="1" s="1"/>
  <c r="G1068" i="1"/>
  <c r="T1068" i="1" s="1"/>
  <c r="G1534" i="1"/>
  <c r="T1534" i="1" s="1"/>
  <c r="G174" i="1"/>
  <c r="T174" i="1" s="1"/>
  <c r="G1457" i="1"/>
  <c r="T1457" i="1" s="1"/>
  <c r="G1633" i="1"/>
  <c r="T1633" i="1" s="1"/>
  <c r="G1167" i="1"/>
  <c r="T1167" i="1" s="1"/>
  <c r="G1117" i="1"/>
  <c r="T1117" i="1" s="1"/>
  <c r="G942" i="1"/>
  <c r="T942" i="1" s="1"/>
  <c r="G1214" i="1"/>
  <c r="T1214" i="1" s="1"/>
  <c r="G517" i="1"/>
  <c r="T517" i="1" s="1"/>
  <c r="G488" i="1"/>
  <c r="T488" i="1" s="1"/>
  <c r="G417" i="1"/>
  <c r="T417" i="1" s="1"/>
  <c r="G154" i="1"/>
  <c r="T154" i="1" s="1"/>
  <c r="G1393" i="1"/>
  <c r="T1393" i="1" s="1"/>
  <c r="G113" i="1"/>
  <c r="T113" i="1" s="1"/>
  <c r="G463" i="1"/>
  <c r="T463" i="1" s="1"/>
  <c r="G688" i="1"/>
  <c r="T688" i="1" s="1"/>
  <c r="G477" i="1"/>
  <c r="T477" i="1" s="1"/>
  <c r="G290" i="1"/>
  <c r="T290" i="1" s="1"/>
  <c r="G1042" i="1"/>
  <c r="T1042" i="1" s="1"/>
  <c r="G1168" i="1"/>
  <c r="T1168" i="1" s="1"/>
  <c r="G905" i="1"/>
  <c r="T905" i="1" s="1"/>
  <c r="G1386" i="1"/>
  <c r="T1386" i="1" s="1"/>
  <c r="G1144" i="1"/>
  <c r="T1144" i="1" s="1"/>
  <c r="G1358" i="1"/>
  <c r="T1358" i="1" s="1"/>
  <c r="G1006" i="1"/>
  <c r="T1006" i="1" s="1"/>
  <c r="G1486" i="1"/>
  <c r="T1486" i="1" s="1"/>
  <c r="G1338" i="1"/>
  <c r="T1338" i="1" s="1"/>
  <c r="G853" i="1"/>
  <c r="T853" i="1" s="1"/>
  <c r="G335" i="1"/>
  <c r="T335" i="1" s="1"/>
  <c r="G965" i="1"/>
  <c r="T965" i="1" s="1"/>
  <c r="G1777" i="1"/>
  <c r="T1777" i="1" s="1"/>
  <c r="G795" i="1"/>
  <c r="T795" i="1" s="1"/>
  <c r="G447" i="1"/>
  <c r="T447" i="1" s="1"/>
  <c r="G41" i="1"/>
  <c r="T41" i="1" s="1"/>
  <c r="G1197" i="1"/>
  <c r="T1197" i="1" s="1"/>
  <c r="G1716" i="1"/>
  <c r="T1716" i="1" s="1"/>
  <c r="G1535" i="1"/>
  <c r="T1535" i="1" s="1"/>
  <c r="G854" i="1"/>
  <c r="T854" i="1" s="1"/>
  <c r="G1536" i="1"/>
  <c r="T1536" i="1" s="1"/>
  <c r="G855" i="1"/>
  <c r="T855" i="1" s="1"/>
  <c r="G1283" i="1"/>
  <c r="T1283" i="1" s="1"/>
  <c r="G753" i="1"/>
  <c r="T753" i="1" s="1"/>
  <c r="G1069" i="1"/>
  <c r="T1069" i="1" s="1"/>
  <c r="G1098" i="1"/>
  <c r="T1098" i="1" s="1"/>
  <c r="G621" i="1"/>
  <c r="T621" i="1" s="1"/>
  <c r="G669" i="1"/>
  <c r="T669" i="1" s="1"/>
  <c r="G1127" i="1"/>
  <c r="T1127" i="1" s="1"/>
  <c r="G987" i="1"/>
  <c r="T987" i="1" s="1"/>
  <c r="G533" i="1"/>
  <c r="T533" i="1" s="1"/>
  <c r="G336" i="1"/>
  <c r="T336" i="1" s="1"/>
  <c r="G1426" i="1"/>
  <c r="T1426" i="1" s="1"/>
  <c r="G1387" i="1"/>
  <c r="T1387" i="1" s="1"/>
  <c r="G856" i="1"/>
  <c r="T856" i="1" s="1"/>
  <c r="G1675" i="1"/>
  <c r="T1675" i="1" s="1"/>
  <c r="G80" i="1"/>
  <c r="T80" i="1" s="1"/>
  <c r="G1669" i="1"/>
  <c r="T1669" i="1" s="1"/>
  <c r="G754" i="1"/>
  <c r="T754" i="1" s="1"/>
  <c r="G670" i="1"/>
  <c r="T670" i="1" s="1"/>
  <c r="G1095" i="1"/>
  <c r="T1095" i="1" s="1"/>
  <c r="G169" i="1"/>
  <c r="T169" i="1" s="1"/>
  <c r="G1689" i="1"/>
  <c r="T1689" i="1" s="1"/>
  <c r="G765" i="1"/>
  <c r="T765" i="1" s="1"/>
  <c r="G215" i="1"/>
  <c r="T215" i="1" s="1"/>
  <c r="G1811" i="1"/>
  <c r="T1811" i="1" s="1"/>
  <c r="G1388" i="1"/>
  <c r="T1388" i="1" s="1"/>
  <c r="G1466" i="1"/>
  <c r="T1466" i="1" s="1"/>
  <c r="G315" i="1"/>
  <c r="T315" i="1" s="1"/>
  <c r="G1849" i="1"/>
  <c r="T1849" i="1" s="1"/>
  <c r="G1537" i="1"/>
  <c r="T1537" i="1" s="1"/>
  <c r="G511" i="1"/>
  <c r="T511" i="1" s="1"/>
  <c r="G56" i="1"/>
  <c r="T56" i="1" s="1"/>
  <c r="G30" i="1"/>
  <c r="T30" i="1" s="1"/>
  <c r="G1538" i="1"/>
  <c r="T1538" i="1" s="1"/>
  <c r="G1145" i="1"/>
  <c r="T1145" i="1" s="1"/>
  <c r="G741" i="1"/>
  <c r="T741" i="1" s="1"/>
  <c r="G1427" i="1"/>
  <c r="T1427" i="1" s="1"/>
  <c r="G268" i="1"/>
  <c r="T268" i="1" s="1"/>
  <c r="G337" i="1"/>
  <c r="T337" i="1" s="1"/>
  <c r="G1487" i="1"/>
  <c r="T1487" i="1" s="1"/>
  <c r="G870" i="1"/>
  <c r="T870" i="1" s="1"/>
  <c r="G689" i="1"/>
  <c r="T689" i="1" s="1"/>
  <c r="G755" i="1"/>
  <c r="T755" i="1" s="1"/>
  <c r="G448" i="1"/>
  <c r="T448" i="1" s="1"/>
  <c r="G1149" i="1"/>
  <c r="T1149" i="1" s="1"/>
  <c r="G384" i="1"/>
  <c r="T384" i="1" s="1"/>
  <c r="G1467" i="1"/>
  <c r="T1467" i="1" s="1"/>
  <c r="G874" i="1"/>
  <c r="T874" i="1" s="1"/>
  <c r="G1844" i="1"/>
  <c r="T1844" i="1" s="1"/>
  <c r="G622" i="1"/>
  <c r="T622" i="1" s="1"/>
  <c r="G291" i="1"/>
  <c r="T291" i="1" s="1"/>
  <c r="G338" i="1"/>
  <c r="T338" i="1" s="1"/>
  <c r="G576" i="1"/>
  <c r="T576" i="1" s="1"/>
  <c r="G449" i="1"/>
  <c r="T449" i="1" s="1"/>
  <c r="G269" i="1"/>
  <c r="T269" i="1" s="1"/>
  <c r="G943" i="1"/>
  <c r="T943" i="1" s="1"/>
  <c r="G944" i="1"/>
  <c r="T944" i="1" s="1"/>
  <c r="G671" i="1"/>
  <c r="T671" i="1" s="1"/>
  <c r="G577" i="1"/>
  <c r="T577" i="1" s="1"/>
  <c r="G462" i="1"/>
  <c r="T462" i="1" s="1"/>
  <c r="G766" i="1"/>
  <c r="T766" i="1" s="1"/>
  <c r="G358" i="1"/>
  <c r="T358" i="1" s="1"/>
  <c r="G1539" i="1"/>
  <c r="T1539" i="1" s="1"/>
  <c r="G988" i="1"/>
  <c r="T988" i="1" s="1"/>
  <c r="G1099" i="1"/>
  <c r="T1099" i="1" s="1"/>
  <c r="G1519" i="1"/>
  <c r="T1519" i="1" s="1"/>
  <c r="G1613" i="1"/>
  <c r="T1613" i="1" s="1"/>
  <c r="G1546" i="1"/>
  <c r="T1546" i="1" s="1"/>
  <c r="G1394" i="1"/>
  <c r="T1394" i="1" s="1"/>
  <c r="G1878" i="1"/>
  <c r="T1878" i="1" s="1"/>
  <c r="G1244" i="1"/>
  <c r="T1244" i="1" s="1"/>
  <c r="G216" i="1"/>
  <c r="T216" i="1" s="1"/>
  <c r="G1209" i="1"/>
  <c r="T1209" i="1" s="1"/>
  <c r="G1590" i="1"/>
  <c r="T1590" i="1" s="1"/>
  <c r="G88" i="1"/>
  <c r="T88" i="1" s="1"/>
  <c r="G1717" i="1"/>
  <c r="T1717" i="1" s="1"/>
  <c r="G1641" i="1"/>
  <c r="T1641" i="1" s="1"/>
  <c r="G1540" i="1"/>
  <c r="T1540" i="1" s="1"/>
  <c r="G1699" i="1"/>
  <c r="T1699" i="1" s="1"/>
  <c r="G945" i="1"/>
  <c r="T945" i="1" s="1"/>
  <c r="G1096" i="1"/>
  <c r="T1096" i="1" s="1"/>
  <c r="G534" i="1"/>
  <c r="T534" i="1" s="1"/>
  <c r="G450" i="1"/>
  <c r="T450" i="1" s="1"/>
  <c r="G302" i="1"/>
  <c r="T302" i="1" s="1"/>
  <c r="G1774" i="1"/>
  <c r="T1774" i="1" s="1"/>
  <c r="G524" i="1"/>
  <c r="T524" i="1" s="1"/>
  <c r="G1169" i="1"/>
  <c r="T1169" i="1" s="1"/>
  <c r="G385" i="1"/>
  <c r="T385" i="1" s="1"/>
  <c r="G451" i="1"/>
  <c r="T451" i="1" s="1"/>
  <c r="G1146" i="1"/>
  <c r="T1146" i="1" s="1"/>
  <c r="G339" i="1"/>
  <c r="T339" i="1" s="1"/>
  <c r="G672" i="1"/>
  <c r="T672" i="1" s="1"/>
  <c r="G673" i="1"/>
  <c r="T673" i="1" s="1"/>
  <c r="G1177" i="1"/>
  <c r="T1177" i="1" s="1"/>
  <c r="G548" i="1"/>
  <c r="T548" i="1" s="1"/>
  <c r="G1170" i="1"/>
  <c r="T1170" i="1" s="1"/>
  <c r="G478" i="1"/>
  <c r="T478" i="1" s="1"/>
  <c r="G549" i="1"/>
  <c r="T549" i="1" s="1"/>
  <c r="G1043" i="1"/>
  <c r="T1043" i="1" s="1"/>
  <c r="G578" i="1"/>
  <c r="T578" i="1" s="1"/>
  <c r="G475" i="1"/>
  <c r="T475" i="1" s="1"/>
  <c r="G783" i="1"/>
  <c r="T783" i="1" s="1"/>
  <c r="G1746" i="1"/>
  <c r="T1746" i="1" s="1"/>
  <c r="G1318" i="1"/>
  <c r="T1318" i="1" s="1"/>
  <c r="G1259" i="1"/>
  <c r="T1259" i="1" s="1"/>
  <c r="G340" i="1"/>
  <c r="T340" i="1" s="1"/>
  <c r="G386" i="1"/>
  <c r="T386" i="1" s="1"/>
  <c r="G114" i="1"/>
  <c r="T114" i="1" s="1"/>
  <c r="G1468" i="1"/>
  <c r="T1468" i="1" s="1"/>
  <c r="G1171" i="1"/>
  <c r="T1171" i="1" s="1"/>
  <c r="G272" i="1"/>
  <c r="T272" i="1" s="1"/>
  <c r="G453" i="1"/>
  <c r="T453" i="1" s="1"/>
  <c r="G1888" i="1"/>
  <c r="T1888" i="1" s="1"/>
  <c r="G1870" i="1"/>
  <c r="T1870" i="1" s="1"/>
  <c r="G1488" i="1"/>
  <c r="T1488" i="1" s="1"/>
  <c r="G1044" i="1"/>
  <c r="T1044" i="1" s="1"/>
  <c r="G1828" i="1"/>
  <c r="T1828" i="1" s="1"/>
  <c r="G720" i="1"/>
  <c r="T720" i="1" s="1"/>
  <c r="G1120" i="1"/>
  <c r="T1120" i="1" s="1"/>
  <c r="G1121" i="1"/>
  <c r="T1121" i="1" s="1"/>
  <c r="G217" i="1"/>
  <c r="T217" i="1" s="1"/>
  <c r="G1671" i="1"/>
  <c r="T1671" i="1" s="1"/>
  <c r="G579" i="1"/>
  <c r="T579" i="1" s="1"/>
  <c r="G580" i="1"/>
  <c r="T580" i="1" s="1"/>
  <c r="G581" i="1"/>
  <c r="T581" i="1" s="1"/>
  <c r="G609" i="1"/>
  <c r="T609" i="1" s="1"/>
  <c r="G306" i="1"/>
  <c r="T306" i="1" s="1"/>
  <c r="G946" i="1"/>
  <c r="T946" i="1" s="1"/>
  <c r="G341" i="1"/>
  <c r="T341" i="1" s="1"/>
  <c r="G1407" i="1"/>
  <c r="T1407" i="1" s="1"/>
  <c r="G1772" i="1"/>
  <c r="T1772" i="1" s="1"/>
  <c r="G387" i="1"/>
  <c r="T387" i="1" s="1"/>
  <c r="G1284" i="1"/>
  <c r="T1284" i="1" s="1"/>
  <c r="G512" i="1"/>
  <c r="T512" i="1" s="1"/>
  <c r="G33" i="1"/>
  <c r="T33" i="1" s="1"/>
  <c r="G403" i="1"/>
  <c r="T403" i="1" s="1"/>
  <c r="G982" i="1"/>
  <c r="T982" i="1" s="1"/>
  <c r="G1124" i="1"/>
  <c r="T1124" i="1" s="1"/>
  <c r="G129" i="1"/>
  <c r="T129" i="1" s="1"/>
  <c r="G1285" i="1"/>
  <c r="T1285" i="1" s="1"/>
  <c r="G1389" i="1"/>
  <c r="T1389" i="1" s="1"/>
  <c r="G1354" i="1"/>
  <c r="T1354" i="1" s="1"/>
  <c r="G395" i="1"/>
  <c r="T395" i="1" s="1"/>
  <c r="G674" i="1"/>
  <c r="T674" i="1" s="1"/>
  <c r="G716" i="1"/>
  <c r="T716" i="1" s="1"/>
  <c r="G1048" i="1"/>
  <c r="T1048" i="1" s="1"/>
  <c r="G388" i="1"/>
  <c r="T388" i="1" s="1"/>
  <c r="G132" i="1"/>
  <c r="T132" i="1" s="1"/>
  <c r="G675" i="1"/>
  <c r="T675" i="1" s="1"/>
  <c r="G1681" i="1"/>
  <c r="T1681" i="1" s="1"/>
  <c r="G1264" i="1"/>
  <c r="T1264" i="1" s="1"/>
  <c r="G857" i="1"/>
  <c r="T857" i="1" s="1"/>
  <c r="G1231" i="1"/>
  <c r="T1231" i="1" s="1"/>
  <c r="G676" i="1"/>
  <c r="T676" i="1" s="1"/>
  <c r="G1073" i="1"/>
  <c r="T1073" i="1" s="1"/>
  <c r="G1045" i="1"/>
  <c r="T1045" i="1" s="1"/>
  <c r="G342" i="1"/>
  <c r="T342" i="1" s="1"/>
  <c r="G1172" i="1"/>
  <c r="T1172" i="1" s="1"/>
  <c r="G780" i="1"/>
  <c r="T780" i="1" s="1"/>
  <c r="G1176" i="1"/>
  <c r="T1176" i="1" s="1"/>
  <c r="G884" i="1"/>
  <c r="T884" i="1" s="1"/>
  <c r="G885" i="1"/>
  <c r="T885" i="1" s="1"/>
  <c r="G1614" i="1"/>
  <c r="T1614" i="1" s="1"/>
  <c r="G1443" i="1"/>
  <c r="T1443" i="1" s="1"/>
  <c r="G145" i="1"/>
  <c r="T145" i="1" s="1"/>
  <c r="G1489" i="1"/>
  <c r="T1489" i="1" s="1"/>
  <c r="G141" i="1"/>
  <c r="T141" i="1" s="1"/>
  <c r="G1346" i="1"/>
  <c r="T1346" i="1" s="1"/>
  <c r="G476" i="1"/>
  <c r="T476" i="1" s="1"/>
  <c r="G677" i="1"/>
  <c r="T677" i="1" s="1"/>
  <c r="G550" i="1"/>
  <c r="T550" i="1" s="1"/>
  <c r="G767" i="1"/>
  <c r="T767" i="1" s="1"/>
  <c r="G1060" i="1"/>
  <c r="T1060" i="1" s="1"/>
  <c r="G610" i="1"/>
  <c r="T610" i="1" s="1"/>
  <c r="G611" i="1"/>
  <c r="T611" i="1" s="1"/>
  <c r="G1046" i="1"/>
  <c r="T1046" i="1" s="1"/>
  <c r="G218" i="1"/>
  <c r="T218" i="1" s="1"/>
  <c r="G1210" i="1"/>
  <c r="T1210" i="1" s="1"/>
  <c r="G1757" i="1"/>
  <c r="T1757" i="1" s="1"/>
  <c r="G910" i="1"/>
  <c r="T910" i="1" s="1"/>
  <c r="G1758" i="1"/>
  <c r="T1758" i="1" s="1"/>
  <c r="G947" i="1"/>
  <c r="T947" i="1" s="1"/>
  <c r="G678" i="1"/>
  <c r="T678" i="1" s="1"/>
  <c r="G975" i="1"/>
  <c r="T975" i="1" s="1"/>
  <c r="G886" i="1"/>
  <c r="T886" i="1" s="1"/>
  <c r="G1817" i="1"/>
  <c r="T1817" i="1" s="1"/>
  <c r="G1211" i="1"/>
  <c r="T1211" i="1" s="1"/>
  <c r="G623" i="1"/>
  <c r="T623" i="1" s="1"/>
  <c r="G887" i="1"/>
  <c r="T887" i="1" s="1"/>
  <c r="G1759" i="1"/>
  <c r="T1759" i="1" s="1"/>
  <c r="G452" i="1"/>
  <c r="T452" i="1" s="1"/>
  <c r="G1615" i="1"/>
  <c r="T1615" i="1" s="1"/>
  <c r="G1286" i="1"/>
  <c r="T1286" i="1" s="1"/>
  <c r="G155" i="1"/>
  <c r="T155" i="1" s="1"/>
  <c r="G858" i="1"/>
  <c r="T858" i="1" s="1"/>
  <c r="G911" i="1"/>
  <c r="T911" i="1" s="1"/>
  <c r="G139" i="1"/>
  <c r="T139" i="1" s="1"/>
  <c r="G784" i="1"/>
  <c r="T784" i="1" s="1"/>
  <c r="G197" i="1"/>
  <c r="T197" i="1" s="1"/>
  <c r="G1263" i="1"/>
  <c r="T1263" i="1" s="1"/>
  <c r="G1047" i="1"/>
  <c r="T1047" i="1" s="1"/>
  <c r="G904" i="1"/>
  <c r="T904" i="1" s="1"/>
  <c r="G513" i="1"/>
  <c r="T513" i="1" s="1"/>
  <c r="G419" i="1" l="1"/>
  <c r="T419" i="1" s="1"/>
  <c r="G1097" i="1"/>
  <c r="T1097" i="1" s="1"/>
  <c r="G418" i="1"/>
  <c r="T418" i="1" s="1"/>
  <c r="G709" i="1"/>
  <c r="T709" i="1" s="1"/>
  <c r="G1057" i="1"/>
  <c r="T1057" i="1" s="1"/>
  <c r="G719" i="1"/>
  <c r="T719" i="1" s="1"/>
  <c r="G913" i="1"/>
  <c r="T913" i="1" s="1"/>
  <c r="G1477" i="1"/>
  <c r="T1477" i="1" s="1"/>
  <c r="G968" i="1"/>
  <c r="T968" i="1" s="1"/>
  <c r="G593" i="1"/>
  <c r="T593" i="1" s="1"/>
  <c r="G624" i="1"/>
  <c r="T624" i="1" s="1"/>
  <c r="G785" i="1"/>
  <c r="T785" i="1" s="1"/>
  <c r="G99" i="1"/>
  <c r="T99" i="1" s="1"/>
  <c r="G808" i="1"/>
  <c r="T808" i="1" s="1"/>
  <c r="G807" i="1"/>
  <c r="T807" i="1" s="1"/>
  <c r="G1079" i="1"/>
  <c r="T1079" i="1" s="1"/>
  <c r="G515" i="1"/>
  <c r="T515" i="1" s="1"/>
  <c r="G32" i="1"/>
  <c r="T32" i="1" s="1"/>
  <c r="G398" i="1"/>
  <c r="T398" i="1" s="1"/>
  <c r="G458" i="1"/>
  <c r="T458" i="1" s="1"/>
  <c r="G55" i="1"/>
  <c r="T55" i="1" s="1"/>
  <c r="G956" i="1"/>
  <c r="T956" i="1" s="1"/>
  <c r="G595" i="1"/>
  <c r="T595" i="1" s="1"/>
  <c r="G682" i="1"/>
  <c r="T682" i="1" s="1"/>
  <c r="G1216" i="1"/>
  <c r="T1216" i="1" s="1"/>
  <c r="G1412" i="1"/>
  <c r="T1412" i="1" s="1"/>
  <c r="G411" i="1"/>
  <c r="T411" i="1" s="1"/>
  <c r="G981" i="1"/>
  <c r="T981" i="1" s="1"/>
  <c r="G494" i="1"/>
  <c r="T494" i="1" s="1"/>
  <c r="G529" i="1"/>
  <c r="T529" i="1" s="1"/>
  <c r="G861" i="1"/>
  <c r="T861" i="1" s="1"/>
  <c r="G810" i="1"/>
  <c r="T810" i="1" s="1"/>
  <c r="G990" i="1"/>
  <c r="T990" i="1" s="1"/>
  <c r="G818" i="1"/>
  <c r="T818" i="1" s="1"/>
  <c r="G1101" i="1"/>
  <c r="T1101" i="1" s="1"/>
  <c r="G416" i="1"/>
  <c r="T416" i="1" s="1"/>
  <c r="G415" i="1"/>
  <c r="T415" i="1" s="1"/>
  <c r="G1049" i="1"/>
  <c r="T1049" i="1" s="1"/>
  <c r="G397" i="1"/>
  <c r="T397" i="1" s="1"/>
  <c r="G708" i="1"/>
  <c r="T708" i="1" s="1"/>
  <c r="G491" i="1"/>
  <c r="T491" i="1" s="1"/>
  <c r="G42" i="1"/>
  <c r="T42" i="1" s="1"/>
  <c r="G590" i="1"/>
  <c r="T590" i="1" s="1"/>
  <c r="G396" i="1"/>
  <c r="T396" i="1" s="1"/>
  <c r="G1900" i="1"/>
  <c r="T1900" i="1" s="1"/>
  <c r="G140" i="1"/>
  <c r="T140" i="1" s="1"/>
  <c r="G598" i="1"/>
  <c r="T598" i="1" s="1"/>
  <c r="G414" i="1"/>
  <c r="T414" i="1" s="1"/>
  <c r="G603" i="1"/>
  <c r="T603" i="1" s="1"/>
  <c r="G899" i="1"/>
  <c r="T899" i="1" s="1"/>
  <c r="G1007" i="1"/>
  <c r="T1007" i="1" s="1"/>
  <c r="G344" i="1"/>
  <c r="T344" i="1" s="1"/>
  <c r="G1891" i="1"/>
  <c r="T1891" i="1" s="1"/>
  <c r="G27" i="1"/>
  <c r="T27" i="1" s="1"/>
  <c r="G597" i="1"/>
  <c r="T597" i="1" s="1"/>
  <c r="G314" i="1"/>
  <c r="T314" i="1" s="1"/>
  <c r="G116" i="1"/>
  <c r="T116" i="1" s="1"/>
  <c r="G1296" i="1"/>
  <c r="T1296" i="1" s="1"/>
  <c r="G798" i="1"/>
  <c r="T798" i="1" s="1"/>
  <c r="G588" i="1"/>
  <c r="T588" i="1" s="1"/>
  <c r="G686" i="1"/>
  <c r="T686" i="1" s="1"/>
  <c r="G587" i="1"/>
  <c r="T587" i="1" s="1"/>
  <c r="G1365" i="1"/>
  <c r="T1365" i="1" s="1"/>
  <c r="G276" i="1"/>
  <c r="T276" i="1" s="1"/>
  <c r="G298" i="1"/>
  <c r="T298" i="1" s="1"/>
  <c r="G170" i="1"/>
  <c r="T170" i="1" s="1"/>
  <c r="G635" i="1"/>
  <c r="T635" i="1" s="1"/>
  <c r="G863" i="1"/>
  <c r="T863" i="1" s="1"/>
  <c r="G813" i="1"/>
  <c r="T813" i="1" s="1"/>
  <c r="G1707" i="1"/>
  <c r="T1707" i="1" s="1"/>
  <c r="G1672" i="1"/>
  <c r="T1672" i="1" s="1"/>
  <c r="G1245" i="1"/>
  <c r="T1245" i="1" s="1"/>
  <c r="G1402" i="1"/>
  <c r="T1402" i="1" s="1"/>
  <c r="G1588" i="1"/>
  <c r="T1588" i="1" s="1"/>
  <c r="G1484" i="1"/>
  <c r="T1484" i="1" s="1"/>
  <c r="G1419" i="1"/>
  <c r="T1419" i="1" s="1"/>
  <c r="G1513" i="1"/>
  <c r="T1513" i="1" s="1"/>
  <c r="G1644" i="1"/>
  <c r="T1644" i="1" s="1"/>
  <c r="G1503" i="1"/>
  <c r="T1503" i="1" s="1"/>
  <c r="G40" i="1"/>
  <c r="T40" i="1" s="1"/>
  <c r="G348" i="1"/>
  <c r="T348" i="1" s="1"/>
  <c r="G24" i="1"/>
  <c r="T24" i="1" s="1"/>
  <c r="G1239" i="1"/>
  <c r="T1239" i="1" s="1"/>
  <c r="G292" i="1"/>
  <c r="T292" i="1" s="1"/>
  <c r="G612" i="1"/>
  <c r="T612" i="1" s="1"/>
  <c r="G596" i="1"/>
  <c r="T596" i="1" s="1"/>
  <c r="G1297" i="1"/>
  <c r="T1297" i="1" s="1"/>
  <c r="G772" i="1"/>
  <c r="T772" i="1" s="1"/>
  <c r="G1288" i="1"/>
  <c r="T1288" i="1" s="1"/>
  <c r="G1061" i="1"/>
  <c r="T1061" i="1" s="1"/>
  <c r="G1200" i="1"/>
  <c r="T1200" i="1" s="1"/>
  <c r="G1298" i="1"/>
  <c r="T1298" i="1" s="1"/>
  <c r="G360" i="1"/>
  <c r="T360" i="1" s="1"/>
  <c r="G706" i="1"/>
  <c r="T706" i="1" s="1"/>
  <c r="G731" i="1"/>
  <c r="T731" i="1" s="1"/>
  <c r="G1270" i="1"/>
  <c r="T1270" i="1" s="1"/>
  <c r="G468" i="1"/>
  <c r="T468" i="1" s="1"/>
  <c r="G707" i="1"/>
  <c r="T707" i="1" s="1"/>
  <c r="G1062" i="1"/>
  <c r="T1062" i="1" s="1"/>
  <c r="G175" i="1"/>
  <c r="T175" i="1" s="1"/>
  <c r="G1299" i="1"/>
  <c r="T1299" i="1" s="1"/>
  <c r="G1204" i="1"/>
  <c r="T1204" i="1" s="1"/>
  <c r="G953" i="1"/>
  <c r="T953" i="1" s="1"/>
  <c r="G277" i="1"/>
  <c r="T277" i="1" s="1"/>
  <c r="G1064" i="1"/>
  <c r="T1064" i="1" s="1"/>
  <c r="G1081" i="1"/>
  <c r="T1081" i="1" s="1"/>
  <c r="G757" i="1"/>
  <c r="T757" i="1" s="1"/>
  <c r="G242" i="1"/>
  <c r="T242" i="1" s="1"/>
  <c r="G786" i="1"/>
  <c r="T786" i="1" s="1"/>
  <c r="G809" i="1"/>
  <c r="T809" i="1" s="1"/>
  <c r="G29" i="1"/>
  <c r="T29" i="1" s="1"/>
  <c r="G70" i="1"/>
  <c r="T70" i="1" s="1"/>
  <c r="G774" i="1"/>
  <c r="T774" i="1" s="1"/>
  <c r="G977" i="1"/>
  <c r="T977" i="1" s="1"/>
  <c r="G599" i="1"/>
  <c r="T599" i="1" s="1"/>
  <c r="G297" i="1"/>
  <c r="T297" i="1" s="1"/>
  <c r="G600" i="1"/>
  <c r="T600" i="1" s="1"/>
  <c r="G1065" i="1"/>
  <c r="T1065" i="1" s="1"/>
  <c r="G1198" i="1"/>
  <c r="T1198" i="1" s="1"/>
  <c r="G410" i="1"/>
  <c r="T410" i="1" s="1"/>
  <c r="G168" i="1"/>
  <c r="T168" i="1" s="1"/>
  <c r="G592" i="1"/>
  <c r="T592" i="1" s="1"/>
  <c r="G680" i="1"/>
  <c r="T680" i="1" s="1"/>
  <c r="G76" i="1"/>
  <c r="T76" i="1" s="1"/>
  <c r="G966" i="1"/>
  <c r="T966" i="1" s="1"/>
  <c r="G681" i="1"/>
  <c r="T681" i="1" s="1"/>
  <c r="G303" i="1"/>
  <c r="T303" i="1" s="1"/>
  <c r="G952" i="1"/>
  <c r="T952" i="1" s="1"/>
  <c r="G998" i="1"/>
  <c r="T998" i="1" s="1"/>
  <c r="G865" i="1"/>
  <c r="T865" i="1" s="1"/>
  <c r="G399" i="1"/>
  <c r="T399" i="1" s="1"/>
  <c r="G413" i="1"/>
  <c r="T413" i="1" s="1"/>
  <c r="G864" i="1"/>
  <c r="T864" i="1" s="1"/>
  <c r="G1260" i="1"/>
  <c r="T1260" i="1" s="1"/>
  <c r="G589" i="1"/>
  <c r="T589" i="1" s="1"/>
  <c r="G735" i="1"/>
  <c r="T735" i="1" s="1"/>
  <c r="G895" i="1"/>
  <c r="T895" i="1" s="1"/>
  <c r="G1051" i="1"/>
  <c r="T1051" i="1" s="1"/>
  <c r="G893" i="1"/>
  <c r="T893" i="1" s="1"/>
  <c r="G1138" i="1"/>
  <c r="T1138" i="1" s="1"/>
  <c r="G1215" i="1"/>
  <c r="T1215" i="1" s="1"/>
  <c r="G960" i="1"/>
  <c r="T960" i="1" s="1"/>
  <c r="G1113" i="1"/>
  <c r="T1113" i="1" s="1"/>
  <c r="G185" i="1"/>
  <c r="T185" i="1" s="1"/>
  <c r="G224" i="1"/>
  <c r="T224" i="1" s="1"/>
  <c r="G582" i="1"/>
  <c r="T582" i="1" s="1"/>
  <c r="G1898" i="1"/>
  <c r="T1898" i="1" s="1"/>
  <c r="G184" i="1"/>
  <c r="T184" i="1" s="1"/>
  <c r="G1897" i="1"/>
  <c r="T1897" i="1" s="1"/>
  <c r="G758" i="1"/>
  <c r="T758" i="1" s="1"/>
  <c r="G1701" i="1"/>
  <c r="T1701" i="1" s="1"/>
  <c r="G541" i="1"/>
  <c r="T541" i="1" s="1"/>
  <c r="G18" i="1"/>
  <c r="T18" i="1" s="1"/>
  <c r="G317" i="1"/>
  <c r="T317" i="1" s="1"/>
  <c r="G528" i="1"/>
  <c r="T528" i="1" s="1"/>
  <c r="G159" i="1"/>
  <c r="T159" i="1" s="1"/>
  <c r="G733" i="1"/>
  <c r="T733" i="1" s="1"/>
  <c r="G495" i="1"/>
  <c r="T495" i="1" s="1"/>
  <c r="G740" i="1"/>
  <c r="T740" i="1" s="1"/>
  <c r="G1136" i="1"/>
  <c r="T1136" i="1" s="1"/>
  <c r="G997" i="1"/>
  <c r="T997" i="1" s="1"/>
  <c r="G223" i="1"/>
  <c r="T223" i="1" s="1"/>
  <c r="G685" i="1"/>
  <c r="T685" i="1" s="1"/>
  <c r="G527" i="1"/>
  <c r="T527" i="1" s="1"/>
  <c r="G684" i="1"/>
  <c r="T684" i="1" s="1"/>
  <c r="G739" i="1"/>
  <c r="T739" i="1" s="1"/>
  <c r="G1792" i="1"/>
  <c r="T1792" i="1" s="1"/>
  <c r="G1765" i="1"/>
  <c r="T1765" i="1" s="1"/>
  <c r="G1645" i="1"/>
  <c r="T1645" i="1" s="1"/>
  <c r="G1420" i="1"/>
  <c r="T1420" i="1" s="1"/>
  <c r="G993" i="1"/>
  <c r="T993" i="1" s="1"/>
  <c r="G1700" i="1"/>
  <c r="T1700" i="1" s="1"/>
  <c r="G1337" i="1"/>
  <c r="T1337" i="1" s="1"/>
  <c r="G1769" i="1"/>
  <c r="T1769" i="1" s="1"/>
  <c r="G1638" i="1"/>
  <c r="T1638" i="1" s="1"/>
  <c r="G1628" i="1"/>
  <c r="T1628" i="1" s="1"/>
  <c r="G1760" i="1"/>
  <c r="T1760" i="1" s="1"/>
  <c r="G1879" i="1"/>
  <c r="T1879" i="1" s="1"/>
  <c r="G1862" i="1"/>
  <c r="T1862" i="1" s="1"/>
  <c r="G1670" i="1"/>
  <c r="T1670" i="1" s="1"/>
  <c r="G1848" i="1"/>
  <c r="T1848" i="1" s="1"/>
  <c r="G1745" i="1"/>
  <c r="T1745" i="1" s="1"/>
  <c r="G1371" i="1"/>
  <c r="T1371" i="1" s="1"/>
  <c r="G1861" i="1"/>
  <c r="T1861" i="1" s="1"/>
  <c r="G1585" i="1"/>
  <c r="T1585" i="1" s="1"/>
  <c r="G1515" i="1"/>
  <c r="T1515" i="1" s="1"/>
  <c r="G1742" i="1"/>
  <c r="T1742" i="1" s="1"/>
  <c r="G1352" i="1"/>
  <c r="T1352" i="1" s="1"/>
  <c r="G1550" i="1"/>
  <c r="T1550" i="1" s="1"/>
  <c r="G1665" i="1"/>
  <c r="T1665" i="1" s="1"/>
  <c r="G1664" i="1"/>
  <c r="T1664" i="1" s="1"/>
  <c r="G1779" i="1"/>
  <c r="T1779" i="1" s="1"/>
  <c r="G1690" i="1"/>
  <c r="T1690" i="1" s="1"/>
  <c r="G1480" i="1"/>
  <c r="T1480" i="1" s="1"/>
  <c r="G1473" i="1"/>
  <c r="T1473" i="1" s="1"/>
  <c r="G1892" i="1"/>
  <c r="T1892" i="1" s="1"/>
  <c r="G1499" i="1"/>
  <c r="T1499" i="1" s="1"/>
  <c r="G1687" i="1"/>
  <c r="T1687" i="1" s="1"/>
  <c r="G1572" i="1"/>
  <c r="T1572" i="1" s="1"/>
  <c r="G1619" i="1"/>
  <c r="T1619" i="1" s="1"/>
  <c r="G1723" i="1"/>
  <c r="T1723" i="1" s="1"/>
  <c r="G1725" i="1"/>
  <c r="T1725" i="1" s="1"/>
  <c r="G486" i="1"/>
  <c r="T486" i="1" s="1"/>
  <c r="G1474" i="1"/>
  <c r="T1474" i="1" s="1"/>
  <c r="G1762" i="1"/>
  <c r="T1762" i="1" s="1"/>
  <c r="G1668" i="1"/>
  <c r="T1668" i="1" s="1"/>
  <c r="G1330" i="1"/>
  <c r="T1330" i="1" s="1"/>
  <c r="G1179" i="1"/>
  <c r="T1179" i="1" s="1"/>
  <c r="G1625" i="1"/>
  <c r="T1625" i="1" s="1"/>
  <c r="G1418" i="1"/>
  <c r="T1418" i="1" s="1"/>
  <c r="G1196" i="1"/>
  <c r="T1196" i="1" s="1"/>
  <c r="G1580" i="1"/>
  <c r="T1580" i="1" s="1"/>
  <c r="G1805" i="1"/>
  <c r="T1805" i="1" s="1"/>
  <c r="G1178" i="1"/>
  <c r="T1178" i="1" s="1"/>
  <c r="G1739" i="1"/>
  <c r="T1739" i="1" s="1"/>
  <c r="G1837" i="1"/>
  <c r="T1837" i="1" s="1"/>
  <c r="G1556" i="1"/>
  <c r="T1556" i="1" s="1"/>
  <c r="G1647" i="1"/>
  <c r="T1647" i="1" s="1"/>
  <c r="G1778" i="1"/>
  <c r="T1778" i="1" s="1"/>
  <c r="G1524" i="1"/>
  <c r="T1524" i="1" s="1"/>
  <c r="G1826" i="1"/>
  <c r="T1826" i="1" s="1"/>
  <c r="G1325" i="1"/>
  <c r="T1325" i="1" s="1"/>
  <c r="G1555" i="1"/>
  <c r="T1555" i="1" s="1"/>
  <c r="G1432" i="1"/>
  <c r="T1432" i="1" s="1"/>
  <c r="G1544" i="1"/>
  <c r="T1544" i="1" s="1"/>
  <c r="G1694" i="1"/>
  <c r="T1694" i="1" s="1"/>
  <c r="G1152" i="1"/>
  <c r="T1152" i="1" s="1"/>
  <c r="G1801" i="1"/>
  <c r="T1801" i="1" s="1"/>
  <c r="G1501" i="1"/>
  <c r="T1501" i="1" s="1"/>
  <c r="G1321" i="1"/>
  <c r="T1321" i="1" s="1"/>
  <c r="G1602" i="1"/>
  <c r="T1602" i="1" s="1"/>
  <c r="G1431" i="1"/>
  <c r="T1431" i="1" s="1"/>
  <c r="G1267" i="1"/>
  <c r="T1267" i="1" s="1"/>
  <c r="G1773" i="1"/>
  <c r="T1773" i="1" s="1"/>
  <c r="G1819" i="1"/>
  <c r="T1819" i="1" s="1"/>
  <c r="G1498" i="1"/>
  <c r="T1498" i="1" s="1"/>
  <c r="G49" i="1"/>
  <c r="T49" i="1" s="1"/>
  <c r="G1598" i="1"/>
  <c r="T1598" i="1" s="1"/>
  <c r="G1686" i="1"/>
  <c r="T1686" i="1" s="1"/>
  <c r="G875" i="1"/>
  <c r="T875" i="1" s="1"/>
  <c r="G756" i="1"/>
  <c r="T756" i="1" s="1"/>
  <c r="G615" i="1"/>
  <c r="T615" i="1" s="1"/>
  <c r="G1150" i="1"/>
  <c r="T1150" i="1" s="1"/>
  <c r="G559" i="1"/>
  <c r="T559" i="1" s="1"/>
  <c r="G1141" i="1"/>
  <c r="T1141" i="1" s="1"/>
  <c r="G103" i="1"/>
  <c r="T103" i="1" s="1"/>
  <c r="G737" i="1"/>
  <c r="T737" i="1" s="1"/>
  <c r="G258" i="1"/>
  <c r="T258" i="1" s="1"/>
  <c r="G492" i="1"/>
  <c r="T492" i="1" s="1"/>
  <c r="G150" i="1"/>
  <c r="T150" i="1" s="1"/>
  <c r="G131" i="1"/>
  <c r="T131" i="1" s="1"/>
  <c r="G483" i="1"/>
  <c r="T483" i="1" s="1"/>
  <c r="G894" i="1"/>
  <c r="T894" i="1" s="1"/>
  <c r="G892" i="1"/>
  <c r="T892" i="1" s="1"/>
  <c r="G959" i="1"/>
  <c r="T959" i="1" s="1"/>
  <c r="G1100" i="1"/>
  <c r="T1100" i="1" s="1"/>
  <c r="G1232" i="1"/>
  <c r="T1232" i="1" s="1"/>
  <c r="G1128" i="1"/>
  <c r="T1128" i="1" s="1"/>
  <c r="G101" i="1"/>
  <c r="T101" i="1" s="1"/>
  <c r="G54" i="1"/>
  <c r="T54" i="1" s="1"/>
  <c r="G312" i="1"/>
  <c r="T312" i="1" s="1"/>
  <c r="G1863" i="1"/>
  <c r="T1863" i="1" s="1"/>
  <c r="G1791" i="1"/>
  <c r="T1791" i="1" s="1"/>
  <c r="G1444" i="1"/>
  <c r="T1444" i="1" s="1"/>
  <c r="G1520" i="1"/>
  <c r="T1520" i="1" s="1"/>
  <c r="G1213" i="1"/>
  <c r="T1213" i="1" s="1"/>
  <c r="G1258" i="1"/>
  <c r="T1258" i="1" s="1"/>
  <c r="G1541" i="1"/>
  <c r="T1541" i="1" s="1"/>
  <c r="G1607" i="1"/>
  <c r="T1607" i="1" s="1"/>
  <c r="G1235" i="1"/>
  <c r="T1235" i="1" s="1"/>
  <c r="G1806" i="1"/>
  <c r="T1806" i="1" s="1"/>
  <c r="G1708" i="1"/>
  <c r="T1708" i="1" s="1"/>
  <c r="G1335" i="1"/>
  <c r="T1335" i="1" s="1"/>
  <c r="G1448" i="1"/>
  <c r="T1448" i="1" s="1"/>
  <c r="G1333" i="1"/>
  <c r="T1333" i="1" s="1"/>
  <c r="G1790" i="1"/>
  <c r="T1790" i="1" s="1"/>
  <c r="G1697" i="1"/>
  <c r="T1697" i="1" s="1"/>
  <c r="G1353" i="1"/>
  <c r="T1353" i="1" s="1"/>
  <c r="G1824" i="1"/>
  <c r="T1824" i="1" s="1"/>
  <c r="G1786" i="1"/>
  <c r="T1786" i="1" s="1"/>
  <c r="G1624" i="1"/>
  <c r="T1624" i="1" s="1"/>
  <c r="G1514" i="1"/>
  <c r="T1514" i="1" s="1"/>
  <c r="G1610" i="1"/>
  <c r="T1610" i="1" s="1"/>
  <c r="G1439" i="1"/>
  <c r="T1439" i="1" s="1"/>
  <c r="G1578" i="1"/>
  <c r="T1578" i="1" s="1"/>
  <c r="G1437" i="1"/>
  <c r="T1437" i="1" s="1"/>
  <c r="G1250" i="1"/>
  <c r="T1250" i="1" s="1"/>
  <c r="G1835" i="1"/>
  <c r="T1835" i="1" s="1"/>
  <c r="G1558" i="1"/>
  <c r="T1558" i="1" s="1"/>
  <c r="G1011" i="1"/>
  <c r="T1011" i="1" s="1"/>
  <c r="G1781" i="1"/>
  <c r="T1781" i="1" s="1"/>
  <c r="G485" i="1"/>
  <c r="T485" i="1" s="1"/>
  <c r="G1692" i="1"/>
  <c r="T1692" i="1" s="1"/>
  <c r="G1654" i="1"/>
  <c r="T1654" i="1" s="1"/>
  <c r="G1851" i="1"/>
  <c r="T1851" i="1" s="1"/>
  <c r="G1706" i="1"/>
  <c r="T1706" i="1" s="1"/>
  <c r="G1336" i="1"/>
  <c r="T1336" i="1" s="1"/>
  <c r="G1591" i="1"/>
  <c r="T1591" i="1" s="1"/>
  <c r="G1886" i="1"/>
  <c r="T1886" i="1" s="1"/>
  <c r="G1271" i="1"/>
  <c r="T1271" i="1" s="1"/>
  <c r="G1401" i="1"/>
  <c r="T1401" i="1" s="1"/>
  <c r="G1342" i="1"/>
  <c r="T1342" i="1" s="1"/>
  <c r="G1589" i="1"/>
  <c r="T1589" i="1" s="1"/>
  <c r="G1627" i="1"/>
  <c r="T1627" i="1" s="1"/>
  <c r="G1724" i="1"/>
  <c r="T1724" i="1" s="1"/>
  <c r="G1890" i="1"/>
  <c r="T1890" i="1" s="1"/>
  <c r="G1334" i="1"/>
  <c r="T1334" i="1" s="1"/>
  <c r="G558" i="1"/>
  <c r="T558" i="1" s="1"/>
  <c r="G1475" i="1"/>
  <c r="T1475" i="1" s="1"/>
  <c r="G198" i="1"/>
  <c r="T198" i="1" s="1"/>
  <c r="G1442" i="1"/>
  <c r="T1442" i="1" s="1"/>
  <c r="G1332" i="1"/>
  <c r="T1332" i="1" s="1"/>
  <c r="G1553" i="1"/>
  <c r="T1553" i="1" s="1"/>
  <c r="G1842" i="1"/>
  <c r="T1842" i="1" s="1"/>
  <c r="G1626" i="1"/>
  <c r="T1626" i="1" s="1"/>
  <c r="G1517" i="1"/>
  <c r="T1517" i="1" s="1"/>
  <c r="G1470" i="1"/>
  <c r="T1470" i="1" s="1"/>
  <c r="G1516" i="1"/>
  <c r="T1516" i="1" s="1"/>
  <c r="G1841" i="1"/>
  <c r="T1841" i="1" s="1"/>
  <c r="G1584" i="1"/>
  <c r="T1584" i="1" s="1"/>
  <c r="G1705" i="1"/>
  <c r="T1705" i="1" s="1"/>
  <c r="G1695" i="1"/>
  <c r="T1695" i="1" s="1"/>
  <c r="G1441" i="1"/>
  <c r="T1441" i="1" s="1"/>
  <c r="G1291" i="1"/>
  <c r="T1291" i="1" s="1"/>
  <c r="G1434" i="1"/>
  <c r="T1434" i="1" s="1"/>
  <c r="G976" i="1"/>
  <c r="T976" i="1" s="1"/>
  <c r="G1823" i="1"/>
  <c r="T1823" i="1" s="1"/>
  <c r="G1579" i="1"/>
  <c r="T1579" i="1" s="1"/>
  <c r="G1804" i="1"/>
  <c r="T1804" i="1" s="1"/>
  <c r="G951" i="1"/>
  <c r="T951" i="1" s="1"/>
  <c r="G1635" i="1"/>
  <c r="T1635" i="1" s="1"/>
  <c r="G1836" i="1"/>
  <c r="T1836" i="1" s="1"/>
  <c r="G1512" i="1"/>
  <c r="T1512" i="1" s="1"/>
  <c r="G1663" i="1"/>
  <c r="T1663" i="1" s="1"/>
  <c r="G1326" i="1"/>
  <c r="T1326" i="1" s="1"/>
  <c r="G1323" i="1"/>
  <c r="T1323" i="1" s="1"/>
  <c r="G1834" i="1"/>
  <c r="T1834" i="1" s="1"/>
  <c r="G1471" i="1"/>
  <c r="T1471" i="1" s="1"/>
  <c r="G1248" i="1"/>
  <c r="T1248" i="1" s="1"/>
  <c r="G1761" i="1"/>
  <c r="T1761" i="1" s="1"/>
  <c r="G1721" i="1"/>
  <c r="T1721" i="1" s="1"/>
  <c r="G1732" i="1"/>
  <c r="T1732" i="1" s="1"/>
  <c r="G1636" i="1"/>
  <c r="T1636" i="1" s="1"/>
  <c r="G1368" i="1"/>
  <c r="T1368" i="1" s="1"/>
  <c r="G1657" i="1"/>
  <c r="T1657" i="1" s="1"/>
  <c r="G1728" i="1"/>
  <c r="T1728" i="1" s="1"/>
  <c r="G1129" i="1"/>
  <c r="T1129" i="1" s="1"/>
  <c r="G980" i="1"/>
  <c r="T980" i="1" s="1"/>
  <c r="G605" i="1"/>
  <c r="T605" i="1" s="1"/>
  <c r="G736" i="1"/>
  <c r="T736" i="1" s="1"/>
  <c r="G978" i="1"/>
  <c r="T978" i="1" s="1"/>
  <c r="G917" i="1"/>
  <c r="T917" i="1" s="1"/>
  <c r="G815" i="1"/>
  <c r="T815" i="1" s="1"/>
  <c r="G102" i="1"/>
  <c r="T102" i="1" s="1"/>
  <c r="G683" i="1"/>
  <c r="T683" i="1" s="1"/>
  <c r="G1080" i="1"/>
  <c r="T1080" i="1" s="1"/>
  <c r="G734" i="1"/>
  <c r="T734" i="1" s="1"/>
  <c r="G1114" i="1"/>
  <c r="T1114" i="1" s="1"/>
  <c r="G919" i="1"/>
  <c r="T919" i="1" s="1"/>
  <c r="G1137" i="1"/>
  <c r="T1137" i="1" s="1"/>
  <c r="G261" i="1"/>
  <c r="T261" i="1" s="1"/>
  <c r="G345" i="1"/>
  <c r="T345" i="1" s="1"/>
  <c r="G489" i="1"/>
  <c r="T489" i="1" s="1"/>
  <c r="G606" i="1"/>
  <c r="T606" i="1" s="1"/>
  <c r="G394" i="1"/>
  <c r="T394" i="1" s="1"/>
  <c r="G979" i="1"/>
  <c r="T979" i="1" s="1"/>
  <c r="G729" i="1"/>
  <c r="T729" i="1" s="1"/>
  <c r="G1112" i="1"/>
  <c r="T1112" i="1" s="1"/>
  <c r="G347" i="1"/>
  <c r="T347" i="1" s="1"/>
  <c r="G259" i="1"/>
  <c r="T259" i="1" s="1"/>
  <c r="G28" i="1"/>
  <c r="T28" i="1" s="1"/>
  <c r="G1053" i="1"/>
  <c r="T1053" i="1" s="1"/>
  <c r="G896" i="1"/>
  <c r="T896" i="1" s="1"/>
  <c r="G768" i="1"/>
  <c r="T768" i="1" s="1"/>
  <c r="G819" i="1"/>
  <c r="T819" i="1" s="1"/>
  <c r="G538" i="1"/>
  <c r="T538" i="1" s="1"/>
  <c r="G274" i="1"/>
  <c r="T274" i="1" s="1"/>
  <c r="G424" i="1"/>
  <c r="T424" i="1" s="1"/>
  <c r="G1182" i="1"/>
  <c r="T1182" i="1" s="1"/>
  <c r="G787" i="1"/>
  <c r="T787" i="1" s="1"/>
  <c r="G954" i="1"/>
  <c r="T954" i="1" s="1"/>
  <c r="G679" i="1"/>
  <c r="T679" i="1" s="1"/>
  <c r="G958" i="1"/>
  <c r="T958" i="1" s="1"/>
  <c r="G1174" i="1"/>
  <c r="T1174" i="1" s="1"/>
  <c r="G805" i="1"/>
  <c r="T805" i="1" s="1"/>
  <c r="G1181" i="1"/>
  <c r="T1181" i="1" s="1"/>
  <c r="G1055" i="1"/>
  <c r="T1055" i="1" s="1"/>
  <c r="G738" i="1"/>
  <c r="T738" i="1" s="1"/>
  <c r="G182" i="1"/>
  <c r="T182" i="1" s="1"/>
  <c r="G817" i="1"/>
  <c r="T817" i="1" s="1"/>
  <c r="G991" i="1"/>
  <c r="T991" i="1" s="1"/>
  <c r="G393" i="1"/>
  <c r="T393" i="1" s="1"/>
  <c r="G555" i="1"/>
  <c r="T555" i="1" s="1"/>
  <c r="G1140" i="1"/>
  <c r="T1140" i="1" s="1"/>
  <c r="G1054" i="1"/>
  <c r="T1054" i="1" s="1"/>
  <c r="G898" i="1"/>
  <c r="T898" i="1" s="1"/>
  <c r="G876" i="1"/>
  <c r="T876" i="1" s="1"/>
  <c r="G1359" i="1"/>
  <c r="T1359" i="1" s="1"/>
  <c r="G1139" i="1"/>
  <c r="T1139" i="1" s="1"/>
  <c r="G1014" i="1"/>
  <c r="T1014" i="1" s="1"/>
  <c r="G1008" i="1"/>
  <c r="T1008" i="1" s="1"/>
  <c r="G690" i="1"/>
  <c r="T690" i="1" s="1"/>
  <c r="G814" i="1"/>
  <c r="T814" i="1" s="1"/>
  <c r="G916" i="1"/>
  <c r="T916" i="1" s="1"/>
  <c r="G490" i="1"/>
  <c r="T490" i="1" s="1"/>
  <c r="G519" i="1"/>
  <c r="T519" i="1" s="1"/>
  <c r="G591" i="1"/>
  <c r="T591" i="1" s="1"/>
  <c r="G313" i="1"/>
  <c r="T313" i="1" s="1"/>
  <c r="G392" i="1"/>
  <c r="T392" i="1" s="1"/>
  <c r="G391" i="1"/>
  <c r="T391" i="1" s="1"/>
  <c r="G196" i="1"/>
  <c r="T196" i="1" s="1"/>
  <c r="G133" i="1"/>
  <c r="T133" i="1" s="1"/>
  <c r="G1202" i="1"/>
  <c r="T1202" i="1" s="1"/>
  <c r="G273" i="1"/>
  <c r="T273" i="1" s="1"/>
  <c r="G22" i="1"/>
  <c r="T22" i="1" s="1"/>
  <c r="G257" i="1"/>
  <c r="T257" i="1" s="1"/>
  <c r="G256" i="1"/>
  <c r="T256" i="1" s="1"/>
  <c r="G914" i="1"/>
  <c r="T914" i="1" s="1"/>
  <c r="G255" i="1"/>
  <c r="T255" i="1" s="1"/>
  <c r="G536" i="1"/>
  <c r="T536" i="1" s="1"/>
  <c r="G891" i="1"/>
  <c r="T891" i="1" s="1"/>
  <c r="G955" i="1"/>
  <c r="T955" i="1" s="1"/>
  <c r="G1180" i="1"/>
  <c r="T1180" i="1" s="1"/>
  <c r="G718" i="1"/>
  <c r="T718" i="1" s="1"/>
  <c r="G816" i="1"/>
  <c r="T816" i="1" s="1"/>
  <c r="G866" i="1"/>
  <c r="T866" i="1" s="1"/>
  <c r="G135" i="1"/>
  <c r="T135" i="1" s="1"/>
  <c r="G717" i="1"/>
  <c r="T717" i="1" s="1"/>
  <c r="G493" i="1"/>
  <c r="T493" i="1" s="1"/>
  <c r="G604" i="1"/>
  <c r="T604" i="1" s="1"/>
  <c r="G693" i="1"/>
  <c r="T693" i="1" s="1"/>
  <c r="G1119" i="1"/>
  <c r="T1119" i="1" s="1"/>
  <c r="G692" i="1"/>
  <c r="T692" i="1" s="1"/>
  <c r="G1192" i="1"/>
  <c r="T1192" i="1" s="1"/>
  <c r="G897" i="1"/>
  <c r="T897" i="1" s="1"/>
  <c r="G1009" i="1"/>
  <c r="T1009" i="1" s="1"/>
  <c r="G539" i="1"/>
  <c r="T539" i="1" s="1"/>
  <c r="G770" i="1"/>
  <c r="T770" i="1" s="1"/>
  <c r="G1052" i="1"/>
  <c r="T1052" i="1" s="1"/>
  <c r="G769" i="1"/>
  <c r="T769" i="1" s="1"/>
  <c r="G949" i="1"/>
  <c r="T949" i="1" s="1"/>
  <c r="G130" i="1"/>
  <c r="T130" i="1" s="1"/>
  <c r="G115" i="1"/>
  <c r="T115" i="1" s="1"/>
  <c r="G219" i="1"/>
  <c r="T219" i="1" s="1"/>
  <c r="G100" i="1"/>
  <c r="T100" i="1" s="1"/>
  <c r="G1560" i="1"/>
  <c r="T1560" i="1" s="1"/>
  <c r="G1071" i="1"/>
  <c r="T1071" i="1" s="1"/>
  <c r="G1125" i="1"/>
  <c r="T1125" i="1" s="1"/>
  <c r="G134" i="1"/>
  <c r="T134" i="1" s="1"/>
  <c r="G702" i="1"/>
  <c r="T702" i="1" s="1"/>
  <c r="G948" i="1"/>
  <c r="T948" i="1" s="1"/>
  <c r="G1050" i="1"/>
  <c r="T1050" i="1" s="1"/>
  <c r="G183" i="1"/>
  <c r="T183" i="1" s="1"/>
  <c r="G177" i="1"/>
  <c r="T177" i="1" s="1"/>
  <c r="G537" i="1"/>
  <c r="T537" i="1" s="1"/>
  <c r="G872" i="1"/>
  <c r="T872" i="1" s="1"/>
  <c r="G149" i="1"/>
  <c r="T149" i="1" s="1"/>
  <c r="G890" i="1"/>
  <c r="T890" i="1" s="1"/>
  <c r="G53" i="1"/>
  <c r="T53" i="1" s="1"/>
  <c r="G602" i="1"/>
  <c r="T602" i="1" s="1"/>
  <c r="G626" i="1"/>
  <c r="T626" i="1" s="1"/>
  <c r="G119" i="1"/>
  <c r="T119" i="1" s="1"/>
  <c r="G1478" i="1"/>
  <c r="T1478" i="1" s="1"/>
  <c r="G1366" i="1"/>
  <c r="T1366" i="1" s="1"/>
  <c r="G51" i="1"/>
  <c r="T51" i="1" s="1"/>
  <c r="G859" i="1"/>
  <c r="T859" i="1" s="1"/>
  <c r="G1445" i="1"/>
  <c r="T1445" i="1" s="1"/>
  <c r="G426" i="1"/>
  <c r="T426" i="1" s="1"/>
  <c r="G271" i="1"/>
  <c r="T271" i="1" s="1"/>
  <c r="G97" i="1"/>
  <c r="T97" i="1" s="1"/>
  <c r="G120" i="1"/>
  <c r="T120" i="1" s="1"/>
  <c r="G404" i="1"/>
  <c r="T404" i="1" s="1"/>
  <c r="G57" i="1"/>
  <c r="T57" i="1" s="1"/>
  <c r="G230" i="1"/>
  <c r="T230" i="1" s="1"/>
  <c r="G585" i="1"/>
  <c r="T585" i="1" s="1"/>
  <c r="G73" i="1"/>
  <c r="T73" i="1" s="1"/>
  <c r="G318" i="1"/>
  <c r="T318" i="1" s="1"/>
  <c r="G1818" i="1"/>
  <c r="T1818" i="1" s="1"/>
  <c r="G1340" i="1"/>
  <c r="T1340" i="1" s="1"/>
  <c r="G1542" i="1"/>
  <c r="T1542" i="1" s="1"/>
  <c r="G1749" i="1"/>
  <c r="T1749" i="1" s="1"/>
  <c r="G1543" i="1"/>
  <c r="T1543" i="1" s="1"/>
  <c r="G1319" i="1"/>
  <c r="T1319" i="1" s="1"/>
  <c r="G1289" i="1"/>
  <c r="T1289" i="1" s="1"/>
  <c r="G1763" i="1"/>
  <c r="T1763" i="1" s="1"/>
  <c r="G1655" i="1"/>
  <c r="T1655" i="1" s="1"/>
  <c r="G1798" i="1"/>
  <c r="T1798" i="1" s="1"/>
  <c r="G1290" i="1"/>
  <c r="T1290" i="1" s="1"/>
  <c r="G1799" i="1"/>
  <c r="T1799" i="1" s="1"/>
  <c r="G1677" i="1"/>
  <c r="T1677" i="1" s="1"/>
  <c r="G1730" i="1"/>
  <c r="T1730" i="1" s="1"/>
  <c r="G1599" i="1"/>
  <c r="T1599" i="1" s="1"/>
  <c r="G39" i="1"/>
  <c r="T39" i="1" s="1"/>
  <c r="G1617" i="1"/>
  <c r="T1617" i="1" s="1"/>
  <c r="G1881" i="1"/>
  <c r="T1881" i="1" s="1"/>
  <c r="G1733" i="1"/>
  <c r="T1733" i="1" s="1"/>
  <c r="G1853" i="1"/>
  <c r="T1853" i="1" s="1"/>
  <c r="G1688" i="1"/>
  <c r="T1688" i="1" s="1"/>
  <c r="G1656" i="1"/>
  <c r="T1656" i="1" s="1"/>
  <c r="G1854" i="1"/>
  <c r="T1854" i="1" s="1"/>
  <c r="G1400" i="1"/>
  <c r="T1400" i="1" s="1"/>
  <c r="G1646" i="1"/>
  <c r="T1646" i="1" s="1"/>
  <c r="G1693" i="1"/>
  <c r="T1693" i="1" s="1"/>
  <c r="G1825" i="1"/>
  <c r="T1825" i="1" s="1"/>
  <c r="G1820" i="1"/>
  <c r="T1820" i="1" s="1"/>
  <c r="G1603" i="1"/>
  <c r="T1603" i="1" s="1"/>
  <c r="G1802" i="1"/>
  <c r="T1802" i="1" s="1"/>
  <c r="G1682" i="1"/>
  <c r="T1682" i="1" s="1"/>
  <c r="G1622" i="1"/>
  <c r="T1622" i="1" s="1"/>
  <c r="G1504" i="1"/>
  <c r="T1504" i="1" s="1"/>
  <c r="G1505" i="1"/>
  <c r="T1505" i="1" s="1"/>
  <c r="G1349" i="1"/>
  <c r="T1349" i="1" s="1"/>
  <c r="G1472" i="1"/>
  <c r="T1472" i="1" s="1"/>
  <c r="G1545" i="1"/>
  <c r="T1545" i="1" s="1"/>
  <c r="G1883" i="1"/>
  <c r="T1883" i="1" s="1"/>
  <c r="G1576" i="1"/>
  <c r="T1576" i="1" s="1"/>
  <c r="G1012" i="1"/>
  <c r="T1012" i="1" s="1"/>
  <c r="G1324" i="1"/>
  <c r="T1324" i="1" s="1"/>
  <c r="G1508" i="1"/>
  <c r="T1508" i="1" s="1"/>
  <c r="G1234" i="1"/>
  <c r="T1234" i="1" s="1"/>
  <c r="G1595" i="1"/>
  <c r="T1595" i="1" s="1"/>
  <c r="G1737" i="1"/>
  <c r="T1737" i="1" s="1"/>
  <c r="G1884" i="1"/>
  <c r="T1884" i="1" s="1"/>
  <c r="G1421" i="1"/>
  <c r="T1421" i="1" s="1"/>
  <c r="G1347" i="1"/>
  <c r="T1347" i="1" s="1"/>
  <c r="G1566" i="1"/>
  <c r="T1566" i="1" s="1"/>
  <c r="G1880" i="1"/>
  <c r="T1880" i="1" s="1"/>
  <c r="G1718" i="1"/>
  <c r="T1718" i="1" s="1"/>
  <c r="G1233" i="1"/>
  <c r="T1233" i="1" s="1"/>
  <c r="G1808" i="1"/>
  <c r="T1808" i="1" s="1"/>
  <c r="G1766" i="1"/>
  <c r="T1766" i="1" s="1"/>
  <c r="G1131" i="1"/>
  <c r="T1131" i="1" s="1"/>
  <c r="G1568" i="1"/>
  <c r="T1568" i="1" s="1"/>
  <c r="G1597" i="1"/>
  <c r="T1597" i="1" s="1"/>
  <c r="G1115" i="1"/>
  <c r="T1115" i="1" s="1"/>
  <c r="G1852" i="1"/>
  <c r="T1852" i="1" s="1"/>
  <c r="G1212" i="1"/>
  <c r="T1212" i="1" s="1"/>
  <c r="G1320" i="1"/>
  <c r="T1320" i="1" s="1"/>
  <c r="G1569" i="1"/>
  <c r="T1569" i="1" s="1"/>
  <c r="G1417" i="1"/>
  <c r="T1417" i="1" s="1"/>
  <c r="G484" i="1"/>
  <c r="T484" i="1" s="1"/>
  <c r="G771" i="1"/>
  <c r="T771" i="1" s="1"/>
  <c r="G1397" i="1"/>
  <c r="T1397" i="1" s="1"/>
  <c r="G1889" i="1"/>
  <c r="T1889" i="1" s="1"/>
  <c r="G1831" i="1"/>
  <c r="T1831" i="1" s="1"/>
  <c r="G1643" i="1"/>
  <c r="T1643" i="1" s="1"/>
  <c r="G1132" i="1"/>
  <c r="T1132" i="1" s="1"/>
  <c r="G1873" i="1"/>
  <c r="T1873" i="1" s="1"/>
  <c r="G361" i="1"/>
  <c r="T361" i="1" s="1"/>
  <c r="G1658" i="1"/>
  <c r="T1658" i="1" s="1"/>
  <c r="G1875" i="1"/>
  <c r="T1875" i="1" s="1"/>
  <c r="G1872" i="1"/>
  <c r="T1872" i="1" s="1"/>
  <c r="G1833" i="1"/>
  <c r="T1833" i="1" s="1"/>
  <c r="G1764" i="1"/>
  <c r="T1764" i="1" s="1"/>
  <c r="G1893" i="1"/>
  <c r="T1893" i="1" s="1"/>
  <c r="G1876" i="1"/>
  <c r="T1876" i="1" s="1"/>
  <c r="G1734" i="1"/>
  <c r="T1734" i="1" s="1"/>
  <c r="G1430" i="1"/>
  <c r="T1430" i="1" s="1"/>
  <c r="G1601" i="1"/>
  <c r="T1601" i="1" s="1"/>
  <c r="G1481" i="1"/>
  <c r="T1481" i="1" s="1"/>
  <c r="G1575" i="1"/>
  <c r="T1575" i="1" s="1"/>
  <c r="G1500" i="1"/>
  <c r="T1500" i="1" s="1"/>
  <c r="G1855" i="1"/>
  <c r="T1855" i="1" s="1"/>
  <c r="G1502" i="1"/>
  <c r="T1502" i="1" s="1"/>
  <c r="G1436" i="1"/>
  <c r="T1436" i="1" s="1"/>
  <c r="G1735" i="1"/>
  <c r="T1735" i="1" s="1"/>
  <c r="G1523" i="1"/>
  <c r="T1523" i="1" s="1"/>
  <c r="G1016" i="1"/>
  <c r="T1016" i="1" s="1"/>
  <c r="G1369" i="1"/>
  <c r="T1369" i="1" s="1"/>
  <c r="G1866" i="1"/>
  <c r="T1866" i="1" s="1"/>
  <c r="G1803" i="1"/>
  <c r="T1803" i="1" s="1"/>
  <c r="G1564" i="1"/>
  <c r="T1564" i="1" s="1"/>
  <c r="G1322" i="1"/>
  <c r="T1322" i="1" s="1"/>
  <c r="G1249" i="1"/>
  <c r="T1249" i="1" s="1"/>
  <c r="G1549" i="1"/>
  <c r="T1549" i="1" s="1"/>
  <c r="G1736" i="1"/>
  <c r="T1736" i="1" s="1"/>
  <c r="G1507" i="1"/>
  <c r="T1507" i="1" s="1"/>
  <c r="G1661" i="1"/>
  <c r="T1661" i="1" s="1"/>
  <c r="G1895" i="1"/>
  <c r="T1895" i="1" s="1"/>
  <c r="G1305" i="1"/>
  <c r="T1305" i="1" s="1"/>
  <c r="G1509" i="1"/>
  <c r="T1509" i="1" s="1"/>
  <c r="G1438" i="1"/>
  <c r="T1438" i="1" s="1"/>
  <c r="G1511" i="1"/>
  <c r="T1511" i="1" s="1"/>
  <c r="G1858" i="1"/>
  <c r="T1858" i="1" s="1"/>
  <c r="G1703" i="1"/>
  <c r="T1703" i="1" s="1"/>
  <c r="G1896" i="1"/>
  <c r="T1896" i="1" s="1"/>
  <c r="G1327" i="1"/>
  <c r="T1327" i="1" s="1"/>
  <c r="G1440" i="1"/>
  <c r="T1440" i="1" s="1"/>
  <c r="G1010" i="1"/>
  <c r="T1010" i="1" s="1"/>
  <c r="G1396" i="1"/>
  <c r="T1396" i="1" s="1"/>
  <c r="G1567" i="1"/>
  <c r="T1567" i="1" s="1"/>
  <c r="G1193" i="1"/>
  <c r="T1193" i="1" s="1"/>
  <c r="G1618" i="1"/>
  <c r="T1618" i="1" s="1"/>
  <c r="G1548" i="1"/>
  <c r="T1548" i="1" s="1"/>
  <c r="G1483" i="1"/>
  <c r="T1483" i="1" s="1"/>
  <c r="G1830" i="1"/>
  <c r="T1830" i="1" s="1"/>
  <c r="G1729" i="1"/>
  <c r="T1729" i="1" s="1"/>
  <c r="G1570" i="1"/>
  <c r="T1570" i="1" s="1"/>
  <c r="G1428" i="1"/>
  <c r="T1428" i="1" s="1"/>
  <c r="G1495" i="1"/>
  <c r="T1495" i="1" s="1"/>
  <c r="G1497" i="1"/>
  <c r="T1497" i="1" s="1"/>
  <c r="G1731" i="1"/>
  <c r="T1731" i="1" s="1"/>
  <c r="G1398" i="1"/>
  <c r="T1398" i="1" s="1"/>
  <c r="G1341" i="1"/>
  <c r="T1341" i="1" s="1"/>
  <c r="G1600" i="1"/>
  <c r="T1600" i="1" s="1"/>
  <c r="G1476" i="1"/>
  <c r="T1476" i="1" s="1"/>
  <c r="G1782" i="1"/>
  <c r="T1782" i="1" s="1"/>
  <c r="G1620" i="1"/>
  <c r="T1620" i="1" s="1"/>
  <c r="G1574" i="1"/>
  <c r="T1574" i="1" s="1"/>
  <c r="G1783" i="1"/>
  <c r="T1783" i="1" s="1"/>
  <c r="G1894" i="1"/>
  <c r="T1894" i="1" s="1"/>
  <c r="G1877" i="1"/>
  <c r="T1877" i="1" s="1"/>
  <c r="G1662" i="1"/>
  <c r="T1662" i="1" s="1"/>
  <c r="G1408" i="1"/>
  <c r="T1408" i="1" s="1"/>
  <c r="G1857" i="1"/>
  <c r="T1857" i="1" s="1"/>
  <c r="G1604" i="1"/>
  <c r="T1604" i="1" s="1"/>
  <c r="G1251" i="1"/>
  <c r="T1251" i="1" s="1"/>
  <c r="G1547" i="1"/>
  <c r="T1547" i="1" s="1"/>
  <c r="G1623" i="1"/>
  <c r="T1623" i="1" s="1"/>
  <c r="G1491" i="1"/>
  <c r="T1491" i="1" s="1"/>
  <c r="G1738" i="1"/>
  <c r="T1738" i="1" s="1"/>
  <c r="G1822" i="1"/>
  <c r="T1822" i="1" s="1"/>
  <c r="G1252" i="1"/>
  <c r="T1252" i="1" s="1"/>
  <c r="G1838" i="1"/>
  <c r="T1838" i="1" s="1"/>
  <c r="G1784" i="1"/>
  <c r="T1784" i="1" s="1"/>
  <c r="G1885" i="1"/>
  <c r="T1885" i="1" s="1"/>
  <c r="G1785" i="1"/>
  <c r="T1785" i="1" s="1"/>
  <c r="G1255" i="1"/>
  <c r="T1255" i="1" s="1"/>
  <c r="G1740" i="1"/>
  <c r="T1740" i="1" s="1"/>
  <c r="G1350" i="1"/>
  <c r="T1350" i="1" s="1"/>
  <c r="G1839" i="1"/>
  <c r="T1839" i="1" s="1"/>
  <c r="G1367" i="1"/>
  <c r="T1367" i="1" s="1"/>
  <c r="G1840" i="1"/>
  <c r="T1840" i="1" s="1"/>
  <c r="G1605" i="1"/>
  <c r="T1605" i="1" s="1"/>
  <c r="G1351" i="1"/>
  <c r="T1351" i="1" s="1"/>
  <c r="G1582" i="1"/>
  <c r="T1582" i="1" s="1"/>
  <c r="G1741" i="1"/>
  <c r="T1741" i="1" s="1"/>
  <c r="G1666" i="1"/>
  <c r="T1666" i="1" s="1"/>
  <c r="G1583" i="1"/>
  <c r="T1583" i="1" s="1"/>
  <c r="G1667" i="1"/>
  <c r="T1667" i="1" s="1"/>
  <c r="G1696" i="1"/>
  <c r="T1696" i="1" s="1"/>
  <c r="G1256" i="1"/>
  <c r="T1256" i="1" s="1"/>
  <c r="G1827" i="1"/>
  <c r="T1827" i="1" s="1"/>
  <c r="G1767" i="1"/>
  <c r="T1767" i="1" s="1"/>
  <c r="G1743" i="1"/>
  <c r="T1743" i="1" s="1"/>
  <c r="G1257" i="1"/>
  <c r="T1257" i="1" s="1"/>
  <c r="G1056" i="1"/>
  <c r="T1056" i="1" s="1"/>
  <c r="G1788" i="1"/>
  <c r="T1788" i="1" s="1"/>
  <c r="G1606" i="1"/>
  <c r="T1606" i="1" s="1"/>
  <c r="G1573" i="1"/>
  <c r="T1573" i="1" s="1"/>
  <c r="G1722" i="1"/>
  <c r="T1722" i="1" s="1"/>
  <c r="G1268" i="1"/>
  <c r="T1268" i="1" s="1"/>
  <c r="G1810" i="1"/>
  <c r="T1810" i="1" s="1"/>
  <c r="G1433" i="1"/>
  <c r="T1433" i="1" s="1"/>
  <c r="G1395" i="1"/>
  <c r="T1395" i="1" s="1"/>
  <c r="G1850" i="1"/>
  <c r="T1850" i="1" s="1"/>
  <c r="G1829" i="1"/>
  <c r="T1829" i="1" s="1"/>
  <c r="G1247" i="1"/>
  <c r="T1247" i="1" s="1"/>
  <c r="G1616" i="1"/>
  <c r="T1616" i="1" s="1"/>
  <c r="G1348" i="1"/>
  <c r="T1348" i="1" s="1"/>
  <c r="G1571" i="1"/>
  <c r="T1571" i="1" s="1"/>
  <c r="G1496" i="1"/>
  <c r="T1496" i="1" s="1"/>
  <c r="G1429" i="1"/>
  <c r="T1429" i="1" s="1"/>
  <c r="G1832" i="1"/>
  <c r="T1832" i="1" s="1"/>
  <c r="G1809" i="1"/>
  <c r="T1809" i="1" s="1"/>
  <c r="G1678" i="1"/>
  <c r="T1678" i="1" s="1"/>
  <c r="G1399" i="1"/>
  <c r="T1399" i="1" s="1"/>
  <c r="G1683" i="1"/>
  <c r="T1683" i="1" s="1"/>
  <c r="G1659" i="1"/>
  <c r="T1659" i="1" s="1"/>
  <c r="G1676" i="1"/>
  <c r="T1676" i="1" s="1"/>
  <c r="G1800" i="1"/>
  <c r="T1800" i="1" s="1"/>
  <c r="G1812" i="1"/>
  <c r="T1812" i="1" s="1"/>
  <c r="G1482" i="1"/>
  <c r="T1482" i="1" s="1"/>
  <c r="G1660" i="1"/>
  <c r="T1660" i="1" s="1"/>
  <c r="G1621" i="1"/>
  <c r="T1621" i="1" s="1"/>
  <c r="G1266" i="1"/>
  <c r="T1266" i="1" s="1"/>
  <c r="G1882" i="1"/>
  <c r="T1882" i="1" s="1"/>
  <c r="G1506" i="1"/>
  <c r="T1506" i="1" s="1"/>
  <c r="G1577" i="1"/>
  <c r="T1577" i="1" s="1"/>
  <c r="G1856" i="1"/>
  <c r="T1856" i="1" s="1"/>
  <c r="G1510" i="1"/>
  <c r="T1510" i="1" s="1"/>
  <c r="G1859" i="1"/>
  <c r="T1859" i="1" s="1"/>
  <c r="G1253" i="1"/>
  <c r="T1253" i="1" s="1"/>
  <c r="G1254" i="1"/>
  <c r="T1254" i="1" s="1"/>
  <c r="G1860" i="1"/>
  <c r="T1860" i="1" s="1"/>
  <c r="G1796" i="1"/>
  <c r="T1796" i="1" s="1"/>
  <c r="G1874" i="1"/>
  <c r="T1874" i="1" s="1"/>
  <c r="G1581" i="1"/>
  <c r="T1581" i="1" s="1"/>
  <c r="G1704" i="1"/>
  <c r="T1704" i="1" s="1"/>
  <c r="G906" i="1"/>
  <c r="T906" i="1" s="1"/>
  <c r="G1328" i="1"/>
  <c r="T1328" i="1" s="1"/>
  <c r="G1329" i="1"/>
  <c r="T1329" i="1" s="1"/>
  <c r="G1194" i="1"/>
  <c r="T1194" i="1" s="1"/>
  <c r="G1521" i="1"/>
  <c r="T1521" i="1" s="1"/>
  <c r="G1726" i="1"/>
  <c r="T1726" i="1" s="1"/>
  <c r="G1787" i="1"/>
  <c r="T1787" i="1" s="1"/>
  <c r="G698" i="1"/>
  <c r="T698" i="1" s="1"/>
  <c r="G1744" i="1"/>
  <c r="T1744" i="1" s="1"/>
  <c r="G1518" i="1"/>
  <c r="T1518" i="1" s="1"/>
  <c r="G1789" i="1"/>
  <c r="T1789" i="1" s="1"/>
  <c r="G1331" i="1"/>
  <c r="T1331" i="1" s="1"/>
  <c r="G1195" i="1"/>
  <c r="T1195" i="1" s="1"/>
  <c r="G1586" i="1"/>
  <c r="T1586" i="1" s="1"/>
  <c r="G1843" i="1"/>
  <c r="T1843" i="1" s="1"/>
  <c r="G1679" i="1"/>
  <c r="T1679" i="1" s="1"/>
  <c r="G1587" i="1"/>
  <c r="T1587" i="1" s="1"/>
  <c r="G1698" i="1"/>
  <c r="T1698" i="1" s="1"/>
  <c r="G1153" i="1"/>
  <c r="T1153" i="1" s="1"/>
  <c r="G1133" i="1"/>
  <c r="T1133" i="1" s="1"/>
  <c r="G89" i="1"/>
  <c r="T89" i="1" s="1"/>
  <c r="G1345" i="1"/>
  <c r="T1345" i="1" s="1"/>
  <c r="G1072" i="1"/>
  <c r="T1072" i="1" s="1"/>
  <c r="G950" i="1"/>
  <c r="T950" i="1" s="1"/>
  <c r="G1391" i="1"/>
  <c r="T1391" i="1" s="1"/>
  <c r="G1447" i="1"/>
  <c r="T1447" i="1" s="1"/>
  <c r="G1130" i="1"/>
  <c r="T1130" i="1" s="1"/>
  <c r="G307" i="1"/>
  <c r="T307" i="1" s="1"/>
  <c r="G308" i="1"/>
  <c r="T308" i="1" s="1"/>
  <c r="G309" i="1"/>
  <c r="T309" i="1" s="1"/>
  <c r="G389" i="1"/>
  <c r="T389" i="1" s="1"/>
  <c r="G967" i="1"/>
  <c r="T967" i="1" s="1"/>
  <c r="G554" i="1"/>
  <c r="T554" i="1" s="1"/>
  <c r="G143" i="1"/>
  <c r="T143" i="1" s="1"/>
  <c r="G479" i="1"/>
  <c r="T479" i="1" s="1"/>
  <c r="G187" i="1"/>
  <c r="T187" i="1" s="1"/>
  <c r="G52" i="1"/>
  <c r="T52" i="1" s="1"/>
  <c r="G87" i="1"/>
  <c r="T87" i="1" s="1"/>
  <c r="G176" i="1"/>
  <c r="T176" i="1" s="1"/>
  <c r="G188" i="1"/>
  <c r="T188" i="1" s="1"/>
  <c r="G43" i="1"/>
  <c r="T43" i="1" s="1"/>
  <c r="G190" i="1"/>
  <c r="T190" i="1" s="1"/>
  <c r="G229" i="1"/>
  <c r="T229" i="1" s="1"/>
  <c r="G231" i="1"/>
  <c r="T231" i="1" s="1"/>
  <c r="G191" i="1"/>
  <c r="T191" i="1" s="1"/>
  <c r="G802" i="1"/>
  <c r="T802" i="1" s="1"/>
  <c r="G117" i="1"/>
  <c r="T117" i="1" s="1"/>
  <c r="G260" i="1"/>
  <c r="T260" i="1" s="1"/>
  <c r="G44" i="1"/>
  <c r="T44" i="1" s="1"/>
  <c r="G1240" i="1"/>
  <c r="T1240" i="1" s="1"/>
  <c r="G161" i="1"/>
  <c r="T161" i="1" s="1"/>
  <c r="G552" i="1"/>
  <c r="T552" i="1" s="1"/>
  <c r="G553" i="1"/>
  <c r="T553" i="1" s="1"/>
  <c r="G699" i="1"/>
  <c r="T699" i="1" s="1"/>
  <c r="G601" i="1"/>
  <c r="T601" i="1" s="1"/>
  <c r="G775" i="1"/>
  <c r="T775" i="1" s="1"/>
  <c r="G118" i="1"/>
  <c r="T118" i="1" s="1"/>
  <c r="G239" i="1"/>
  <c r="T239" i="1" s="1"/>
  <c r="G871" i="1"/>
  <c r="T871" i="1" s="1"/>
  <c r="G518" i="1"/>
  <c r="T518" i="1" s="1"/>
  <c r="G58" i="1"/>
  <c r="T58" i="1" s="1"/>
  <c r="G482" i="1"/>
  <c r="T482" i="1" s="1"/>
  <c r="G425" i="1"/>
  <c r="T425" i="1" s="1"/>
  <c r="G625" i="1"/>
  <c r="T625" i="1" s="1"/>
  <c r="G189" i="1"/>
  <c r="T189" i="1" s="1"/>
  <c r="G270" i="1"/>
  <c r="T270" i="1" s="1"/>
  <c r="G34" i="1"/>
  <c r="T34" i="1" s="1"/>
  <c r="G157" i="1"/>
  <c r="T157" i="1" s="1"/>
  <c r="G803" i="1"/>
  <c r="T803" i="1" s="1"/>
  <c r="G144" i="1"/>
  <c r="T144" i="1" s="1"/>
  <c r="G193" i="1"/>
  <c r="T193" i="1" s="1"/>
  <c r="G194" i="1"/>
  <c r="T194" i="1" s="1"/>
  <c r="G723" i="1"/>
  <c r="T723" i="1" s="1"/>
  <c r="G304" i="1"/>
  <c r="T304" i="1" s="1"/>
  <c r="G48" i="1"/>
  <c r="T48" i="1" s="1"/>
  <c r="G195" i="1"/>
  <c r="T195" i="1" s="1"/>
  <c r="G355" i="1"/>
  <c r="T355" i="1" s="1"/>
  <c r="G311" i="1"/>
  <c r="T311" i="1" s="1"/>
  <c r="G1554" i="1"/>
  <c r="T1554" i="1" s="1"/>
  <c r="G1173" i="1"/>
  <c r="T1173" i="1" s="1"/>
  <c r="G480" i="1"/>
  <c r="T480" i="1" s="1"/>
  <c r="G316" i="1"/>
  <c r="T316" i="1" s="1"/>
  <c r="G310" i="1"/>
  <c r="T310" i="1" s="1"/>
  <c r="G98" i="1"/>
  <c r="T98" i="1" s="1"/>
  <c r="G354" i="1"/>
  <c r="T354" i="1" s="1"/>
  <c r="G481" i="1"/>
  <c r="T481" i="1" s="1"/>
  <c r="G192" i="1"/>
  <c r="T192" i="1" s="1"/>
  <c r="G238" i="1"/>
  <c r="T238" i="1" s="1"/>
  <c r="G400" i="1"/>
  <c r="T400" i="1" s="1"/>
</calcChain>
</file>

<file path=xl/sharedStrings.xml><?xml version="1.0" encoding="utf-8"?>
<sst xmlns="http://schemas.openxmlformats.org/spreadsheetml/2006/main" count="15600" uniqueCount="4262">
  <si>
    <t>Timestamp</t>
  </si>
  <si>
    <t>Your Salary</t>
  </si>
  <si>
    <t>Currency</t>
  </si>
  <si>
    <t>Your Job Title</t>
  </si>
  <si>
    <t>Where do you work</t>
  </si>
  <si>
    <t>How many hours of a day you work on Excel</t>
  </si>
  <si>
    <t>USD</t>
  </si>
  <si>
    <t>MIS Analyst</t>
  </si>
  <si>
    <t>India</t>
  </si>
  <si>
    <t>4 to 6 hours a day</t>
  </si>
  <si>
    <t>15000 usd</t>
  </si>
  <si>
    <t>cost control</t>
  </si>
  <si>
    <t>europe/Croatia</t>
  </si>
  <si>
    <t>All the 8 hours baby, all the 8!</t>
  </si>
  <si>
    <t>Financial Analyst</t>
  </si>
  <si>
    <t>USA</t>
  </si>
  <si>
    <t>Quality Control</t>
  </si>
  <si>
    <t>Pakistan</t>
  </si>
  <si>
    <t>2 to 3 hours per day</t>
  </si>
  <si>
    <t>Quality Engineer</t>
  </si>
  <si>
    <t>Analyst</t>
  </si>
  <si>
    <t>Iceland</t>
  </si>
  <si>
    <t>EUR</t>
  </si>
  <si>
    <t>senior project manager</t>
  </si>
  <si>
    <t>Germany</t>
  </si>
  <si>
    <t>1 or 2 hours a day</t>
  </si>
  <si>
    <t>Assistant SP&amp;A</t>
  </si>
  <si>
    <t>Ukraine</t>
  </si>
  <si>
    <t>44000 $</t>
  </si>
  <si>
    <t>CFO</t>
  </si>
  <si>
    <t>Portugal</t>
  </si>
  <si>
    <t>PKR 8,000</t>
  </si>
  <si>
    <t>PKR</t>
  </si>
  <si>
    <t xml:space="preserve">Audit Trainee </t>
  </si>
  <si>
    <t>â‚¬ 51650</t>
  </si>
  <si>
    <t>Training Specialist</t>
  </si>
  <si>
    <t>Ireland</t>
  </si>
  <si>
    <t>quality engineer</t>
  </si>
  <si>
    <t>Hungary</t>
  </si>
  <si>
    <t>749000 INR</t>
  </si>
  <si>
    <t>INR</t>
  </si>
  <si>
    <t>Senion Analyst</t>
  </si>
  <si>
    <t>business analyst</t>
  </si>
  <si>
    <t>Project Engineer</t>
  </si>
  <si>
    <t>Sr Project Engineer</t>
  </si>
  <si>
    <t>Business Development</t>
  </si>
  <si>
    <t>Switzerland</t>
  </si>
  <si>
    <t>Excel Report Writer</t>
  </si>
  <si>
    <t>South Africa</t>
  </si>
  <si>
    <t>AGM</t>
  </si>
  <si>
    <t>GM</t>
  </si>
  <si>
    <t>DSE Co-ordinator</t>
  </si>
  <si>
    <t>Manager</t>
  </si>
  <si>
    <t>Marketing Director</t>
  </si>
  <si>
    <t>40000 us</t>
  </si>
  <si>
    <t>sales and marketing</t>
  </si>
  <si>
    <t>ksa</t>
  </si>
  <si>
    <t>Analyst II</t>
  </si>
  <si>
    <t>Project Leader</t>
  </si>
  <si>
    <t>Belgium</t>
  </si>
  <si>
    <t>900000 INR</t>
  </si>
  <si>
    <t>Applications Engineer</t>
  </si>
  <si>
    <t>Rs 600000</t>
  </si>
  <si>
    <t>strategy manager</t>
  </si>
  <si>
    <t>Chief of the department of public budget analisis and forecasting</t>
  </si>
  <si>
    <t>Russia</t>
  </si>
  <si>
    <t>360000 INR</t>
  </si>
  <si>
    <t>Specialist</t>
  </si>
  <si>
    <t>Â£35000</t>
  </si>
  <si>
    <t>GBP</t>
  </si>
  <si>
    <t>Management Information Analyst</t>
  </si>
  <si>
    <t>UK</t>
  </si>
  <si>
    <t>Senior Analyst</t>
  </si>
  <si>
    <t>Romania</t>
  </si>
  <si>
    <t>1600 $</t>
  </si>
  <si>
    <t>Poland</t>
  </si>
  <si>
    <t>Senior Consultant</t>
  </si>
  <si>
    <t>Portfolio Manager</t>
  </si>
  <si>
    <t>Design Engineer</t>
  </si>
  <si>
    <t>Academic Advisor</t>
  </si>
  <si>
    <t>Rs. 400000</t>
  </si>
  <si>
    <t>Coordination</t>
  </si>
  <si>
    <t>AUD</t>
  </si>
  <si>
    <t>consultant</t>
  </si>
  <si>
    <t>Australia</t>
  </si>
  <si>
    <t>Business Analsyt</t>
  </si>
  <si>
    <t>CAD</t>
  </si>
  <si>
    <t>Product Engineer</t>
  </si>
  <si>
    <t>Canada</t>
  </si>
  <si>
    <t>Senior Accountant</t>
  </si>
  <si>
    <t>Scientist</t>
  </si>
  <si>
    <t>Team Lead</t>
  </si>
  <si>
    <t>Senior intelligence analyst</t>
  </si>
  <si>
    <t>Freelance consultant</t>
  </si>
  <si>
    <t>â‚¬ 45</t>
  </si>
  <si>
    <t>Online Traffic Manager / Web Analist</t>
  </si>
  <si>
    <t>The Netherlands</t>
  </si>
  <si>
    <t>100000 USD</t>
  </si>
  <si>
    <t>Seinor Financial Analyst</t>
  </si>
  <si>
    <t>Senior Accounting Supervisor</t>
  </si>
  <si>
    <t>2000 Euros</t>
  </si>
  <si>
    <t>PPC Manager</t>
  </si>
  <si>
    <t>Financial Planner</t>
  </si>
  <si>
    <t>Â£18000</t>
  </si>
  <si>
    <t>Building Design and Performance Researcher</t>
  </si>
  <si>
    <t>Project leader</t>
  </si>
  <si>
    <t>France</t>
  </si>
  <si>
    <t>Engineering Data Analyst</t>
  </si>
  <si>
    <t>Sales Analyst</t>
  </si>
  <si>
    <t>CANADA</t>
  </si>
  <si>
    <t>Coordinator Of Costa and Buget</t>
  </si>
  <si>
    <t>Brasil</t>
  </si>
  <si>
    <t>SAP consultant</t>
  </si>
  <si>
    <t>FR</t>
  </si>
  <si>
    <t>â‚¬ 38000</t>
  </si>
  <si>
    <t>busines analist</t>
  </si>
  <si>
    <t>head of data</t>
  </si>
  <si>
    <t>Business Systems Analyst</t>
  </si>
  <si>
    <t>Financial Analyst II</t>
  </si>
  <si>
    <t>Mngr MI</t>
  </si>
  <si>
    <t>RSA</t>
  </si>
  <si>
    <t>sales analyst</t>
  </si>
  <si>
    <t>Consumer Research Program Manager</t>
  </si>
  <si>
    <t>$AUD100000</t>
  </si>
  <si>
    <t>technical trainer</t>
  </si>
  <si>
    <t>Process Flow Coordinator</t>
  </si>
  <si>
    <t>United Arab Emirates</t>
  </si>
  <si>
    <t>Process Improvement Specialist</t>
  </si>
  <si>
    <t>Excel Programmer Consultant</t>
  </si>
  <si>
    <t>US $60,000</t>
  </si>
  <si>
    <t>Statistical Analyst</t>
  </si>
  <si>
    <t>Us$ 18000</t>
  </si>
  <si>
    <t>Operational Analyst</t>
  </si>
  <si>
    <t>Saudi Arabia</t>
  </si>
  <si>
    <t>Exceler</t>
  </si>
  <si>
    <t>Marketing Analyst</t>
  </si>
  <si>
    <t>Panama</t>
  </si>
  <si>
    <t>Â£30000</t>
  </si>
  <si>
    <t>Database Manager</t>
  </si>
  <si>
    <t>Director</t>
  </si>
  <si>
    <t>Manager, Forecasts &amp; Budgets</t>
  </si>
  <si>
    <t>US $ 31330.00</t>
  </si>
  <si>
    <t>VBA Analyst</t>
  </si>
  <si>
    <t>Brazil</t>
  </si>
  <si>
    <t>Senior Scheduling Engineer</t>
  </si>
  <si>
    <t>81,000USD</t>
  </si>
  <si>
    <t>Strategy Consultant</t>
  </si>
  <si>
    <t>Admin</t>
  </si>
  <si>
    <t>IT Asset Administrator</t>
  </si>
  <si>
    <t>Director of Marketing</t>
  </si>
  <si>
    <t>Graphic Design Manager</t>
  </si>
  <si>
    <t>Rs. 12,000/-</t>
  </si>
  <si>
    <t>Financial Consultant</t>
  </si>
  <si>
    <t>Data Analyst</t>
  </si>
  <si>
    <t>Paraeducator</t>
  </si>
  <si>
    <t>91,000 USD</t>
  </si>
  <si>
    <t>Channel Marketing Manager</t>
  </si>
  <si>
    <t xml:space="preserve">Sales and Marketing Analyst </t>
  </si>
  <si>
    <t>Production Scheduler</t>
  </si>
  <si>
    <t>80k</t>
  </si>
  <si>
    <t>financial analyst</t>
  </si>
  <si>
    <t>Product Specialist</t>
  </si>
  <si>
    <t>IT support</t>
  </si>
  <si>
    <t>arabian Gulf</t>
  </si>
  <si>
    <t>sr. project coordinator</t>
  </si>
  <si>
    <t>Sr Administrative Assistant</t>
  </si>
  <si>
    <t>Mexico</t>
  </si>
  <si>
    <t>IT Analyst</t>
  </si>
  <si>
    <t>Project manager</t>
  </si>
  <si>
    <t>Greece</t>
  </si>
  <si>
    <t>Innovation Analyst</t>
  </si>
  <si>
    <t>Singapore</t>
  </si>
  <si>
    <t>$85,000+</t>
  </si>
  <si>
    <t>Strategic Analyst</t>
  </si>
  <si>
    <t>Transportation Specialist</t>
  </si>
  <si>
    <t>$58,000 USD</t>
  </si>
  <si>
    <t>Operations Programs Support</t>
  </si>
  <si>
    <t>Accounting Coordinator</t>
  </si>
  <si>
    <t>Asst.Manager Finance</t>
  </si>
  <si>
    <t>UAE</t>
  </si>
  <si>
    <t>Operations Cost Analyst</t>
  </si>
  <si>
    <t>Financial Controller</t>
  </si>
  <si>
    <t>Utilization Analyst</t>
  </si>
  <si>
    <t>Researcher</t>
  </si>
  <si>
    <t>Colombia</t>
  </si>
  <si>
    <t>Market Analyst</t>
  </si>
  <si>
    <t>Excel ?!? What Excel?</t>
  </si>
  <si>
    <t>Web Developer</t>
  </si>
  <si>
    <t>Sr. Acct</t>
  </si>
  <si>
    <t>Information Systems Specialist</t>
  </si>
  <si>
    <t>Analytics lead</t>
  </si>
  <si>
    <t>Actuary</t>
  </si>
  <si>
    <t>US $44,000</t>
  </si>
  <si>
    <t>School Tech Coordinator</t>
  </si>
  <si>
    <t>sr accountant</t>
  </si>
  <si>
    <t>36000 usd</t>
  </si>
  <si>
    <t>senior accountant</t>
  </si>
  <si>
    <t>Turkey</t>
  </si>
  <si>
    <t>Freelance</t>
  </si>
  <si>
    <t>DBA</t>
  </si>
  <si>
    <t>Research Analyst</t>
  </si>
  <si>
    <t>Project Manager</t>
  </si>
  <si>
    <t>Market Research Analyst</t>
  </si>
  <si>
    <t>Manager : Accounts</t>
  </si>
  <si>
    <t>project manager</t>
  </si>
  <si>
    <t>canada</t>
  </si>
  <si>
    <t>Inventory manger</t>
  </si>
  <si>
    <t>Business Analyst</t>
  </si>
  <si>
    <t>$62,000 CND</t>
  </si>
  <si>
    <t>Process Technician</t>
  </si>
  <si>
    <t>28000rs</t>
  </si>
  <si>
    <t>MIS Team Leader</t>
  </si>
  <si>
    <t>Finance Director</t>
  </si>
  <si>
    <t>Industrial Engineer</t>
  </si>
  <si>
    <t>data analyst</t>
  </si>
  <si>
    <t>Senior Financial &amp; Systems Analyst</t>
  </si>
  <si>
    <t>project manager - metrics</t>
  </si>
  <si>
    <t>Informatics Research Analyst</t>
  </si>
  <si>
    <t>Business Technical Consultant</t>
  </si>
  <si>
    <t>Business Operations Reporting Analyst</t>
  </si>
  <si>
    <t>Program Services Coordinator</t>
  </si>
  <si>
    <t>Specialist - Finance Planning and Analysis</t>
  </si>
  <si>
    <t>Sr Accountant</t>
  </si>
  <si>
    <t>Proces auditor</t>
  </si>
  <si>
    <t>90000 USD</t>
  </si>
  <si>
    <t>Senior Data Quality Analyst</t>
  </si>
  <si>
    <t>Sr Business Analyst</t>
  </si>
  <si>
    <t>COST ACCOUNTANT</t>
  </si>
  <si>
    <t>Â£32250</t>
  </si>
  <si>
    <t>project Support</t>
  </si>
  <si>
    <t>managerial</t>
  </si>
  <si>
    <t>Program Analyst</t>
  </si>
  <si>
    <t>Team Lead - Computer Discounts</t>
  </si>
  <si>
    <t>Change Architect</t>
  </si>
  <si>
    <t>Telecom Technician</t>
  </si>
  <si>
    <t>Rs. 1300000</t>
  </si>
  <si>
    <t>Manager, Asset Optimization</t>
  </si>
  <si>
    <t>Financialcontroller</t>
  </si>
  <si>
    <t xml:space="preserve">Accounting </t>
  </si>
  <si>
    <t>Consultant, HR Services &amp; Governance</t>
  </si>
  <si>
    <t>Rs 5 lakh</t>
  </si>
  <si>
    <t>QA Executive</t>
  </si>
  <si>
    <t>Senior Actuarial Analyst</t>
  </si>
  <si>
    <t>Sr. Associate</t>
  </si>
  <si>
    <t>Budget Analyst</t>
  </si>
  <si>
    <t>B.I. Data Analyst II</t>
  </si>
  <si>
    <t>Rd. 11 lakhs</t>
  </si>
  <si>
    <t>Asst manager investor relations and business analytics</t>
  </si>
  <si>
    <t>Industrial Engineer (Fed)</t>
  </si>
  <si>
    <t>Informatics specialist</t>
  </si>
  <si>
    <t>Trainee Management Accountant</t>
  </si>
  <si>
    <t>Senior analyst</t>
  </si>
  <si>
    <t>Director of Analytics</t>
  </si>
  <si>
    <t>Executive Assistant</t>
  </si>
  <si>
    <t>Project Speciast</t>
  </si>
  <si>
    <t>Sales Coordinator &amp; Analytical Support</t>
  </si>
  <si>
    <t>analyst</t>
  </si>
  <si>
    <t>Senior Staff Accountant</t>
  </si>
  <si>
    <t>Consultant - Retail Mkts</t>
  </si>
  <si>
    <t>Process Manager</t>
  </si>
  <si>
    <t>Project Manager (Process Owner)</t>
  </si>
  <si>
    <t>60000 CAD$</t>
  </si>
  <si>
    <t>Demographer</t>
  </si>
  <si>
    <t>Administrative Assistant</t>
  </si>
  <si>
    <t>Accounting/Financial Analyst</t>
  </si>
  <si>
    <t>Business Process Specialist</t>
  </si>
  <si>
    <t>Sr Financial Analyst</t>
  </si>
  <si>
    <t>Asst. Manager (MIS)</t>
  </si>
  <si>
    <t>US$ 99000</t>
  </si>
  <si>
    <t>Business Controller</t>
  </si>
  <si>
    <t>controller</t>
  </si>
  <si>
    <t>Rs. 275000</t>
  </si>
  <si>
    <t>low level monitoring</t>
  </si>
  <si>
    <t>INR 16000</t>
  </si>
  <si>
    <t>Administrative</t>
  </si>
  <si>
    <t>Service Line Coordinator</t>
  </si>
  <si>
    <t>Strategic Sourcing Manager</t>
  </si>
  <si>
    <t>INR18Lacs or US$36000</t>
  </si>
  <si>
    <t>Chief Manager</t>
  </si>
  <si>
    <t>Engineer</t>
  </si>
  <si>
    <t>Business Intelligence Analyst</t>
  </si>
  <si>
    <t>â‚¬ 50000</t>
  </si>
  <si>
    <t>Sr. Financial Analyst</t>
  </si>
  <si>
    <t>Buyer</t>
  </si>
  <si>
    <t>program manager</t>
  </si>
  <si>
    <t>Reporting Analyst Team Lead</t>
  </si>
  <si>
    <t>Operations Expert</t>
  </si>
  <si>
    <t>Director of Finance</t>
  </si>
  <si>
    <t>Information Analyst II</t>
  </si>
  <si>
    <t>45k</t>
  </si>
  <si>
    <t>Accounting Assistant</t>
  </si>
  <si>
    <t>Tax Professional</t>
  </si>
  <si>
    <t>Bermuda</t>
  </si>
  <si>
    <t>INR 500000</t>
  </si>
  <si>
    <t>INR 350k</t>
  </si>
  <si>
    <t>Jr. Executive Finance</t>
  </si>
  <si>
    <t>Assistant Controller</t>
  </si>
  <si>
    <t>US$ 138K</t>
  </si>
  <si>
    <t>Project engineer</t>
  </si>
  <si>
    <t>Thailand</t>
  </si>
  <si>
    <t>Cash Officer</t>
  </si>
  <si>
    <t>Technical support specialist</t>
  </si>
  <si>
    <t>ServiceDesk Supervisor</t>
  </si>
  <si>
    <t>medical biller</t>
  </si>
  <si>
    <t>Sr. Strategic Development Specialist</t>
  </si>
  <si>
    <t>VP - Procurment</t>
  </si>
  <si>
    <t>52500.00 USD</t>
  </si>
  <si>
    <t>HRIS Analyst</t>
  </si>
  <si>
    <t>Procurement manager</t>
  </si>
  <si>
    <t>Energy Analyst</t>
  </si>
  <si>
    <t>Accountant</t>
  </si>
  <si>
    <t>Branch head -sales</t>
  </si>
  <si>
    <t>retail buyer</t>
  </si>
  <si>
    <t>1000 â‚¬</t>
  </si>
  <si>
    <t>HR Specialist</t>
  </si>
  <si>
    <t>Director of Finance and Accounting</t>
  </si>
  <si>
    <t>Manager Business Control</t>
  </si>
  <si>
    <t>Manager Pricing</t>
  </si>
  <si>
    <t>Insurance Manager</t>
  </si>
  <si>
    <t>US$ 96k</t>
  </si>
  <si>
    <t>Freellance</t>
  </si>
  <si>
    <t>category manager</t>
  </si>
  <si>
    <t>Customer Operations Analyst</t>
  </si>
  <si>
    <t>$31,000 USD</t>
  </si>
  <si>
    <t>Site Technician</t>
  </si>
  <si>
    <t>Excel Consultant</t>
  </si>
  <si>
    <t>Senior Project Manager</t>
  </si>
  <si>
    <t>Rs 470000</t>
  </si>
  <si>
    <t>Web Statistics Analyst</t>
  </si>
  <si>
    <t>Business Data Analyst I</t>
  </si>
  <si>
    <t>Â£60000</t>
  </si>
  <si>
    <t>Decision Analyst &amp; Modeller</t>
  </si>
  <si>
    <t>Ops Adminstrator</t>
  </si>
  <si>
    <t>Sr. Global marketing Specialist</t>
  </si>
  <si>
    <t>financial accountant</t>
  </si>
  <si>
    <t>Software Consultant</t>
  </si>
  <si>
    <t>Anaylst</t>
  </si>
  <si>
    <t>rs 2.76 lakhs per year</t>
  </si>
  <si>
    <t>$77,000 USD</t>
  </si>
  <si>
    <t>senior accounting coordinator</t>
  </si>
  <si>
    <t>Demand Planning Mgr</t>
  </si>
  <si>
    <t>VP / Credit Administrator</t>
  </si>
  <si>
    <t>DP specialist</t>
  </si>
  <si>
    <t>Analyst 2</t>
  </si>
  <si>
    <t>VP</t>
  </si>
  <si>
    <t>35,000 Philippine Peso</t>
  </si>
  <si>
    <t>Global Problem Management - IT</t>
  </si>
  <si>
    <t>Philippines</t>
  </si>
  <si>
    <t>Enterprise Performance Metrics Manager</t>
  </si>
  <si>
    <t>University Relations Intern</t>
  </si>
  <si>
    <t>Auxiliar Administrativo</t>
  </si>
  <si>
    <t>Engineering Tech Sr.</t>
  </si>
  <si>
    <t>36000 $</t>
  </si>
  <si>
    <t>Senior Specialist</t>
  </si>
  <si>
    <t>moneymaker</t>
  </si>
  <si>
    <t>INR 15,00,000</t>
  </si>
  <si>
    <t>Consultant</t>
  </si>
  <si>
    <t>AED100000</t>
  </si>
  <si>
    <t>AED</t>
  </si>
  <si>
    <t>Dubai</t>
  </si>
  <si>
    <t>MIS</t>
  </si>
  <si>
    <t>management accountant</t>
  </si>
  <si>
    <t>Â£31000</t>
  </si>
  <si>
    <t>Telecoms Engineer</t>
  </si>
  <si>
    <t>Software Support</t>
  </si>
  <si>
    <t>Projects Planner</t>
  </si>
  <si>
    <t>4.5 lakh INR</t>
  </si>
  <si>
    <t>Mathematical Data Analyist</t>
  </si>
  <si>
    <t>sales support</t>
  </si>
  <si>
    <t xml:space="preserve">Rs.1.8 lakhs </t>
  </si>
  <si>
    <t>Administrative Officer</t>
  </si>
  <si>
    <t>IS Manager</t>
  </si>
  <si>
    <t xml:space="preserve">Support Specialist </t>
  </si>
  <si>
    <t>FA</t>
  </si>
  <si>
    <t>VP of Finance</t>
  </si>
  <si>
    <t>36,000 USD</t>
  </si>
  <si>
    <t>PRODUCTION ASSISTANT</t>
  </si>
  <si>
    <t>65000 euro</t>
  </si>
  <si>
    <t>germany</t>
  </si>
  <si>
    <t>HR Analyst</t>
  </si>
  <si>
    <t>Plant Controller</t>
  </si>
  <si>
    <t>consultant bi</t>
  </si>
  <si>
    <t>The netherlands</t>
  </si>
  <si>
    <t>Royalties Coordinator</t>
  </si>
  <si>
    <t>Â£20000/year but i work part time 30h/week</t>
  </si>
  <si>
    <t>Graduate Structural Engineer</t>
  </si>
  <si>
    <t>Operations Analyst</t>
  </si>
  <si>
    <t>Marketing</t>
  </si>
  <si>
    <t xml:space="preserve">Finance, Manager </t>
  </si>
  <si>
    <t>Sr. Business Analyst</t>
  </si>
  <si>
    <t>150000 MXN</t>
  </si>
  <si>
    <t>MXN</t>
  </si>
  <si>
    <t>Information Analyst</t>
  </si>
  <si>
    <t>Financial Specialist</t>
  </si>
  <si>
    <t>Management Analyst</t>
  </si>
  <si>
    <t>INR 1000000</t>
  </si>
  <si>
    <t>Dp manager</t>
  </si>
  <si>
    <t>director of analytics</t>
  </si>
  <si>
    <t>US$ 4.545</t>
  </si>
  <si>
    <t>Supply Processes Analyst</t>
  </si>
  <si>
    <t>Â£29000</t>
  </si>
  <si>
    <t>ICT Technical Analyst</t>
  </si>
  <si>
    <t>Sourcing Specialist</t>
  </si>
  <si>
    <t>PhP 456,000</t>
  </si>
  <si>
    <t>Reporting Shared Services Oferring Lead</t>
  </si>
  <si>
    <t>Sales Analytics Manager</t>
  </si>
  <si>
    <t>22000 usd</t>
  </si>
  <si>
    <t>Product Manager Sr</t>
  </si>
  <si>
    <t>Database Architect</t>
  </si>
  <si>
    <t>CAD 65000</t>
  </si>
  <si>
    <t>Product developer</t>
  </si>
  <si>
    <t>Supply Chain Analyst</t>
  </si>
  <si>
    <t>financial planning</t>
  </si>
  <si>
    <t>400000 INR</t>
  </si>
  <si>
    <t>Test Analyst</t>
  </si>
  <si>
    <t>project manager, project finance consultant</t>
  </si>
  <si>
    <t>Israel</t>
  </si>
  <si>
    <t>QC Fabrication Inspector</t>
  </si>
  <si>
    <t>Manager of Trade Investment &amp; Analysis</t>
  </si>
  <si>
    <t>30000 Rs</t>
  </si>
  <si>
    <t>Business Analysit</t>
  </si>
  <si>
    <t>Assistant Outside Plant Project Manager</t>
  </si>
  <si>
    <t>operation-manager</t>
  </si>
  <si>
    <t>63000 USD</t>
  </si>
  <si>
    <t>Senior Financial Analyst</t>
  </si>
  <si>
    <t>Bangladesh</t>
  </si>
  <si>
    <t>100,000 US$ equiv</t>
  </si>
  <si>
    <t>Senior Data Analyst</t>
  </si>
  <si>
    <t>3.8 k</t>
  </si>
  <si>
    <t>MIS EXCUTIVE</t>
  </si>
  <si>
    <t>Advisor</t>
  </si>
  <si>
    <t>Online Analyst</t>
  </si>
  <si>
    <t>General Manager</t>
  </si>
  <si>
    <t>Sr Staff Engineer</t>
  </si>
  <si>
    <t>3,70,000</t>
  </si>
  <si>
    <t>Senior Design Associate</t>
  </si>
  <si>
    <t>Planning and Analysis Supervisor</t>
  </si>
  <si>
    <t>asset manager</t>
  </si>
  <si>
    <t>Transportation Engineer</t>
  </si>
  <si>
    <t>web marketing analyst</t>
  </si>
  <si>
    <t>170000 usd</t>
  </si>
  <si>
    <t>RS</t>
  </si>
  <si>
    <t>62500.00 USD</t>
  </si>
  <si>
    <t>Director of Payroll</t>
  </si>
  <si>
    <t>480 000 SEK / 70000 US$</t>
  </si>
  <si>
    <t>SEK</t>
  </si>
  <si>
    <t>IT consultant</t>
  </si>
  <si>
    <t>Sweden</t>
  </si>
  <si>
    <t>Commercial Manager</t>
  </si>
  <si>
    <t>Quality Assurance Officer</t>
  </si>
  <si>
    <t>Senior Treasury Analyst</t>
  </si>
  <si>
    <t>Supervisor, Contracts, Rebates, Chargebacks and Returns</t>
  </si>
  <si>
    <t>ceo</t>
  </si>
  <si>
    <t>480000 Rs.</t>
  </si>
  <si>
    <t>System Manager</t>
  </si>
  <si>
    <t>2207,00</t>
  </si>
  <si>
    <t>director</t>
  </si>
  <si>
    <t>Rs. 500000</t>
  </si>
  <si>
    <t>Owner</t>
  </si>
  <si>
    <t>Senior Business Analyst</t>
  </si>
  <si>
    <t xml:space="preserve">marketing and sales </t>
  </si>
  <si>
    <t>Managing Director</t>
  </si>
  <si>
    <t>INR 5,40,000</t>
  </si>
  <si>
    <t>Senior Billing Engineer</t>
  </si>
  <si>
    <t>Quality Analyst</t>
  </si>
  <si>
    <t>46000 usd</t>
  </si>
  <si>
    <t>Financial analyst</t>
  </si>
  <si>
    <t>Economist</t>
  </si>
  <si>
    <t>Rs 6.2 lakhs</t>
  </si>
  <si>
    <t>assistant manager (finance)</t>
  </si>
  <si>
    <t>Â£28000</t>
  </si>
  <si>
    <t>Central Services Manager</t>
  </si>
  <si>
    <t xml:space="preserve">Trainer </t>
  </si>
  <si>
    <t>continuous improvement team member</t>
  </si>
  <si>
    <t>MIS Officer</t>
  </si>
  <si>
    <t>IR Manager</t>
  </si>
  <si>
    <t>7,50,000 INR</t>
  </si>
  <si>
    <t>99147 $</t>
  </si>
  <si>
    <t>Chief Specialist of Economics &amp; Planning</t>
  </si>
  <si>
    <t>Campus Budget Officer</t>
  </si>
  <si>
    <t>Management Ananlyst</t>
  </si>
  <si>
    <t>Sales Operations Analyst</t>
  </si>
  <si>
    <t>120000 BDT</t>
  </si>
  <si>
    <t>BDT</t>
  </si>
  <si>
    <t>Computer Operator</t>
  </si>
  <si>
    <t>ENGINEER</t>
  </si>
  <si>
    <t>Sr Management Analytst 2</t>
  </si>
  <si>
    <t>Accounting Manager</t>
  </si>
  <si>
    <t>Controller</t>
  </si>
  <si>
    <t>Information Research Technician II</t>
  </si>
  <si>
    <t>Sr. Systems Engineer</t>
  </si>
  <si>
    <t>Senior Purchasing Officer</t>
  </si>
  <si>
    <t>United Arab Emriate</t>
  </si>
  <si>
    <t>Mgmt Accountant</t>
  </si>
  <si>
    <t xml:space="preserve">Sr financial analyst </t>
  </si>
  <si>
    <t>Department Manager</t>
  </si>
  <si>
    <t>Â¢ 14.000.000,00</t>
  </si>
  <si>
    <t>COSTARICAN</t>
  </si>
  <si>
    <t>Businees Adminstratot</t>
  </si>
  <si>
    <t>Costa Rica</t>
  </si>
  <si>
    <t xml:space="preserve">Staff assistant </t>
  </si>
  <si>
    <t>Sr. Accountant</t>
  </si>
  <si>
    <t>Air Planning Analyst</t>
  </si>
  <si>
    <t>Credit Analyst</t>
  </si>
  <si>
    <t>financial management consultant</t>
  </si>
  <si>
    <t>US$115000</t>
  </si>
  <si>
    <t>Â£66000</t>
  </si>
  <si>
    <t>IT Project Manager, EMEA</t>
  </si>
  <si>
    <t>INR 200000</t>
  </si>
  <si>
    <t>IS Director</t>
  </si>
  <si>
    <t>8500 USD</t>
  </si>
  <si>
    <t>teacher</t>
  </si>
  <si>
    <t>iran</t>
  </si>
  <si>
    <t>250000 to 270000</t>
  </si>
  <si>
    <t>Excel trainer</t>
  </si>
  <si>
    <t>Finland</t>
  </si>
  <si>
    <t>20000 RS</t>
  </si>
  <si>
    <t>WFM Team Lead</t>
  </si>
  <si>
    <t xml:space="preserve">US $30,000.00 </t>
  </si>
  <si>
    <t>Supervisor</t>
  </si>
  <si>
    <t>30000 $</t>
  </si>
  <si>
    <t>BI Developer</t>
  </si>
  <si>
    <t>engineer</t>
  </si>
  <si>
    <t>Planner</t>
  </si>
  <si>
    <t>Â£65000</t>
  </si>
  <si>
    <t>US $6,629.00</t>
  </si>
  <si>
    <t>Dominican Republic</t>
  </si>
  <si>
    <t>senior analyst</t>
  </si>
  <si>
    <t>Assesor</t>
  </si>
  <si>
    <t>Financial Analys</t>
  </si>
  <si>
    <t>Sr. Information Systems Analyst</t>
  </si>
  <si>
    <t>Senior Claims Analyst</t>
  </si>
  <si>
    <t>INR 40L</t>
  </si>
  <si>
    <t>Sr Mgr Finance</t>
  </si>
  <si>
    <t>Rs. 300000</t>
  </si>
  <si>
    <t>Web Portal Manager</t>
  </si>
  <si>
    <t>manager - MIS &amp; operations planning</t>
  </si>
  <si>
    <t>web analyst</t>
  </si>
  <si>
    <t>INR 30,00,000</t>
  </si>
  <si>
    <t>Management Consultant</t>
  </si>
  <si>
    <t>Continuos improvment</t>
  </si>
  <si>
    <t>Canad</t>
  </si>
  <si>
    <t>Direct marketing manager</t>
  </si>
  <si>
    <t>5000 $</t>
  </si>
  <si>
    <t>mis</t>
  </si>
  <si>
    <t>Wine Analyst</t>
  </si>
  <si>
    <t>500000 rupees</t>
  </si>
  <si>
    <t>FinanceManager</t>
  </si>
  <si>
    <t>Somalia</t>
  </si>
  <si>
    <t>Regional Manager</t>
  </si>
  <si>
    <t>7500 USD</t>
  </si>
  <si>
    <t>HR reporting analyst</t>
  </si>
  <si>
    <t>Finalcial Reporting Analyst</t>
  </si>
  <si>
    <t>800000 rupees</t>
  </si>
  <si>
    <t>Partner</t>
  </si>
  <si>
    <t>operations tech</t>
  </si>
  <si>
    <t>Â£38000</t>
  </si>
  <si>
    <t>Commercial Accountant</t>
  </si>
  <si>
    <t>52,000 Cdn</t>
  </si>
  <si>
    <t>Office Manager</t>
  </si>
  <si>
    <t>Prod Mgr</t>
  </si>
  <si>
    <t>Graphics/Web Document Designer</t>
  </si>
  <si>
    <t>Business intelligence manager</t>
  </si>
  <si>
    <t>CDN $70,000</t>
  </si>
  <si>
    <t>Program Manager</t>
  </si>
  <si>
    <t>5250 $</t>
  </si>
  <si>
    <t>Treasure Specialist</t>
  </si>
  <si>
    <t>Republic of Georgia</t>
  </si>
  <si>
    <t>Business Manager</t>
  </si>
  <si>
    <t>clerk</t>
  </si>
  <si>
    <t>Researcher &amp; Data Analyst</t>
  </si>
  <si>
    <t>Â£28500</t>
  </si>
  <si>
    <t>Data Quality &amp; Analysis Manager</t>
  </si>
  <si>
    <t>Resource managment Analyst</t>
  </si>
  <si>
    <t>Estonia</t>
  </si>
  <si>
    <t>Account Executive</t>
  </si>
  <si>
    <t>video production</t>
  </si>
  <si>
    <t>mozambique</t>
  </si>
  <si>
    <t>principal engineer</t>
  </si>
  <si>
    <t>budget analyst</t>
  </si>
  <si>
    <t>US$169,000</t>
  </si>
  <si>
    <t>Category Director (Marketing)</t>
  </si>
  <si>
    <t>Senior consultant accounting</t>
  </si>
  <si>
    <t>Norway</t>
  </si>
  <si>
    <t>Zar 1080000</t>
  </si>
  <si>
    <t>ZAR</t>
  </si>
  <si>
    <t>Finance manager</t>
  </si>
  <si>
    <t>South africa</t>
  </si>
  <si>
    <t>GB Sterling 59k</t>
  </si>
  <si>
    <t>Health and safety advisor</t>
  </si>
  <si>
    <t>Workforce Analyst</t>
  </si>
  <si>
    <t>Sr. Marketing Solutions Analyst</t>
  </si>
  <si>
    <t>20000 US$</t>
  </si>
  <si>
    <t>Managing Partner</t>
  </si>
  <si>
    <t>Administration Officer</t>
  </si>
  <si>
    <t>BAS</t>
  </si>
  <si>
    <t>USD 108,000</t>
  </si>
  <si>
    <t>200000 Rupees</t>
  </si>
  <si>
    <t>chemist</t>
  </si>
  <si>
    <t>LOGISTIC MANAGER</t>
  </si>
  <si>
    <t>Rs. 7,20,000/-</t>
  </si>
  <si>
    <t>Manager Finance</t>
  </si>
  <si>
    <t>23000 USD</t>
  </si>
  <si>
    <t>IT solutions coordinator</t>
  </si>
  <si>
    <t>Business Modeller</t>
  </si>
  <si>
    <t>Sr QS</t>
  </si>
  <si>
    <t>15000 â‚¬</t>
  </si>
  <si>
    <t>Report Analyst</t>
  </si>
  <si>
    <t>Spain</t>
  </si>
  <si>
    <t>Rs 6L</t>
  </si>
  <si>
    <t>Business Co ordinator</t>
  </si>
  <si>
    <t>Rs 500000</t>
  </si>
  <si>
    <t>duty manager</t>
  </si>
  <si>
    <t>Retail Store Manager</t>
  </si>
  <si>
    <t>Â£16400</t>
  </si>
  <si>
    <t>Job Build analyst</t>
  </si>
  <si>
    <t>Associate</t>
  </si>
  <si>
    <t>$150000pa</t>
  </si>
  <si>
    <t>57000 USD</t>
  </si>
  <si>
    <t>project finance manager</t>
  </si>
  <si>
    <t>israel</t>
  </si>
  <si>
    <t>Metrics Analyst</t>
  </si>
  <si>
    <t>Asst.Manager</t>
  </si>
  <si>
    <t>Accounting Operations Manager</t>
  </si>
  <si>
    <t>Vice President, Analyst</t>
  </si>
  <si>
    <t>COO</t>
  </si>
  <si>
    <t>EUR 49248</t>
  </si>
  <si>
    <t>Financial Advisor</t>
  </si>
  <si>
    <t>Netherlands</t>
  </si>
  <si>
    <t>Production Manager</t>
  </si>
  <si>
    <t>Manager - Finance</t>
  </si>
  <si>
    <t>Process Design Consultant</t>
  </si>
  <si>
    <t>vba specialist</t>
  </si>
  <si>
    <t xml:space="preserve">Analytical Department Director </t>
  </si>
  <si>
    <t>120k</t>
  </si>
  <si>
    <t>manager</t>
  </si>
  <si>
    <t>nz</t>
  </si>
  <si>
    <t>US$95K</t>
  </si>
  <si>
    <t>Director of Supply Chain</t>
  </si>
  <si>
    <t>Central America</t>
  </si>
  <si>
    <t>Research Assistant</t>
  </si>
  <si>
    <t>73,000 GBP</t>
  </si>
  <si>
    <t>Finance Manager</t>
  </si>
  <si>
    <t>Excel professional</t>
  </si>
  <si>
    <t>self-employed</t>
  </si>
  <si>
    <t>PKR 50,000</t>
  </si>
  <si>
    <t>Trainer</t>
  </si>
  <si>
    <t>Business analyst</t>
  </si>
  <si>
    <t>deputy manager</t>
  </si>
  <si>
    <t>Research Associate</t>
  </si>
  <si>
    <t>Reports Coordinator</t>
  </si>
  <si>
    <t>Quality Compliance Manager</t>
  </si>
  <si>
    <t>80,000 USD</t>
  </si>
  <si>
    <t>Cost Analyst</t>
  </si>
  <si>
    <t>Japan</t>
  </si>
  <si>
    <t>Â£20000</t>
  </si>
  <si>
    <t>IT Consultant</t>
  </si>
  <si>
    <t>Intelligence Analyst</t>
  </si>
  <si>
    <t>Marketing Specialist</t>
  </si>
  <si>
    <t>Proyect Manager</t>
  </si>
  <si>
    <t>IT Specialist</t>
  </si>
  <si>
    <t>CONTROLLER</t>
  </si>
  <si>
    <t>BRA</t>
  </si>
  <si>
    <t>Technical Support Technician</t>
  </si>
  <si>
    <t>Director, Supply Chain Operations</t>
  </si>
  <si>
    <t>Workflow Analyst</t>
  </si>
  <si>
    <t>95000 USD</t>
  </si>
  <si>
    <t>AUD $155,000</t>
  </si>
  <si>
    <t>Finance Manager Business Services</t>
  </si>
  <si>
    <t>NZ $80,000</t>
  </si>
  <si>
    <t>NZD</t>
  </si>
  <si>
    <t>Accountant/Analyst</t>
  </si>
  <si>
    <t>New Zealand</t>
  </si>
  <si>
    <t>Costing Analysis</t>
  </si>
  <si>
    <t>Sales Operations Supervisor</t>
  </si>
  <si>
    <t>Â£28800</t>
  </si>
  <si>
    <t>Â£21000</t>
  </si>
  <si>
    <t>USD 4285.00</t>
  </si>
  <si>
    <t>Assistant</t>
  </si>
  <si>
    <t>In Charge</t>
  </si>
  <si>
    <t>Guyana</t>
  </si>
  <si>
    <t>$22,000 AUD</t>
  </si>
  <si>
    <t>CEO</t>
  </si>
  <si>
    <t>coordinator lismore regional airport</t>
  </si>
  <si>
    <t>Mgr Op Excellence</t>
  </si>
  <si>
    <t>Pricing and Strategy Specialist</t>
  </si>
  <si>
    <t>Sr. Human Resources Analyst</t>
  </si>
  <si>
    <t>Performance Improvement Analyst</t>
  </si>
  <si>
    <t>Sr. Analyst</t>
  </si>
  <si>
    <t>finance</t>
  </si>
  <si>
    <t>china</t>
  </si>
  <si>
    <t>$36 000</t>
  </si>
  <si>
    <t>Consulting</t>
  </si>
  <si>
    <t xml:space="preserve">Technology consultant </t>
  </si>
  <si>
    <t>4,00,000</t>
  </si>
  <si>
    <t>BPO</t>
  </si>
  <si>
    <t>General manager</t>
  </si>
  <si>
    <t>Technical Analyst</t>
  </si>
  <si>
    <t>Head Accounts</t>
  </si>
  <si>
    <t>90 k</t>
  </si>
  <si>
    <t>Operations</t>
  </si>
  <si>
    <t>Rs. 20000</t>
  </si>
  <si>
    <t>Talati</t>
  </si>
  <si>
    <t>Product manager</t>
  </si>
  <si>
    <t>Helicopter Mechanic</t>
  </si>
  <si>
    <t>Program/Mgt Analyst</t>
  </si>
  <si>
    <t>Director, Analytics</t>
  </si>
  <si>
    <t>Purchasing Manager</t>
  </si>
  <si>
    <t>owner</t>
  </si>
  <si>
    <t>Incharge</t>
  </si>
  <si>
    <t>Sales Assistant</t>
  </si>
  <si>
    <t>INR 420000</t>
  </si>
  <si>
    <t>Assistant EDP</t>
  </si>
  <si>
    <t>Sales ops</t>
  </si>
  <si>
    <t>1150 $</t>
  </si>
  <si>
    <t>QS</t>
  </si>
  <si>
    <t>Sri Lanka</t>
  </si>
  <si>
    <t>INR 850,000</t>
  </si>
  <si>
    <t>AGM Finance</t>
  </si>
  <si>
    <t>Sales Controller</t>
  </si>
  <si>
    <t>1 lakh 60 thousand INR/Year</t>
  </si>
  <si>
    <t>MIS Executive</t>
  </si>
  <si>
    <t>SYSTEM MANAGER</t>
  </si>
  <si>
    <t>A$85000</t>
  </si>
  <si>
    <t>Project coordinator</t>
  </si>
  <si>
    <t>executive</t>
  </si>
  <si>
    <t>Indonesia</t>
  </si>
  <si>
    <t>Rs60000</t>
  </si>
  <si>
    <t>Quantity Surveyor</t>
  </si>
  <si>
    <t xml:space="preserve">Content Analyst </t>
  </si>
  <si>
    <t>A$170000</t>
  </si>
  <si>
    <t>senior business analyst</t>
  </si>
  <si>
    <t>Corporate Accountant</t>
  </si>
  <si>
    <t>Rs. 200000</t>
  </si>
  <si>
    <t>Auditor</t>
  </si>
  <si>
    <t>program coordinator - automotive</t>
  </si>
  <si>
    <t>Rs 300000</t>
  </si>
  <si>
    <t>Planning Engineer</t>
  </si>
  <si>
    <t>4000000 INR</t>
  </si>
  <si>
    <t>Senior Executive</t>
  </si>
  <si>
    <t>4500000 inr/pa</t>
  </si>
  <si>
    <t>cmo</t>
  </si>
  <si>
    <t>25000 INR</t>
  </si>
  <si>
    <t>Rs 4,00,000</t>
  </si>
  <si>
    <t>Sr Processor</t>
  </si>
  <si>
    <t>6,00,000</t>
  </si>
  <si>
    <t>Organiser</t>
  </si>
  <si>
    <t>Quality officer</t>
  </si>
  <si>
    <t>bangkok</t>
  </si>
  <si>
    <t>Executive</t>
  </si>
  <si>
    <t>Rs 800000</t>
  </si>
  <si>
    <t>BI Consultant</t>
  </si>
  <si>
    <t>Rs. 4.32 Lakhs</t>
  </si>
  <si>
    <t>Assistant Manager - IT</t>
  </si>
  <si>
    <t>Coordinator</t>
  </si>
  <si>
    <t>MANAGER</t>
  </si>
  <si>
    <t>Asst Mgr</t>
  </si>
  <si>
    <t>Accounts Officer</t>
  </si>
  <si>
    <t>INR 9,50,000</t>
  </si>
  <si>
    <t>Investment Banker</t>
  </si>
  <si>
    <t>INR 165000</t>
  </si>
  <si>
    <t>Co-operative bank</t>
  </si>
  <si>
    <t>Cad Engineer</t>
  </si>
  <si>
    <t>Mis Analyst</t>
  </si>
  <si>
    <t>INR 2 l;acks</t>
  </si>
  <si>
    <t>MIS EXECUTIVE</t>
  </si>
  <si>
    <t>Rs 480000</t>
  </si>
  <si>
    <t>PMO</t>
  </si>
  <si>
    <t>Asst. Manager(Commercial)</t>
  </si>
  <si>
    <t>230000 INR</t>
  </si>
  <si>
    <t>23000 Rupees</t>
  </si>
  <si>
    <t>Education Officer</t>
  </si>
  <si>
    <t>Management Accountant</t>
  </si>
  <si>
    <t>Saudi Arabai</t>
  </si>
  <si>
    <t>Us$24000</t>
  </si>
  <si>
    <t>Sales Coordinator</t>
  </si>
  <si>
    <t>TA</t>
  </si>
  <si>
    <t>2.5lakh</t>
  </si>
  <si>
    <t>ASM</t>
  </si>
  <si>
    <t>principal developer</t>
  </si>
  <si>
    <t>220000 in INR</t>
  </si>
  <si>
    <t>Accounts Payable Analyst</t>
  </si>
  <si>
    <t>Maint Sys Support Specialist</t>
  </si>
  <si>
    <t>Rs. 260000</t>
  </si>
  <si>
    <t>1,20,000 INR</t>
  </si>
  <si>
    <t>Rs. 144000</t>
  </si>
  <si>
    <t>Team Leader</t>
  </si>
  <si>
    <t>inr 11.5</t>
  </si>
  <si>
    <t>manager portfolio monitoring</t>
  </si>
  <si>
    <t>33,500 US $</t>
  </si>
  <si>
    <t>Sr. Executive Finance &amp; Accounts</t>
  </si>
  <si>
    <t>AREA SALES MANAGER</t>
  </si>
  <si>
    <t>govt</t>
  </si>
  <si>
    <t>4500 rs. per month</t>
  </si>
  <si>
    <t>COMPUTER OPERATOR</t>
  </si>
  <si>
    <t>Business Executive</t>
  </si>
  <si>
    <t>Team Lead Mis</t>
  </si>
  <si>
    <t>3000 $</t>
  </si>
  <si>
    <t>Call Centre Consultant</t>
  </si>
  <si>
    <t>Cambodia</t>
  </si>
  <si>
    <t>250000 rupees</t>
  </si>
  <si>
    <t>MIS executive</t>
  </si>
  <si>
    <t>Rs. 150000</t>
  </si>
  <si>
    <t>Oprations head</t>
  </si>
  <si>
    <t>Asst. Manager</t>
  </si>
  <si>
    <t>accounts</t>
  </si>
  <si>
    <t>25000 rupess</t>
  </si>
  <si>
    <t>370000 inr</t>
  </si>
  <si>
    <t>Cost Accountant</t>
  </si>
  <si>
    <t>senior executive</t>
  </si>
  <si>
    <t>Rs 10000</t>
  </si>
  <si>
    <t>Intern</t>
  </si>
  <si>
    <t>4,80,000 Ruppes</t>
  </si>
  <si>
    <t>Re. 4.5 Lacs Per Annum</t>
  </si>
  <si>
    <t>inr 2300000</t>
  </si>
  <si>
    <t>Audit Manager</t>
  </si>
  <si>
    <t>15000 USD</t>
  </si>
  <si>
    <t>Audit - senior assistant</t>
  </si>
  <si>
    <t>Lithuania</t>
  </si>
  <si>
    <t>tech operator (oil)</t>
  </si>
  <si>
    <t>uae</t>
  </si>
  <si>
    <t xml:space="preserve">mis </t>
  </si>
  <si>
    <t>Inr 60000</t>
  </si>
  <si>
    <t>Asstt manager</t>
  </si>
  <si>
    <t>Rs 15000</t>
  </si>
  <si>
    <t>Import &amp; Export Documentation Executive</t>
  </si>
  <si>
    <t>Systems Manager</t>
  </si>
  <si>
    <t>Program management</t>
  </si>
  <si>
    <t>PKR 17000</t>
  </si>
  <si>
    <t>Accounts Manager</t>
  </si>
  <si>
    <t xml:space="preserve">Rs.4lk </t>
  </si>
  <si>
    <t>sr. mis executive</t>
  </si>
  <si>
    <t>USD130000</t>
  </si>
  <si>
    <t>Modeller</t>
  </si>
  <si>
    <t>Rs. 250000</t>
  </si>
  <si>
    <t>INR 390000 PA</t>
  </si>
  <si>
    <t>Sr Financial Execative</t>
  </si>
  <si>
    <t>Asst Mngr</t>
  </si>
  <si>
    <t>Ind Rs.10,00,000.00</t>
  </si>
  <si>
    <t>Sr Associate</t>
  </si>
  <si>
    <t>8 Lakhs</t>
  </si>
  <si>
    <t>6 Lac Rs</t>
  </si>
  <si>
    <t>ERP Co-Ordinator</t>
  </si>
  <si>
    <t>Revenue Manager</t>
  </si>
  <si>
    <t>Accounts analyst</t>
  </si>
  <si>
    <t>EGYPT</t>
  </si>
  <si>
    <t>Estimator</t>
  </si>
  <si>
    <t>Egypt</t>
  </si>
  <si>
    <t>50 k per month</t>
  </si>
  <si>
    <t>4800 $</t>
  </si>
  <si>
    <t>Data Analysis</t>
  </si>
  <si>
    <t>Bhutan</t>
  </si>
  <si>
    <t>66000 â‚¬</t>
  </si>
  <si>
    <t>Logistics Analyst</t>
  </si>
  <si>
    <t>PROCSS ASOCIATE</t>
  </si>
  <si>
    <t>Reporting Analyst</t>
  </si>
  <si>
    <t>Corporate Finance Manager</t>
  </si>
  <si>
    <t>GBP21798</t>
  </si>
  <si>
    <t>compliance manager</t>
  </si>
  <si>
    <t>Merchandiser</t>
  </si>
  <si>
    <t>INR 30000</t>
  </si>
  <si>
    <t>Project Lead</t>
  </si>
  <si>
    <t>INR240000</t>
  </si>
  <si>
    <t>SR. ACCOUNTS EXECUTIVE</t>
  </si>
  <si>
    <t>Â£ 24000</t>
  </si>
  <si>
    <t>Business Support Specialist</t>
  </si>
  <si>
    <t>US $ 11,000</t>
  </si>
  <si>
    <t>Assistant Manager - Group MIS</t>
  </si>
  <si>
    <t>Rs. 225000</t>
  </si>
  <si>
    <t>Company Systems Integration Manager</t>
  </si>
  <si>
    <t>Nigeria</t>
  </si>
  <si>
    <t>INR 20000</t>
  </si>
  <si>
    <t>EXECUTIVE</t>
  </si>
  <si>
    <t>INR 700000</t>
  </si>
  <si>
    <t>Sales Management Analyst</t>
  </si>
  <si>
    <t>Asst Production Planner</t>
  </si>
  <si>
    <t>Consultat</t>
  </si>
  <si>
    <t>Denmark</t>
  </si>
  <si>
    <t xml:space="preserve">System Analyst </t>
  </si>
  <si>
    <t>14960 $</t>
  </si>
  <si>
    <t>Stock Controller</t>
  </si>
  <si>
    <t>ACCOUNTANT</t>
  </si>
  <si>
    <t>Accounts Supervisor</t>
  </si>
  <si>
    <t>KSA</t>
  </si>
  <si>
    <t>95000 AUD</t>
  </si>
  <si>
    <t>Data Analyst - Report Writer</t>
  </si>
  <si>
    <t>Rs 1200000</t>
  </si>
  <si>
    <t xml:space="preserve">Regional Formwork Head </t>
  </si>
  <si>
    <t>BRANCH ACCOUNTANT</t>
  </si>
  <si>
    <t>$1,589.00/per month</t>
  </si>
  <si>
    <t>Accounting Head</t>
  </si>
  <si>
    <t>OPEX CONTROL</t>
  </si>
  <si>
    <t>2.2 lakhs per annum</t>
  </si>
  <si>
    <t>Associate Software Engineer</t>
  </si>
  <si>
    <t>45000 $</t>
  </si>
  <si>
    <t>italy</t>
  </si>
  <si>
    <t>Rs 40000</t>
  </si>
  <si>
    <t>Banker</t>
  </si>
  <si>
    <t>Dhs 2800 + Accomodation</t>
  </si>
  <si>
    <t>180000 PKR</t>
  </si>
  <si>
    <t>S&amp;D Reporting &amp; Analysis Team Leader</t>
  </si>
  <si>
    <t>AUS$36000</t>
  </si>
  <si>
    <t>Key Expert User</t>
  </si>
  <si>
    <t>2.25 lakhs per year(prof income)</t>
  </si>
  <si>
    <t>company secretary</t>
  </si>
  <si>
    <t>Mis executiv</t>
  </si>
  <si>
    <t>INR 400000</t>
  </si>
  <si>
    <t>BDM</t>
  </si>
  <si>
    <t>CA$66000</t>
  </si>
  <si>
    <t>Programmer-analyst</t>
  </si>
  <si>
    <t>security analyst</t>
  </si>
  <si>
    <t>Rs 450000</t>
  </si>
  <si>
    <t>Material Planner</t>
  </si>
  <si>
    <t>VP Infrastructure</t>
  </si>
  <si>
    <t>ONE LACK FIFTY THOUSAND(INR)</t>
  </si>
  <si>
    <t>WORKING WITH PRODUCT TEAM OF MAKEMYTRIP.COM</t>
  </si>
  <si>
    <t>Rs. 8000</t>
  </si>
  <si>
    <t>Cashier</t>
  </si>
  <si>
    <t>Technician</t>
  </si>
  <si>
    <t>Aud 65000</t>
  </si>
  <si>
    <t>Market analyst</t>
  </si>
  <si>
    <t>Rs. 377000</t>
  </si>
  <si>
    <t>Team Developer</t>
  </si>
  <si>
    <t>Reporting Assistant</t>
  </si>
  <si>
    <t>Loss Prevention Finance Coordinator</t>
  </si>
  <si>
    <t>ZAR900,000</t>
  </si>
  <si>
    <t>Senior Research Analyst</t>
  </si>
  <si>
    <t>Director, IT/Operations</t>
  </si>
  <si>
    <t>Rs. 450000</t>
  </si>
  <si>
    <t>Sr. Executive</t>
  </si>
  <si>
    <t>Operations Support Coordinator</t>
  </si>
  <si>
    <t>Sr. Executive MIS</t>
  </si>
  <si>
    <t>accountant</t>
  </si>
  <si>
    <t>24000 $</t>
  </si>
  <si>
    <t>Logistic KA Manager</t>
  </si>
  <si>
    <t>Croatia</t>
  </si>
  <si>
    <t>Rs 20000</t>
  </si>
  <si>
    <t>INR 650000</t>
  </si>
  <si>
    <t>Deputy Manager</t>
  </si>
  <si>
    <t>Management Trainee</t>
  </si>
  <si>
    <t>3500 Rs</t>
  </si>
  <si>
    <t>MNR</t>
  </si>
  <si>
    <t>BPO information process enabler</t>
  </si>
  <si>
    <t>Â£55000</t>
  </si>
  <si>
    <t>Financial controller</t>
  </si>
  <si>
    <t>R$3.000,00</t>
  </si>
  <si>
    <t>Market Intelligence Analyst</t>
  </si>
  <si>
    <t>sr financial analyst</t>
  </si>
  <si>
    <t>12000 $</t>
  </si>
  <si>
    <t>Investment manager</t>
  </si>
  <si>
    <t>INR 1700000</t>
  </si>
  <si>
    <t>Operations Lead</t>
  </si>
  <si>
    <t>US$30,000</t>
  </si>
  <si>
    <t>Financial Control Section Headm</t>
  </si>
  <si>
    <t>Inonesia</t>
  </si>
  <si>
    <t>Application Developer</t>
  </si>
  <si>
    <t>High School Teacher</t>
  </si>
  <si>
    <t>5.5 lakhs</t>
  </si>
  <si>
    <t>65000 ron</t>
  </si>
  <si>
    <t>RON</t>
  </si>
  <si>
    <t>HR Planning Specialist</t>
  </si>
  <si>
    <t>15600 â‚¬</t>
  </si>
  <si>
    <t>Managment controller</t>
  </si>
  <si>
    <t>Rs.6,00,000/-</t>
  </si>
  <si>
    <t>AO</t>
  </si>
  <si>
    <t>Rs. 6,00,000</t>
  </si>
  <si>
    <t>business analyist</t>
  </si>
  <si>
    <t>13000 USD</t>
  </si>
  <si>
    <t>900000 Rs</t>
  </si>
  <si>
    <t>actuary</t>
  </si>
  <si>
    <t>Analysis Quality</t>
  </si>
  <si>
    <t>Colombia - South America</t>
  </si>
  <si>
    <t>1200000 Rs</t>
  </si>
  <si>
    <t>2 lac</t>
  </si>
  <si>
    <t>Bio-Statiscian</t>
  </si>
  <si>
    <t>Management Intern</t>
  </si>
  <si>
    <t>INR 2,00,000</t>
  </si>
  <si>
    <t>30000 eur</t>
  </si>
  <si>
    <t>financialcotroller</t>
  </si>
  <si>
    <t>portugal</t>
  </si>
  <si>
    <t>Rs. 10,00,000</t>
  </si>
  <si>
    <t>Financial Analyist</t>
  </si>
  <si>
    <t>Marketing Manager</t>
  </si>
  <si>
    <t>Europe</t>
  </si>
  <si>
    <t>Dir of Analytics</t>
  </si>
  <si>
    <t>Rs. 550000</t>
  </si>
  <si>
    <t>Reporting Manager</t>
  </si>
  <si>
    <t>Data Research Assistant</t>
  </si>
  <si>
    <t>Rs. 45000</t>
  </si>
  <si>
    <t>Uruguay</t>
  </si>
  <si>
    <t>Guide for About.com</t>
  </si>
  <si>
    <t>Policy advisor</t>
  </si>
  <si>
    <t>Aruba</t>
  </si>
  <si>
    <t>R134000</t>
  </si>
  <si>
    <t>Security Access Governance Analyst</t>
  </si>
  <si>
    <t>IT Capacity Planner</t>
  </si>
  <si>
    <t>supply chain manager</t>
  </si>
  <si>
    <t>indonesia</t>
  </si>
  <si>
    <t>Boss</t>
  </si>
  <si>
    <t>Director, P&amp;A</t>
  </si>
  <si>
    <t>125 $</t>
  </si>
  <si>
    <t>Project controls manager</t>
  </si>
  <si>
    <t>senior associate</t>
  </si>
  <si>
    <t>Principal Financial Analyst</t>
  </si>
  <si>
    <t>Store keeper</t>
  </si>
  <si>
    <t xml:space="preserve">qa team supervisor </t>
  </si>
  <si>
    <t>Supply Chain Administrator</t>
  </si>
  <si>
    <t>sup</t>
  </si>
  <si>
    <t>Cost Trainee</t>
  </si>
  <si>
    <t>62000 USD</t>
  </si>
  <si>
    <t>Deputy Manager Finance</t>
  </si>
  <si>
    <t>Qatar</t>
  </si>
  <si>
    <t>3 lacs P.A</t>
  </si>
  <si>
    <t>Sales</t>
  </si>
  <si>
    <t>Medical information analist</t>
  </si>
  <si>
    <t>US 2130</t>
  </si>
  <si>
    <t>Training Coordinator</t>
  </si>
  <si>
    <t>saudi arabia</t>
  </si>
  <si>
    <t>Rs.60000/-</t>
  </si>
  <si>
    <t>Article (Internship) - CA</t>
  </si>
  <si>
    <t>Asst Manager</t>
  </si>
  <si>
    <t>Rs. 35000</t>
  </si>
  <si>
    <t>Assistant Manager</t>
  </si>
  <si>
    <t>$125000 / a excl bonus</t>
  </si>
  <si>
    <t>Commercial Director</t>
  </si>
  <si>
    <t>400000 Rs</t>
  </si>
  <si>
    <t>Finance Staff</t>
  </si>
  <si>
    <t>Viet Nam</t>
  </si>
  <si>
    <t>inr 500000</t>
  </si>
  <si>
    <t>team coach</t>
  </si>
  <si>
    <t>100,000 usd</t>
  </si>
  <si>
    <t>MÃ©xico</t>
  </si>
  <si>
    <t>Accountancy</t>
  </si>
  <si>
    <t>INR 23 L</t>
  </si>
  <si>
    <t>Manager - Business Planning &amp; Reporting</t>
  </si>
  <si>
    <t>rs 100000</t>
  </si>
  <si>
    <t>ASST VICE PREDISDENT</t>
  </si>
  <si>
    <t>co ordinator</t>
  </si>
  <si>
    <t>5,00,000 INR</t>
  </si>
  <si>
    <t>Engagement Lead</t>
  </si>
  <si>
    <t>PhP168000</t>
  </si>
  <si>
    <t>Clerk</t>
  </si>
  <si>
    <t xml:space="preserve">Document controller </t>
  </si>
  <si>
    <t xml:space="preserve">Kuwait </t>
  </si>
  <si>
    <t>180000 INR</t>
  </si>
  <si>
    <t>Rs 600000/-</t>
  </si>
  <si>
    <t>Financial Modeller</t>
  </si>
  <si>
    <t>Cost accountant</t>
  </si>
  <si>
    <t>banker</t>
  </si>
  <si>
    <t>1050000 INR</t>
  </si>
  <si>
    <t>Manager Market Reesrach</t>
  </si>
  <si>
    <t>QA Supervisor</t>
  </si>
  <si>
    <t>Czech Republic</t>
  </si>
  <si>
    <t>486000 INR</t>
  </si>
  <si>
    <t>Assistant manager</t>
  </si>
  <si>
    <t>Zimbabwe</t>
  </si>
  <si>
    <t>HR Advisor - Systems &amp; MI</t>
  </si>
  <si>
    <t>300000RS</t>
  </si>
  <si>
    <t>ANALYST</t>
  </si>
  <si>
    <t>C&amp;B Manager</t>
  </si>
  <si>
    <t>Senior Marketing Analyst</t>
  </si>
  <si>
    <t>operation supervisor</t>
  </si>
  <si>
    <t>MIS TEAM MEMBER</t>
  </si>
  <si>
    <t>7 Lakhs</t>
  </si>
  <si>
    <t>Business Support Executive</t>
  </si>
  <si>
    <t>analytic</t>
  </si>
  <si>
    <t>Slovenia</t>
  </si>
  <si>
    <t>50000 GBP</t>
  </si>
  <si>
    <t>Finance Analyst</t>
  </si>
  <si>
    <t>Credit Controller</t>
  </si>
  <si>
    <t>R$ 19.200,00</t>
  </si>
  <si>
    <t>Programmer</t>
  </si>
  <si>
    <t>business</t>
  </si>
  <si>
    <t>Rs.7,00,000</t>
  </si>
  <si>
    <t>Albania</t>
  </si>
  <si>
    <t>Reconciliation Manager in Textile Mill</t>
  </si>
  <si>
    <t>Reporting Supervisor</t>
  </si>
  <si>
    <t>Financial Expert</t>
  </si>
  <si>
    <t>Iran</t>
  </si>
  <si>
    <t>usd 2000 per month</t>
  </si>
  <si>
    <t>sr manager</t>
  </si>
  <si>
    <t>Client Manager</t>
  </si>
  <si>
    <t>BI</t>
  </si>
  <si>
    <t>INR 600K</t>
  </si>
  <si>
    <t>Asst. Mgr. Finance</t>
  </si>
  <si>
    <t>600000 INR</t>
  </si>
  <si>
    <t>Zambia</t>
  </si>
  <si>
    <t>42000 â‚¬</t>
  </si>
  <si>
    <t>Construction Engineer</t>
  </si>
  <si>
    <t>Marketing Insights Manager</t>
  </si>
  <si>
    <t>Risk analyst</t>
  </si>
  <si>
    <t>data analist</t>
  </si>
  <si>
    <t>netherlands</t>
  </si>
  <si>
    <t>2,000,000 Naira</t>
  </si>
  <si>
    <t>Head Business Advisory</t>
  </si>
  <si>
    <t>48000 $</t>
  </si>
  <si>
    <t>Merchandise planner</t>
  </si>
  <si>
    <t>NZ</t>
  </si>
  <si>
    <t>NZ$ 75000</t>
  </si>
  <si>
    <t>New  Zealand</t>
  </si>
  <si>
    <t>Software Tester</t>
  </si>
  <si>
    <t>Billing manager</t>
  </si>
  <si>
    <t>AUD90000</t>
  </si>
  <si>
    <t>Quality Executive</t>
  </si>
  <si>
    <t>AU$65</t>
  </si>
  <si>
    <t xml:space="preserve">Business Support </t>
  </si>
  <si>
    <t>Sales Manager</t>
  </si>
  <si>
    <t>Finance Officer</t>
  </si>
  <si>
    <t>Assistant Fleet Analyst</t>
  </si>
  <si>
    <t>Operations Coordinator</t>
  </si>
  <si>
    <t>AUD$200,000</t>
  </si>
  <si>
    <t>Director, Informatics</t>
  </si>
  <si>
    <t>admin</t>
  </si>
  <si>
    <t>Sustainability Strategy Advisor</t>
  </si>
  <si>
    <t>AUD$70,000</t>
  </si>
  <si>
    <t>USD 85000.00</t>
  </si>
  <si>
    <t>Reporting and DB Analyist</t>
  </si>
  <si>
    <t>A$107000</t>
  </si>
  <si>
    <t>malaysia</t>
  </si>
  <si>
    <t>AU$52.000</t>
  </si>
  <si>
    <t>Shipping Administrator</t>
  </si>
  <si>
    <t>VP, Operational Analytics</t>
  </si>
  <si>
    <t>Finance analyst</t>
  </si>
  <si>
    <t>China</t>
  </si>
  <si>
    <t>HSLP Data Analyst</t>
  </si>
  <si>
    <t>US$12,000/year</t>
  </si>
  <si>
    <t>Asia</t>
  </si>
  <si>
    <t>Retired Government Officer, having knowledge in excel.</t>
  </si>
  <si>
    <t>1200000 INR</t>
  </si>
  <si>
    <t>RM48,000</t>
  </si>
  <si>
    <t>Credit Risk Manager</t>
  </si>
  <si>
    <t>Malaysia</t>
  </si>
  <si>
    <t>NZD 180000</t>
  </si>
  <si>
    <t>Rs.5,45,000</t>
  </si>
  <si>
    <t>Rs.10,00,000</t>
  </si>
  <si>
    <t>Credit Manager - Loans</t>
  </si>
  <si>
    <t>Audit executive</t>
  </si>
  <si>
    <t>INDIA</t>
  </si>
  <si>
    <t>$45,000  USD</t>
  </si>
  <si>
    <t>Staff accountant -- Auditing</t>
  </si>
  <si>
    <t>Asst Manager - Quality</t>
  </si>
  <si>
    <t>Principal Analyst</t>
  </si>
  <si>
    <t>Business Consultant</t>
  </si>
  <si>
    <t>Ass Research  Manager</t>
  </si>
  <si>
    <t>Data Specialist</t>
  </si>
  <si>
    <t>350000 Rs</t>
  </si>
  <si>
    <t>LKR 240000</t>
  </si>
  <si>
    <t>LKR</t>
  </si>
  <si>
    <t>Rs.6.4 lakhs</t>
  </si>
  <si>
    <t>Sr.Analyst - Process Excellence</t>
  </si>
  <si>
    <t>Operations Management</t>
  </si>
  <si>
    <t>R308 500</t>
  </si>
  <si>
    <t>Management Information Consultant</t>
  </si>
  <si>
    <t>associate analyst</t>
  </si>
  <si>
    <t>usd 20.000</t>
  </si>
  <si>
    <t>Head of Financial Reporting</t>
  </si>
  <si>
    <t>Paraguay</t>
  </si>
  <si>
    <t>Softwar Engineer</t>
  </si>
  <si>
    <t>SGD92,000</t>
  </si>
  <si>
    <t>SGD</t>
  </si>
  <si>
    <t>INR 4.5 Lac</t>
  </si>
  <si>
    <t>Rs.5.7 lacs</t>
  </si>
  <si>
    <t>MIS &amp; Analysis</t>
  </si>
  <si>
    <t>Net- 56000Rs, Gross - 61000Rs</t>
  </si>
  <si>
    <t xml:space="preserve">Asst. Manager </t>
  </si>
  <si>
    <t>Project Managment Office</t>
  </si>
  <si>
    <t>Audit Assistant</t>
  </si>
  <si>
    <t>singapore</t>
  </si>
  <si>
    <t>Rs. 4,00,000/-</t>
  </si>
  <si>
    <t xml:space="preserve">3 Lakh </t>
  </si>
  <si>
    <t>ACCOUNTS</t>
  </si>
  <si>
    <t>Area Sales Manager</t>
  </si>
  <si>
    <t>PK RS 456000</t>
  </si>
  <si>
    <t>Strategic Planning Executive</t>
  </si>
  <si>
    <t xml:space="preserve">Rs 4,20,000 </t>
  </si>
  <si>
    <t>Category Operations Supv.</t>
  </si>
  <si>
    <t>Kuwait</t>
  </si>
  <si>
    <t>10 Lakh</t>
  </si>
  <si>
    <t>Teaching</t>
  </si>
  <si>
    <t>USD 60000</t>
  </si>
  <si>
    <t>Excel Developer</t>
  </si>
  <si>
    <t>Report Specialist</t>
  </si>
  <si>
    <t>Project Controlling (MIS Reports)</t>
  </si>
  <si>
    <t>2,00,000 INR</t>
  </si>
  <si>
    <t>Monitoring &amp; evaluation officer</t>
  </si>
  <si>
    <t>Accounts Exec</t>
  </si>
  <si>
    <t>Rs. 700000</t>
  </si>
  <si>
    <t>55000 usd</t>
  </si>
  <si>
    <t>planning &amp; Sales Control emploee</t>
  </si>
  <si>
    <t>RRHH</t>
  </si>
  <si>
    <t>SPAIN</t>
  </si>
  <si>
    <t>Rs. 1200000</t>
  </si>
  <si>
    <t>BA</t>
  </si>
  <si>
    <t>16000 euro</t>
  </si>
  <si>
    <t>Management Information Systems</t>
  </si>
  <si>
    <t>ZAR240000</t>
  </si>
  <si>
    <t>Bookkeeper</t>
  </si>
  <si>
    <t>Sr Exec - Finance</t>
  </si>
  <si>
    <t xml:space="preserve">INR 530000 </t>
  </si>
  <si>
    <t>Project Administrator</t>
  </si>
  <si>
    <t>1500 $</t>
  </si>
  <si>
    <t>Rs 200000</t>
  </si>
  <si>
    <t>Business Development Executive</t>
  </si>
  <si>
    <t>2LAKHS</t>
  </si>
  <si>
    <t>Rs. 25000</t>
  </si>
  <si>
    <t>Professional consultant-Finance</t>
  </si>
  <si>
    <t>1600000Rs</t>
  </si>
  <si>
    <t>Manager Fin</t>
  </si>
  <si>
    <t>business data analyst</t>
  </si>
  <si>
    <t>Rs. 438000</t>
  </si>
  <si>
    <t>Assistant Professor</t>
  </si>
  <si>
    <t>Â£50</t>
  </si>
  <si>
    <t>Production manager</t>
  </si>
  <si>
    <t>INR 2.5 Lakh</t>
  </si>
  <si>
    <t xml:space="preserve">SR. MIS </t>
  </si>
  <si>
    <t>Data Entry Operator</t>
  </si>
  <si>
    <t>INR 2500000</t>
  </si>
  <si>
    <t>Vice President</t>
  </si>
  <si>
    <t>finance assistant</t>
  </si>
  <si>
    <t>finance controller</t>
  </si>
  <si>
    <t>Manufacturing consultant</t>
  </si>
  <si>
    <t>Â£63000</t>
  </si>
  <si>
    <t>Business Improvement Specialist</t>
  </si>
  <si>
    <t>50000 US $ per year</t>
  </si>
  <si>
    <t>Sr. Manager MIS</t>
  </si>
  <si>
    <t>50000 INR</t>
  </si>
  <si>
    <t>Sr.Supervisor</t>
  </si>
  <si>
    <t>Policy, Performance and Research Officer</t>
  </si>
  <si>
    <t>Â£23000</t>
  </si>
  <si>
    <t>Rs500000</t>
  </si>
  <si>
    <t>40000 euro</t>
  </si>
  <si>
    <t>Accounting analyst</t>
  </si>
  <si>
    <t>Business Operations Co-ordinator</t>
  </si>
  <si>
    <t>Project Control Analyst</t>
  </si>
  <si>
    <t>MDM Executive (Business Analyst)</t>
  </si>
  <si>
    <t>Data analyst</t>
  </si>
  <si>
    <t>OFFICER</t>
  </si>
  <si>
    <t>PAKISTAN</t>
  </si>
  <si>
    <t>Â£40000</t>
  </si>
  <si>
    <t>Spare Part Coordinator</t>
  </si>
  <si>
    <t>coordinator</t>
  </si>
  <si>
    <t>Systems Analyst</t>
  </si>
  <si>
    <t>Rs. 15000</t>
  </si>
  <si>
    <t>Logistics Operation Analyst</t>
  </si>
  <si>
    <t>Rs. 600000</t>
  </si>
  <si>
    <t>Company Secretary</t>
  </si>
  <si>
    <t>INR 300000</t>
  </si>
  <si>
    <t>R100,000</t>
  </si>
  <si>
    <t>Q.A.Officer</t>
  </si>
  <si>
    <t>Â£45000</t>
  </si>
  <si>
    <t>Assistant Director - Performance Information</t>
  </si>
  <si>
    <t>Â£25000</t>
  </si>
  <si>
    <t>Developer</t>
  </si>
  <si>
    <t>Development (Project &amp; Planning) Manager</t>
  </si>
  <si>
    <t>GBP Â£45200</t>
  </si>
  <si>
    <t>Clinical audit manager</t>
  </si>
  <si>
    <t>252000 INR</t>
  </si>
  <si>
    <t>Inventory Manager</t>
  </si>
  <si>
    <t>information Analyst</t>
  </si>
  <si>
    <t>Development Manager</t>
  </si>
  <si>
    <t>AED 120000</t>
  </si>
  <si>
    <t>MI Specialist</t>
  </si>
  <si>
    <t>Network Enginer</t>
  </si>
  <si>
    <t>Rs. 900000</t>
  </si>
  <si>
    <t>officer</t>
  </si>
  <si>
    <t>Sr. Team Lead - MIS</t>
  </si>
  <si>
    <t>KEY</t>
  </si>
  <si>
    <t>Â£15000</t>
  </si>
  <si>
    <t>â‚¬ 45000</t>
  </si>
  <si>
    <t>Sales Planning</t>
  </si>
  <si>
    <t>Rs 2400000</t>
  </si>
  <si>
    <t>GM Finance</t>
  </si>
  <si>
    <t>PhP 216,000</t>
  </si>
  <si>
    <t>Performance manager</t>
  </si>
  <si>
    <t>software engineer</t>
  </si>
  <si>
    <t>200000 rupees</t>
  </si>
  <si>
    <t>MIS Sr. Executive</t>
  </si>
  <si>
    <t>Translator</t>
  </si>
  <si>
    <t>Business Anaylyst</t>
  </si>
  <si>
    <t>INR 853000</t>
  </si>
  <si>
    <t>Lead Research Analyst</t>
  </si>
  <si>
    <t>Management Information Manager</t>
  </si>
  <si>
    <t>Continental Europe</t>
  </si>
  <si>
    <t>Data Management Officer</t>
  </si>
  <si>
    <t>Reporting Accountant</t>
  </si>
  <si>
    <t>â‚¬70k</t>
  </si>
  <si>
    <t>Construction Planner</t>
  </si>
  <si>
    <t>Assistant Accountant</t>
  </si>
  <si>
    <t>BI Analyst</t>
  </si>
  <si>
    <t>MI Analyst</t>
  </si>
  <si>
    <t>Accounts Assistant</t>
  </si>
  <si>
    <t>Montenegro</t>
  </si>
  <si>
    <t>Â£37500</t>
  </si>
  <si>
    <t>Corporate Finance Executive</t>
  </si>
  <si>
    <t>Rs. 59,000 (Per Month)</t>
  </si>
  <si>
    <t>Manager-Operation</t>
  </si>
  <si>
    <t>R366252</t>
  </si>
  <si>
    <t>Financial Analysist</t>
  </si>
  <si>
    <t>AM Ops</t>
  </si>
  <si>
    <t>Rs.5,00,000</t>
  </si>
  <si>
    <t>pricing and cost manager</t>
  </si>
  <si>
    <t>mexico</t>
  </si>
  <si>
    <t>Catlog associates</t>
  </si>
  <si>
    <t>Â£51,000/$81,600</t>
  </si>
  <si>
    <t>Business Analyst - Central Finance</t>
  </si>
  <si>
    <t>Analista de Produccion</t>
  </si>
  <si>
    <t>Republica Dominicana</t>
  </si>
  <si>
    <t>CAD$65000</t>
  </si>
  <si>
    <t>IT Analyst (Reporting)</t>
  </si>
  <si>
    <t>$50,000 U.S.</t>
  </si>
  <si>
    <t>Â£80000</t>
  </si>
  <si>
    <t>R$ 54000</t>
  </si>
  <si>
    <t>Logistics Coordinator</t>
  </si>
  <si>
    <t>8725 $</t>
  </si>
  <si>
    <t>Â£32000</t>
  </si>
  <si>
    <t>Service Analyst</t>
  </si>
  <si>
    <t>Â£43000</t>
  </si>
  <si>
    <t>Head of Finance</t>
  </si>
  <si>
    <t>CAD $53,000/-</t>
  </si>
  <si>
    <t>INR 20 Lakhs p.a.</t>
  </si>
  <si>
    <t>4.5 laks</t>
  </si>
  <si>
    <t>Business Intelligence Manager</t>
  </si>
  <si>
    <t>Network Administrator</t>
  </si>
  <si>
    <t>GBPÂ£32000</t>
  </si>
  <si>
    <t>Performance Analyst</t>
  </si>
  <si>
    <t>Data Entry Clerk III</t>
  </si>
  <si>
    <t>Rs. 350000</t>
  </si>
  <si>
    <t>officer accounts</t>
  </si>
  <si>
    <t>S$50000</t>
  </si>
  <si>
    <t>Cost Controlling Executive</t>
  </si>
  <si>
    <t>Administration Manager</t>
  </si>
  <si>
    <t>Argentina</t>
  </si>
  <si>
    <t>216000 AED</t>
  </si>
  <si>
    <t>Rupees : 2,000,000</t>
  </si>
  <si>
    <t>Excel Corporate Trainer</t>
  </si>
  <si>
    <t>Quality Management</t>
  </si>
  <si>
    <t>5000  PLN   net</t>
  </si>
  <si>
    <t>PLN</t>
  </si>
  <si>
    <t>US$ 7,200</t>
  </si>
  <si>
    <t>Supervisor MIS</t>
  </si>
  <si>
    <t>Rs 5,40,000</t>
  </si>
  <si>
    <t>Business Analyst - Solutions</t>
  </si>
  <si>
    <t>KES 4.3 million</t>
  </si>
  <si>
    <t>KENYA</t>
  </si>
  <si>
    <t>Kenya</t>
  </si>
  <si>
    <t>82.000 Euro (pre-tax)</t>
  </si>
  <si>
    <t>Finance Project Manager</t>
  </si>
  <si>
    <t>Manager, Strategy &amp; Insights</t>
  </si>
  <si>
    <t>Financial/Data Analyst</t>
  </si>
  <si>
    <t>Euro 15.000</t>
  </si>
  <si>
    <t>business consultant</t>
  </si>
  <si>
    <t>Italy</t>
  </si>
  <si>
    <t>Documentation Consultant</t>
  </si>
  <si>
    <t>Sr. Consultant</t>
  </si>
  <si>
    <t>investment accountant</t>
  </si>
  <si>
    <t>Officer Production</t>
  </si>
  <si>
    <t>warehouse management</t>
  </si>
  <si>
    <t>GREECE</t>
  </si>
  <si>
    <t>Chief Accountant</t>
  </si>
  <si>
    <t>Manager F &amp; A</t>
  </si>
  <si>
    <t>Quality Assurance Engineer</t>
  </si>
  <si>
    <t>DKK 625000</t>
  </si>
  <si>
    <t>DKK</t>
  </si>
  <si>
    <t>Manager Business Controlling</t>
  </si>
  <si>
    <t>sample manager</t>
  </si>
  <si>
    <t>Practice Manager</t>
  </si>
  <si>
    <t>INR 750,000</t>
  </si>
  <si>
    <t>marketing specialist</t>
  </si>
  <si>
    <t>40,000 US</t>
  </si>
  <si>
    <t>Staff Accountant</t>
  </si>
  <si>
    <t>Manager Corporate Finance</t>
  </si>
  <si>
    <t>Latin America</t>
  </si>
  <si>
    <t>INR 450000</t>
  </si>
  <si>
    <t>ASSISTANT MANAGER</t>
  </si>
  <si>
    <t>700000 INR</t>
  </si>
  <si>
    <t>Lead Executive MIS</t>
  </si>
  <si>
    <t>Snr Business Analyst</t>
  </si>
  <si>
    <t>QATAR</t>
  </si>
  <si>
    <t>assurance manager</t>
  </si>
  <si>
    <t>$40K</t>
  </si>
  <si>
    <t>SOX,SAP, Insurance Coordinator</t>
  </si>
  <si>
    <t>Pakistan, Angola</t>
  </si>
  <si>
    <t>Â£26000</t>
  </si>
  <si>
    <t>Financial Accountant</t>
  </si>
  <si>
    <t>Pmo</t>
  </si>
  <si>
    <t>62.000 euro</t>
  </si>
  <si>
    <t>Stafmember</t>
  </si>
  <si>
    <t>â‚¬35,000 / â‚¬44,000</t>
  </si>
  <si>
    <t>education advisor</t>
  </si>
  <si>
    <t>the Netherlands</t>
  </si>
  <si>
    <t>Senior Accounts Clerk</t>
  </si>
  <si>
    <t>Infection Prevention Surveillance Specialist</t>
  </si>
  <si>
    <t>IDR 4000000</t>
  </si>
  <si>
    <t>IDR</t>
  </si>
  <si>
    <t>Office Instructor</t>
  </si>
  <si>
    <t>GBP 34000</t>
  </si>
  <si>
    <t>Investment Accountant</t>
  </si>
  <si>
    <t>dkk 450000</t>
  </si>
  <si>
    <t>85000 USD</t>
  </si>
  <si>
    <t xml:space="preserve">Senior Executive Compensation Analyst </t>
  </si>
  <si>
    <t>USD72000</t>
  </si>
  <si>
    <t>Markets Adviser</t>
  </si>
  <si>
    <t>GBP 43,000</t>
  </si>
  <si>
    <t>Â£25750</t>
  </si>
  <si>
    <t>Program &amp; Policy Analyst-Advanced</t>
  </si>
  <si>
    <t>systems accountant</t>
  </si>
  <si>
    <t>Sr. Systems Analyst</t>
  </si>
  <si>
    <t>Environmental Information Analyst</t>
  </si>
  <si>
    <t>Develope</t>
  </si>
  <si>
    <t>it manager</t>
  </si>
  <si>
    <t>MONGOLIAN</t>
  </si>
  <si>
    <t>Mongolia</t>
  </si>
  <si>
    <t>RM3000</t>
  </si>
  <si>
    <t>Process Engineering</t>
  </si>
  <si>
    <t>120,000  US$</t>
  </si>
  <si>
    <t>Consultant - Process Improvement</t>
  </si>
  <si>
    <t>Senior Materials Handler</t>
  </si>
  <si>
    <t>Certified Public Accountant</t>
  </si>
  <si>
    <t>Manager - Marketing Analytics</t>
  </si>
  <si>
    <t>Contractor/Consultant</t>
  </si>
  <si>
    <t>AUD $43000</t>
  </si>
  <si>
    <t>Operations Support Officer</t>
  </si>
  <si>
    <t>master scheduler</t>
  </si>
  <si>
    <t>Practice Manager - Business Operations</t>
  </si>
  <si>
    <t>48000 $AUD</t>
  </si>
  <si>
    <t>Staff Assistant</t>
  </si>
  <si>
    <t>AVP Securitisation</t>
  </si>
  <si>
    <t>Asstt. Manager</t>
  </si>
  <si>
    <t>MYR89500</t>
  </si>
  <si>
    <t>USD 11800 (INR 650000)</t>
  </si>
  <si>
    <t>Assistant Data Analyst</t>
  </si>
  <si>
    <t>Rs.3.6 Lakhs pa</t>
  </si>
  <si>
    <t>Team Leader WFM</t>
  </si>
  <si>
    <t>manager operation</t>
  </si>
  <si>
    <t>srilanka</t>
  </si>
  <si>
    <t>Indian Rs 10 Lakhs</t>
  </si>
  <si>
    <t>INR 900000</t>
  </si>
  <si>
    <t>RENTAL INVENTORY CONTROLLER</t>
  </si>
  <si>
    <t>Publisher</t>
  </si>
  <si>
    <t>Resource Planning Analyst</t>
  </si>
  <si>
    <t>3,00,000.00</t>
  </si>
  <si>
    <t>MIS OFFICER</t>
  </si>
  <si>
    <t>400000INR</t>
  </si>
  <si>
    <t>Monitoring &amp; Evaluation officer</t>
  </si>
  <si>
    <t>Myanmar</t>
  </si>
  <si>
    <t>us $ 14000</t>
  </si>
  <si>
    <t>Pricing Analyst</t>
  </si>
  <si>
    <t>excel prof</t>
  </si>
  <si>
    <t>pakistan</t>
  </si>
  <si>
    <t>30000 EUR</t>
  </si>
  <si>
    <t>Employee</t>
  </si>
  <si>
    <t>6,00,000 INR</t>
  </si>
  <si>
    <t>Senior Business Executive</t>
  </si>
  <si>
    <t>3.5 lakhs p.a</t>
  </si>
  <si>
    <t>I dont know</t>
  </si>
  <si>
    <t>Financial Analysis</t>
  </si>
  <si>
    <t>Rs 1500000</t>
  </si>
  <si>
    <t>US$ 100,000</t>
  </si>
  <si>
    <t>Uganda</t>
  </si>
  <si>
    <t>Project Support Officer</t>
  </si>
  <si>
    <t>AUS 49,000</t>
  </si>
  <si>
    <t>Document Control</t>
  </si>
  <si>
    <t>5,75,000</t>
  </si>
  <si>
    <t>Asst Manager HR</t>
  </si>
  <si>
    <t>500000 Rupees</t>
  </si>
  <si>
    <t>Senior software engineer</t>
  </si>
  <si>
    <t>36K</t>
  </si>
  <si>
    <t>210000 per annum</t>
  </si>
  <si>
    <t>MIS cum Purchase Executive</t>
  </si>
  <si>
    <t>â‚¬ 48500</t>
  </si>
  <si>
    <t>Information analyst</t>
  </si>
  <si>
    <t>2 LPA</t>
  </si>
  <si>
    <t>INR360000</t>
  </si>
  <si>
    <t>Sr. Executive -HR</t>
  </si>
  <si>
    <t>â‚¬ 28500</t>
  </si>
  <si>
    <t>Salary Professsional</t>
  </si>
  <si>
    <t>FANANCE</t>
  </si>
  <si>
    <t>SRI LANKA</t>
  </si>
  <si>
    <t>Manager - Corporate strategy and Planning</t>
  </si>
  <si>
    <t>6lakhs</t>
  </si>
  <si>
    <t>NAF Support Manager</t>
  </si>
  <si>
    <t>43000 EUR</t>
  </si>
  <si>
    <t>Project manager of IT infrastructure</t>
  </si>
  <si>
    <t>about 24.000 â‚¬</t>
  </si>
  <si>
    <t>relationship manager</t>
  </si>
  <si>
    <t>82000 USD</t>
  </si>
  <si>
    <t>6.6 Lacs</t>
  </si>
  <si>
    <t>AM business Intelligence</t>
  </si>
  <si>
    <t>17000 Rs</t>
  </si>
  <si>
    <t>MIS Associate</t>
  </si>
  <si>
    <t>41000 â‚¬</t>
  </si>
  <si>
    <t>TL WFM</t>
  </si>
  <si>
    <t>new zealand</t>
  </si>
  <si>
    <t>Dir. Revenue Mgt</t>
  </si>
  <si>
    <t>Kingdom of Saudi Arabia</t>
  </si>
  <si>
    <t>60000 USD p.a.</t>
  </si>
  <si>
    <t>Controlling Manager</t>
  </si>
  <si>
    <t>CEE</t>
  </si>
  <si>
    <t>Financial Modelling Analyst</t>
  </si>
  <si>
    <t>support manager</t>
  </si>
  <si>
    <t>Web Analyst</t>
  </si>
  <si>
    <t>Rs.6,00,000</t>
  </si>
  <si>
    <t>liquidity manager</t>
  </si>
  <si>
    <t>Ghana</t>
  </si>
  <si>
    <t>41000 $</t>
  </si>
  <si>
    <t>PO/PMO/Planner/PM</t>
  </si>
  <si>
    <t>16,00,000</t>
  </si>
  <si>
    <t xml:space="preserve">Senior Associate </t>
  </si>
  <si>
    <t>MIS HR,HRIS</t>
  </si>
  <si>
    <t>Â£70000</t>
  </si>
  <si>
    <t>USD 5300</t>
  </si>
  <si>
    <t>Asst. Production Manager</t>
  </si>
  <si>
    <t>9 067</t>
  </si>
  <si>
    <t>assistant</t>
  </si>
  <si>
    <t>A$150000</t>
  </si>
  <si>
    <t>Bus Analyst</t>
  </si>
  <si>
    <t>Vice President of Performance Management</t>
  </si>
  <si>
    <t>Principal advisor</t>
  </si>
  <si>
    <t>Director of Technology</t>
  </si>
  <si>
    <t>Austria</t>
  </si>
  <si>
    <t>2.5 per lacks</t>
  </si>
  <si>
    <t>Credit Executive</t>
  </si>
  <si>
    <t>Business Analytics Associate</t>
  </si>
  <si>
    <t xml:space="preserve">27,000.GBP 42,353 USD </t>
  </si>
  <si>
    <t>Engineering Tech</t>
  </si>
  <si>
    <t xml:space="preserve">Rs. 4.5 lakhs </t>
  </si>
  <si>
    <t>Mechanical Design engineer</t>
  </si>
  <si>
    <t>Business Information Analyst</t>
  </si>
  <si>
    <t>2.21Lac</t>
  </si>
  <si>
    <t>Junior Controller</t>
  </si>
  <si>
    <t>4000000 JPY</t>
  </si>
  <si>
    <t>JPY</t>
  </si>
  <si>
    <t>System Analyst (Configuration Mgmt)</t>
  </si>
  <si>
    <t>Planning Supervisor</t>
  </si>
  <si>
    <t>$80,000 USD</t>
  </si>
  <si>
    <t>Manager of Data Analytics</t>
  </si>
  <si>
    <t>Quality Control Supervisor</t>
  </si>
  <si>
    <t>$100,000 US</t>
  </si>
  <si>
    <t>$60,000 USD</t>
  </si>
  <si>
    <t>clerk 24 hrs per week</t>
  </si>
  <si>
    <t>Engineering Intern</t>
  </si>
  <si>
    <t>Vice Head of Dpt in Education</t>
  </si>
  <si>
    <t xml:space="preserve">$83000 USD </t>
  </si>
  <si>
    <t>Senior Planning Analyst</t>
  </si>
  <si>
    <t>energy engineer</t>
  </si>
  <si>
    <t>Measurement &amp; Verification Engineer</t>
  </si>
  <si>
    <t>97,000 USD</t>
  </si>
  <si>
    <t>Sr. Manager of Finance</t>
  </si>
  <si>
    <t>60000 $</t>
  </si>
  <si>
    <t>I.T Manager</t>
  </si>
  <si>
    <t>Rs 250000</t>
  </si>
  <si>
    <t>Measurement Specialist</t>
  </si>
  <si>
    <t>Test engineer</t>
  </si>
  <si>
    <t>VP, Business Management</t>
  </si>
  <si>
    <t>MIS Controller</t>
  </si>
  <si>
    <t>Senior Underwriting Analyst</t>
  </si>
  <si>
    <t>Data Integrity &amp; Reporting Tool Analyst</t>
  </si>
  <si>
    <t>Manager FP and A</t>
  </si>
  <si>
    <t>Business Operation Specialist</t>
  </si>
  <si>
    <t>Stress Engineer</t>
  </si>
  <si>
    <t>eeo analyst</t>
  </si>
  <si>
    <t>Sr Process Consultant</t>
  </si>
  <si>
    <t>37K</t>
  </si>
  <si>
    <t>Credentialing Coordinator &amp; Productivity Reports "Guru"</t>
  </si>
  <si>
    <t>Transportation Planner</t>
  </si>
  <si>
    <t>Risk Analyst</t>
  </si>
  <si>
    <t>Project Coordinator</t>
  </si>
  <si>
    <t>36000 euros</t>
  </si>
  <si>
    <t>Data Analytics Consultant</t>
  </si>
  <si>
    <t>Manager, Financial Planning &amp; Analysis</t>
  </si>
  <si>
    <t>Lead Budget/Financial Analyst</t>
  </si>
  <si>
    <t>216000.00 Saudi Riyak</t>
  </si>
  <si>
    <t>Senior Electrical Engineer</t>
  </si>
  <si>
    <t>Accounting Supervisor</t>
  </si>
  <si>
    <t>Tax Manager</t>
  </si>
  <si>
    <t>Finance &amp; IT Manager</t>
  </si>
  <si>
    <t>Technical Support Specialist</t>
  </si>
  <si>
    <t>Clinical Data Specialist</t>
  </si>
  <si>
    <t>INR 750000</t>
  </si>
  <si>
    <t>Associate - Indirect Tax</t>
  </si>
  <si>
    <t>Digital Analyst</t>
  </si>
  <si>
    <t>Senior Budget Analyst</t>
  </si>
  <si>
    <t>HR Cordinator</t>
  </si>
  <si>
    <t>Treasury Analyst</t>
  </si>
  <si>
    <t>Assistant Engineer</t>
  </si>
  <si>
    <t>92000 USD</t>
  </si>
  <si>
    <t>sr. senior analyst</t>
  </si>
  <si>
    <t>Project Manager - Finance</t>
  </si>
  <si>
    <t>Senior analyst, ops support</t>
  </si>
  <si>
    <t>Rs 3.25 Lacs</t>
  </si>
  <si>
    <t>ISO TS Documentation</t>
  </si>
  <si>
    <t>24000 USD</t>
  </si>
  <si>
    <t>inventory controller</t>
  </si>
  <si>
    <t>Accounting manager</t>
  </si>
  <si>
    <t>AUD55,000</t>
  </si>
  <si>
    <t>PA</t>
  </si>
  <si>
    <t>Manager, Data Management</t>
  </si>
  <si>
    <t>MYR60000</t>
  </si>
  <si>
    <t>Liquidity Management Executive</t>
  </si>
  <si>
    <t xml:space="preserve">accounting systems manager </t>
  </si>
  <si>
    <t>Rs. 900000 per annum</t>
  </si>
  <si>
    <t>Rs  6 lakhs/annum</t>
  </si>
  <si>
    <t>Accounting Specialist</t>
  </si>
  <si>
    <t>Project Management</t>
  </si>
  <si>
    <t>project management</t>
  </si>
  <si>
    <t>Business Intelligence Supervisor</t>
  </si>
  <si>
    <t>zar22000</t>
  </si>
  <si>
    <t>SouthAfrica</t>
  </si>
  <si>
    <t>stress engineer</t>
  </si>
  <si>
    <t>nld</t>
  </si>
  <si>
    <t>320000 INR</t>
  </si>
  <si>
    <t>4 Lakhs INR p.a</t>
  </si>
  <si>
    <t>Rs.2,50,000.00</t>
  </si>
  <si>
    <t>Manager Commercial</t>
  </si>
  <si>
    <t>Rs. 1150000/-</t>
  </si>
  <si>
    <t>Catalog Auditor</t>
  </si>
  <si>
    <t>Rs 10,00,000</t>
  </si>
  <si>
    <t>Â£17000</t>
  </si>
  <si>
    <t>Verification Agent</t>
  </si>
  <si>
    <t>M &amp; E Officer</t>
  </si>
  <si>
    <t>Myanmar [Burma]</t>
  </si>
  <si>
    <t>Assistant Financial Accountant</t>
  </si>
  <si>
    <t>Support</t>
  </si>
  <si>
    <t>EU</t>
  </si>
  <si>
    <t>Process Assocaite</t>
  </si>
  <si>
    <t>$AUD 125,000 +</t>
  </si>
  <si>
    <t>Financial Application Developer</t>
  </si>
  <si>
    <t>Â£37000</t>
  </si>
  <si>
    <t>Planning &amp; Scheduling Manager</t>
  </si>
  <si>
    <t>ZAR6500</t>
  </si>
  <si>
    <t>Online Stats Controller</t>
  </si>
  <si>
    <t>INR 60000</t>
  </si>
  <si>
    <t>DEO</t>
  </si>
  <si>
    <t>M I S Executive</t>
  </si>
  <si>
    <t>Service Solution Rep</t>
  </si>
  <si>
    <t>US $ 3200</t>
  </si>
  <si>
    <t xml:space="preserve">Regional Business Manager </t>
  </si>
  <si>
    <t>sales&amp;marketing</t>
  </si>
  <si>
    <t>turkey</t>
  </si>
  <si>
    <t>sr analyst</t>
  </si>
  <si>
    <t>Mgr Technology</t>
  </si>
  <si>
    <t>60000 Euros</t>
  </si>
  <si>
    <t>Chemical Engineer</t>
  </si>
  <si>
    <t>Senior Planning Engineer</t>
  </si>
  <si>
    <t>AUD 165000</t>
  </si>
  <si>
    <t>50000 US$</t>
  </si>
  <si>
    <t>7200 USD per year aprox</t>
  </si>
  <si>
    <t>control process auxiliary</t>
  </si>
  <si>
    <t>Business Intelligence Consultant</t>
  </si>
  <si>
    <t>Officer MIS</t>
  </si>
  <si>
    <t>operations Administrator</t>
  </si>
  <si>
    <t>33500 â‚¬</t>
  </si>
  <si>
    <t>Controller / VBA Developet</t>
  </si>
  <si>
    <t>61K</t>
  </si>
  <si>
    <t>Director of Business Analytics</t>
  </si>
  <si>
    <t>278000 PA</t>
  </si>
  <si>
    <t>Supplier Manager</t>
  </si>
  <si>
    <t>Reports Writer</t>
  </si>
  <si>
    <t>Process Associate</t>
  </si>
  <si>
    <t>6.5 LAKHS</t>
  </si>
  <si>
    <t>HR/ADMINISTRATION</t>
  </si>
  <si>
    <t>4.00 lac</t>
  </si>
  <si>
    <t>Operational Specialist</t>
  </si>
  <si>
    <t>US$ 10000</t>
  </si>
  <si>
    <t>Trainee</t>
  </si>
  <si>
    <t>Senior Business Research Analyst</t>
  </si>
  <si>
    <t>Senior Consultant - PMO</t>
  </si>
  <si>
    <t>Rs 5,36,000</t>
  </si>
  <si>
    <t>Financial Analst</t>
  </si>
  <si>
    <t>Excel Business Analyst</t>
  </si>
  <si>
    <t>SVP</t>
  </si>
  <si>
    <t>Bolivia</t>
  </si>
  <si>
    <t>info analyst</t>
  </si>
  <si>
    <t>Data Manager</t>
  </si>
  <si>
    <t>10000 US$</t>
  </si>
  <si>
    <t>Project management</t>
  </si>
  <si>
    <t>Vietnam</t>
  </si>
  <si>
    <t>Business Banker</t>
  </si>
  <si>
    <t>Associate Analyst</t>
  </si>
  <si>
    <t>MYS</t>
  </si>
  <si>
    <t>Rs. 200000/-</t>
  </si>
  <si>
    <t>Accounts Executive</t>
  </si>
  <si>
    <t>85,000 AUD</t>
  </si>
  <si>
    <t>Demand Planner</t>
  </si>
  <si>
    <t>Rs. 380000</t>
  </si>
  <si>
    <t>reporting analyst</t>
  </si>
  <si>
    <t>Â£30500</t>
  </si>
  <si>
    <t>Construction Estimator</t>
  </si>
  <si>
    <t>60K â‚¬</t>
  </si>
  <si>
    <t>Trade Marketing</t>
  </si>
  <si>
    <t>NL</t>
  </si>
  <si>
    <t>Merchandise Planning Manager</t>
  </si>
  <si>
    <t>pricing manager</t>
  </si>
  <si>
    <t>Marketing Services Manager</t>
  </si>
  <si>
    <t>Sr Analyst</t>
  </si>
  <si>
    <t>Rs. 180000</t>
  </si>
  <si>
    <t>Asst Store Manager</t>
  </si>
  <si>
    <t>45.000 USD</t>
  </si>
  <si>
    <t>Junior Reporting Manager</t>
  </si>
  <si>
    <t>Brand manager</t>
  </si>
  <si>
    <t>Libya</t>
  </si>
  <si>
    <t>55000 EUR</t>
  </si>
  <si>
    <t>Risk Officer</t>
  </si>
  <si>
    <t>Sr. Risk Analyst</t>
  </si>
  <si>
    <t>60000 EUR</t>
  </si>
  <si>
    <t>Business Engineer</t>
  </si>
  <si>
    <t>FA /financial Analyst</t>
  </si>
  <si>
    <t>Bulgaria</t>
  </si>
  <si>
    <t>$59,000 USD</t>
  </si>
  <si>
    <t>Operations Manager</t>
  </si>
  <si>
    <t>Management Reporting Analyst</t>
  </si>
  <si>
    <t>Reporting Team Lead</t>
  </si>
  <si>
    <t>70000 â‚¬</t>
  </si>
  <si>
    <t>Specialist Learning Technology</t>
  </si>
  <si>
    <t>USD90,000</t>
  </si>
  <si>
    <t>Operationsl Regional Manager</t>
  </si>
  <si>
    <t>Manager - Business Development</t>
  </si>
  <si>
    <t>$40,000 USD</t>
  </si>
  <si>
    <t>QA Data Analyst</t>
  </si>
  <si>
    <t>SME</t>
  </si>
  <si>
    <t>Work Force Scheduler for Call Center</t>
  </si>
  <si>
    <t>Asistente</t>
  </si>
  <si>
    <t>Peru</t>
  </si>
  <si>
    <t>INR 850000</t>
  </si>
  <si>
    <t>Sr Business analyst</t>
  </si>
  <si>
    <t>35000 GBP</t>
  </si>
  <si>
    <t>finance director</t>
  </si>
  <si>
    <t>IT Coordinator</t>
  </si>
  <si>
    <t>120000 MAD</t>
  </si>
  <si>
    <t>MAD</t>
  </si>
  <si>
    <t>Supply chain Controller</t>
  </si>
  <si>
    <t>Morocco</t>
  </si>
  <si>
    <t>Business Operations Analyst</t>
  </si>
  <si>
    <t>Sr Report Developer</t>
  </si>
  <si>
    <t>5.65 lac per annum</t>
  </si>
  <si>
    <t>Administrator</t>
  </si>
  <si>
    <t>AU $120000</t>
  </si>
  <si>
    <t xml:space="preserve">team leader </t>
  </si>
  <si>
    <t>Quality Assurance Analyst</t>
  </si>
  <si>
    <t>Analytics engineer</t>
  </si>
  <si>
    <t>Assistant Manger Service Quality Assurance</t>
  </si>
  <si>
    <t>AVP</t>
  </si>
  <si>
    <t>U$52,000/annual</t>
  </si>
  <si>
    <t>75000 $</t>
  </si>
  <si>
    <t>Rs 1000000</t>
  </si>
  <si>
    <t>Lesotho</t>
  </si>
  <si>
    <t>21000EUR</t>
  </si>
  <si>
    <t>Coordenador PeÃ§as Grupo</t>
  </si>
  <si>
    <t>Owner of Business Improvement Consultancy</t>
  </si>
  <si>
    <t>500 USD</t>
  </si>
  <si>
    <t>dgm</t>
  </si>
  <si>
    <t>Catalog Circulation Analyst</t>
  </si>
  <si>
    <t>20000 $</t>
  </si>
  <si>
    <t>â‚¬ 50k</t>
  </si>
  <si>
    <t>SAS Adminstrator</t>
  </si>
  <si>
    <t>Â£21500Uk</t>
  </si>
  <si>
    <t>42000 US</t>
  </si>
  <si>
    <t>production clerk</t>
  </si>
  <si>
    <t>U$13,000</t>
  </si>
  <si>
    <t>Dss Analyst</t>
  </si>
  <si>
    <t xml:space="preserve">Business Analysis &amp; MIS </t>
  </si>
  <si>
    <t>50000USD</t>
  </si>
  <si>
    <t>Associate Vice President</t>
  </si>
  <si>
    <t>M.I.S</t>
  </si>
  <si>
    <t>application dev</t>
  </si>
  <si>
    <t>37000GBP</t>
  </si>
  <si>
    <t>Technical Web Analyst</t>
  </si>
  <si>
    <t>6.8 Lac INR</t>
  </si>
  <si>
    <t>Head of Business</t>
  </si>
  <si>
    <t>24 K mauritian Rupees</t>
  </si>
  <si>
    <t>IT Support Engineer</t>
  </si>
  <si>
    <t>Mauritius</t>
  </si>
  <si>
    <t>Environmental Adviser</t>
  </si>
  <si>
    <t>Azerbaijan</t>
  </si>
  <si>
    <t>Rs. 3.70 lacs</t>
  </si>
  <si>
    <t>Senior Officer</t>
  </si>
  <si>
    <t>IT Developer</t>
  </si>
  <si>
    <t>485000 DKK</t>
  </si>
  <si>
    <t>business support analyst</t>
  </si>
  <si>
    <t>New zealand</t>
  </si>
  <si>
    <t>10 lacs INR</t>
  </si>
  <si>
    <t>Category Manager</t>
  </si>
  <si>
    <t>assistant director of finance</t>
  </si>
  <si>
    <t>Clinical Intake Specialist</t>
  </si>
  <si>
    <t>Marketing services</t>
  </si>
  <si>
    <t>Senior Associate, Finance</t>
  </si>
  <si>
    <t xml:space="preserve">MIS </t>
  </si>
  <si>
    <t>Rs. 125000</t>
  </si>
  <si>
    <t>No</t>
  </si>
  <si>
    <t>280$/ month</t>
  </si>
  <si>
    <t>service executive</t>
  </si>
  <si>
    <t>Sr financial analyst</t>
  </si>
  <si>
    <t>Consulting Practice Manager</t>
  </si>
  <si>
    <t>SVP of Acquisitions</t>
  </si>
  <si>
    <t>Store Inventory</t>
  </si>
  <si>
    <t>240000 INR</t>
  </si>
  <si>
    <t>Exicutive TQM</t>
  </si>
  <si>
    <t>Rs. 5 lacs</t>
  </si>
  <si>
    <t>INR 3.2 lpa</t>
  </si>
  <si>
    <t>Â£22k</t>
  </si>
  <si>
    <t>Supply/Demand Planner</t>
  </si>
  <si>
    <t>2600 $</t>
  </si>
  <si>
    <t>ISRAEL</t>
  </si>
  <si>
    <t>logistics analyst</t>
  </si>
  <si>
    <t>Slovakia</t>
  </si>
  <si>
    <t>BI director</t>
  </si>
  <si>
    <t>Sr Manager</t>
  </si>
  <si>
    <t>11000 USD</t>
  </si>
  <si>
    <t>Dataminer</t>
  </si>
  <si>
    <t>Tunisia</t>
  </si>
  <si>
    <t>30000 â‚¬</t>
  </si>
  <si>
    <t>Safety technician</t>
  </si>
  <si>
    <t>Marketing Data Analyst</t>
  </si>
  <si>
    <t>Category Leader</t>
  </si>
  <si>
    <t>Customer Sales Analyst</t>
  </si>
  <si>
    <t>Maintenance Manager</t>
  </si>
  <si>
    <t>US$ 30500</t>
  </si>
  <si>
    <t>Data Resource Specialist</t>
  </si>
  <si>
    <t>Waiter</t>
  </si>
  <si>
    <t>Business Systems Analyst I</t>
  </si>
  <si>
    <t>Technical Specialist</t>
  </si>
  <si>
    <t>Rs 16000</t>
  </si>
  <si>
    <t>Enterprise Portfolio Manager</t>
  </si>
  <si>
    <t>NZD$71000</t>
  </si>
  <si>
    <t>Sr Executive - MIS</t>
  </si>
  <si>
    <t>200000 INR</t>
  </si>
  <si>
    <t>france</t>
  </si>
  <si>
    <t>Senior QA Tester</t>
  </si>
  <si>
    <t>400 000 NOK</t>
  </si>
  <si>
    <t>NOK</t>
  </si>
  <si>
    <t>Economic analyst</t>
  </si>
  <si>
    <t>Directer of Sales Support</t>
  </si>
  <si>
    <t>Anallyst</t>
  </si>
  <si>
    <t>Â£35500</t>
  </si>
  <si>
    <t>Bussiness Analyst</t>
  </si>
  <si>
    <t>4 lacs INR</t>
  </si>
  <si>
    <t>38920EUR</t>
  </si>
  <si>
    <t>functional analyst</t>
  </si>
  <si>
    <t>US$45,000</t>
  </si>
  <si>
    <t>US$60000</t>
  </si>
  <si>
    <t>Actuarial Analyst</t>
  </si>
  <si>
    <t>process coordinator</t>
  </si>
  <si>
    <t>Contact Operations Analyst</t>
  </si>
  <si>
    <t>Student assistant</t>
  </si>
  <si>
    <t>PPC Search Specialist</t>
  </si>
  <si>
    <t>data organizer</t>
  </si>
  <si>
    <t>gov employee</t>
  </si>
  <si>
    <t>Accounts manager</t>
  </si>
  <si>
    <t>1.5 LINR</t>
  </si>
  <si>
    <t>Manager (MIS)</t>
  </si>
  <si>
    <t>financial analyst (real estate)</t>
  </si>
  <si>
    <t>36000stg</t>
  </si>
  <si>
    <t>contracts officer</t>
  </si>
  <si>
    <t>exe</t>
  </si>
  <si>
    <t>500000vINR</t>
  </si>
  <si>
    <t>Â£27000</t>
  </si>
  <si>
    <t>Network Designer</t>
  </si>
  <si>
    <t>Senior Production Accountant</t>
  </si>
  <si>
    <t>6000 US</t>
  </si>
  <si>
    <t>Reporting Coordinator</t>
  </si>
  <si>
    <t>Armenia</t>
  </si>
  <si>
    <t>PMO Analyst</t>
  </si>
  <si>
    <t>AGM - Operations &amp; Customer Support</t>
  </si>
  <si>
    <t>Baan ERP Functional Consultant</t>
  </si>
  <si>
    <t>Â£73000</t>
  </si>
  <si>
    <t>Sourcing Analyst</t>
  </si>
  <si>
    <t>Tax Associate</t>
  </si>
  <si>
    <t>Senior Fiancial Analyst</t>
  </si>
  <si>
    <t>Rs. 21500</t>
  </si>
  <si>
    <t>Senior Data Associate</t>
  </si>
  <si>
    <t>Business Analyst II</t>
  </si>
  <si>
    <t>Sales / Finance Manager</t>
  </si>
  <si>
    <t>9,50,000</t>
  </si>
  <si>
    <t>Associate Manager, Drug Safety Operations</t>
  </si>
  <si>
    <t>15000inr</t>
  </si>
  <si>
    <t xml:space="preserve">Project Lead </t>
  </si>
  <si>
    <t>INR800000</t>
  </si>
  <si>
    <t xml:space="preserve">Financial Analyst </t>
  </si>
  <si>
    <t>bUSINESS aNALYST</t>
  </si>
  <si>
    <t>Customer Service</t>
  </si>
  <si>
    <t>CHF140000</t>
  </si>
  <si>
    <t>CHF</t>
  </si>
  <si>
    <t>Projektleiter</t>
  </si>
  <si>
    <t>Pricing Manager</t>
  </si>
  <si>
    <t>Compliance Officer</t>
  </si>
  <si>
    <t>Data Management Solutions Supervisor</t>
  </si>
  <si>
    <t>Officer</t>
  </si>
  <si>
    <t>1.40 lac</t>
  </si>
  <si>
    <t>magic</t>
  </si>
  <si>
    <t>account</t>
  </si>
  <si>
    <t>purchasing manager</t>
  </si>
  <si>
    <t>equity research trainee</t>
  </si>
  <si>
    <t xml:space="preserve">project engineer </t>
  </si>
  <si>
    <t>Teacher</t>
  </si>
  <si>
    <t>regional sales manager</t>
  </si>
  <si>
    <t>croatia</t>
  </si>
  <si>
    <t>Â£22300</t>
  </si>
  <si>
    <t>Analysis &amp; insight consultant</t>
  </si>
  <si>
    <t>Â£31185</t>
  </si>
  <si>
    <t>Data Team Leader</t>
  </si>
  <si>
    <t>assistant account manager</t>
  </si>
  <si>
    <t>Scientist III</t>
  </si>
  <si>
    <t>Â£26500</t>
  </si>
  <si>
    <t>Compliance Manager</t>
  </si>
  <si>
    <t>Development Analyst</t>
  </si>
  <si>
    <t>computer operator</t>
  </si>
  <si>
    <t>ECommerce Manager</t>
  </si>
  <si>
    <t>Machine Scheduler</t>
  </si>
  <si>
    <t>$65,000 US</t>
  </si>
  <si>
    <t>Sr Financial Systems Analyst</t>
  </si>
  <si>
    <t>SFA</t>
  </si>
  <si>
    <t>Ð˜Ð¨ Ð¤Ñ‚Ñ„Ð´Ð½Ñ‹Ðµ</t>
  </si>
  <si>
    <t>ba</t>
  </si>
  <si>
    <t>Lead Financial Analyst</t>
  </si>
  <si>
    <t>Senior Associate Engineer</t>
  </si>
  <si>
    <t>Associate Manager</t>
  </si>
  <si>
    <t>Manager MIS &amp; Analytics</t>
  </si>
  <si>
    <t>aud145000</t>
  </si>
  <si>
    <t>Sales Cordinator</t>
  </si>
  <si>
    <t>Sr Executive</t>
  </si>
  <si>
    <t>4.5 Laks</t>
  </si>
  <si>
    <t>Manager, Operations</t>
  </si>
  <si>
    <t>IT Trainer</t>
  </si>
  <si>
    <t>administrator</t>
  </si>
  <si>
    <t>$214,000  USD</t>
  </si>
  <si>
    <t>Assistant Corporate Controller</t>
  </si>
  <si>
    <t>Data Integration Engenieer</t>
  </si>
  <si>
    <t>purchasing operations administrator</t>
  </si>
  <si>
    <t>Planning and Logistics Coordinator</t>
  </si>
  <si>
    <t>1600â‚¬ net monthly</t>
  </si>
  <si>
    <t>bank clerk</t>
  </si>
  <si>
    <t>Financial Modeler</t>
  </si>
  <si>
    <t>Personal Assistant</t>
  </si>
  <si>
    <t>Hong Kong</t>
  </si>
  <si>
    <t>INR 10 lacs p.a.</t>
  </si>
  <si>
    <t>Mnanager- Customer Project finance &amp; recovery</t>
  </si>
  <si>
    <t xml:space="preserve">Lead </t>
  </si>
  <si>
    <t>36000 British pounds</t>
  </si>
  <si>
    <t>Senior officer data reporting</t>
  </si>
  <si>
    <t>AM</t>
  </si>
  <si>
    <t>Rates Analyst</t>
  </si>
  <si>
    <t>Project Controller</t>
  </si>
  <si>
    <t>accoutant</t>
  </si>
  <si>
    <t>Programme Officer</t>
  </si>
  <si>
    <t>Digital Media Analyst</t>
  </si>
  <si>
    <t>Research Support Specialist</t>
  </si>
  <si>
    <t>US$ 85000</t>
  </si>
  <si>
    <t>Chief Financial Officer</t>
  </si>
  <si>
    <t>Â£33500</t>
  </si>
  <si>
    <t>Senior Manufacturing Engineer</t>
  </si>
  <si>
    <t>Customer Experence Engineer</t>
  </si>
  <si>
    <t>Baltic</t>
  </si>
  <si>
    <t>Manager - Controlling</t>
  </si>
  <si>
    <t>Sr. System Analyst</t>
  </si>
  <si>
    <t>Sr.Manager</t>
  </si>
  <si>
    <t>EUR 90000</t>
  </si>
  <si>
    <t>mainland Europe (Euro zone)</t>
  </si>
  <si>
    <t>$US16.110,72</t>
  </si>
  <si>
    <t>INFORMATION ANALIST</t>
  </si>
  <si>
    <t>COLOMBIA</t>
  </si>
  <si>
    <t>HR Supervisor</t>
  </si>
  <si>
    <t>Marketing Initatities Analyst</t>
  </si>
  <si>
    <t>Sales Compensation Analyst</t>
  </si>
  <si>
    <t>materials</t>
  </si>
  <si>
    <t>Actuarial Specialist</t>
  </si>
  <si>
    <t>Marketing Database Analyst</t>
  </si>
  <si>
    <t>INR 360000</t>
  </si>
  <si>
    <t>INR 50000</t>
  </si>
  <si>
    <t>Manager- Customer Support</t>
  </si>
  <si>
    <t>3.5 lac</t>
  </si>
  <si>
    <t>3r23regedf</t>
  </si>
  <si>
    <t>Revenue Focus Manager</t>
  </si>
  <si>
    <t>technical analyst</t>
  </si>
  <si>
    <t>US$100,000</t>
  </si>
  <si>
    <t>Senior Manager MIS</t>
  </si>
  <si>
    <t>AUD63000</t>
  </si>
  <si>
    <t>Financial Modelling adviser</t>
  </si>
  <si>
    <t>pm</t>
  </si>
  <si>
    <t>DK</t>
  </si>
  <si>
    <t>AML Analyst</t>
  </si>
  <si>
    <t xml:space="preserve">analyst </t>
  </si>
  <si>
    <t>$AUD 76300</t>
  </si>
  <si>
    <t>manager purchase</t>
  </si>
  <si>
    <t>Process Analyst</t>
  </si>
  <si>
    <t>60k usd</t>
  </si>
  <si>
    <t>buyer</t>
  </si>
  <si>
    <t>Inventory Analyst</t>
  </si>
  <si>
    <t>operator</t>
  </si>
  <si>
    <t>52,224.00ETB</t>
  </si>
  <si>
    <t>ETB</t>
  </si>
  <si>
    <t>Project Costing &amp;Dashboard reporting</t>
  </si>
  <si>
    <t>Ethiopia</t>
  </si>
  <si>
    <t>Marketing Analyst Co-op</t>
  </si>
  <si>
    <t>abc</t>
  </si>
  <si>
    <t>Rs23000/month</t>
  </si>
  <si>
    <t>MIS specialist</t>
  </si>
  <si>
    <t>research associate</t>
  </si>
  <si>
    <t>Monitoring and Evaluation Officer</t>
  </si>
  <si>
    <t>Vice President - Finance</t>
  </si>
  <si>
    <t xml:space="preserve">Operations Analyst </t>
  </si>
  <si>
    <t>Poultry Analyst</t>
  </si>
  <si>
    <t>Customer Resolution</t>
  </si>
  <si>
    <t>Business Analist</t>
  </si>
  <si>
    <t>south africa</t>
  </si>
  <si>
    <t>Oman</t>
  </si>
  <si>
    <t>eorl</t>
  </si>
  <si>
    <t>Corporate Trainer</t>
  </si>
  <si>
    <t>Administrative Coordinator</t>
  </si>
  <si>
    <t>Unique ID</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</si>
  <si>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</si>
  <si>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</si>
  <si>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</si>
  <si>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</si>
  <si>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</si>
  <si>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</si>
  <si>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</si>
  <si>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</si>
  <si>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</si>
  <si>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</si>
  <si>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</si>
  <si>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</si>
  <si>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</si>
  <si>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</si>
  <si>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</si>
  <si>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</si>
  <si>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</si>
  <si>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</si>
  <si>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</si>
  <si>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</si>
  <si>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</si>
  <si>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</si>
  <si>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</si>
  <si>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</si>
  <si>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</si>
  <si>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</si>
  <si>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ID0028</t>
  </si>
  <si>
    <t>ID0029</t>
  </si>
  <si>
    <t>ID0030</t>
  </si>
  <si>
    <t>ID0031</t>
  </si>
  <si>
    <t>ID0032</t>
  </si>
  <si>
    <t>ID0033</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</si>
  <si>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</si>
  <si>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</si>
  <si>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</si>
  <si>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</si>
  <si>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</si>
  <si>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</si>
  <si>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</si>
  <si>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</si>
  <si>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</si>
  <si>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</si>
  <si>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</si>
  <si>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</si>
  <si>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</si>
  <si>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</si>
  <si>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</si>
  <si>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</si>
  <si>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</si>
  <si>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</si>
  <si>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</si>
  <si>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</si>
  <si>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</si>
  <si>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</si>
  <si>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</si>
  <si>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</si>
  <si>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</si>
  <si>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</si>
  <si>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</si>
  <si>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</si>
  <si>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</si>
  <si>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</si>
  <si>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</si>
  <si>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</si>
  <si>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</si>
  <si>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</si>
  <si>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</si>
  <si>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</si>
  <si>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</si>
  <si>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</si>
  <si>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</si>
  <si>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</si>
  <si>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</si>
  <si>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</si>
  <si>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</si>
  <si>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</si>
  <si>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</si>
  <si>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</si>
  <si>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</si>
  <si>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</si>
  <si>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</si>
  <si>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</si>
  <si>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</si>
  <si>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</si>
  <si>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</si>
  <si>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</si>
  <si>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</si>
  <si>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</si>
  <si>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</si>
  <si>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</si>
  <si>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</si>
  <si>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</si>
  <si>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</si>
  <si>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</si>
  <si>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</si>
  <si>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</si>
  <si>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</si>
  <si>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</si>
  <si>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</si>
  <si>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</si>
  <si>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</si>
  <si>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</si>
  <si>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</si>
  <si>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</si>
  <si>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</si>
  <si>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</si>
  <si>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</si>
  <si>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</si>
  <si>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</si>
  <si>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</si>
  <si>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</si>
  <si>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</si>
  <si>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</si>
  <si>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</si>
  <si>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</si>
  <si>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</si>
  <si>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</si>
  <si>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</si>
  <si>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</si>
  <si>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</si>
  <si>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</si>
  <si>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</si>
  <si>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</si>
  <si>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</si>
  <si>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</si>
  <si>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</si>
  <si>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</si>
  <si>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</si>
  <si>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</si>
  <si>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</si>
  <si>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</si>
  <si>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</si>
  <si>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</si>
  <si>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</si>
  <si>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</si>
  <si>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</si>
  <si>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</si>
  <si>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</si>
  <si>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</si>
  <si>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</si>
  <si>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</si>
  <si>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</si>
  <si>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</si>
  <si>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</si>
  <si>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</si>
  <si>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</si>
  <si>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</si>
  <si>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</si>
  <si>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</si>
  <si>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</si>
  <si>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</si>
  <si>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</si>
  <si>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</si>
  <si>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</si>
  <si>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</si>
  <si>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</si>
  <si>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</si>
  <si>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</si>
  <si>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</si>
  <si>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</si>
  <si>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</si>
  <si>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</si>
  <si>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</si>
  <si>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</si>
  <si>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</si>
  <si>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</si>
  <si>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</si>
  <si>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</si>
  <si>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</si>
  <si>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</si>
  <si>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</si>
  <si>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</si>
  <si>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</si>
  <si>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</si>
  <si>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</si>
  <si>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</si>
  <si>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</si>
  <si>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</si>
  <si>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</si>
  <si>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</si>
  <si>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</si>
  <si>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</si>
  <si>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</si>
  <si>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</si>
  <si>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</si>
  <si>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</si>
  <si>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</si>
  <si>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ID0192</t>
  </si>
  <si>
    <t>ID0193</t>
  </si>
  <si>
    <t>ID0194</t>
  </si>
  <si>
    <t>ID0195</t>
  </si>
  <si>
    <t>ID0196</t>
  </si>
  <si>
    <t>ID0197</t>
  </si>
  <si>
    <t>ID0198</t>
  </si>
  <si>
    <t>ID0200</t>
  </si>
  <si>
    <t>ID0201</t>
  </si>
  <si>
    <t>ID0202</t>
  </si>
  <si>
    <t>ID0203</t>
  </si>
  <si>
    <t>ID0204</t>
  </si>
  <si>
    <t>ID0205</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</si>
  <si>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</si>
  <si>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</si>
  <si>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</si>
  <si>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</si>
  <si>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</si>
  <si>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</si>
  <si>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</si>
  <si>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</si>
  <si>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</si>
  <si>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</si>
  <si>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</si>
  <si>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</si>
  <si>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</si>
  <si>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</si>
  <si>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</si>
  <si>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</si>
  <si>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</si>
  <si>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</si>
  <si>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</si>
  <si>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</si>
  <si>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</si>
  <si>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</si>
  <si>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</si>
  <si>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</si>
  <si>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</si>
  <si>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</si>
  <si>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</si>
  <si>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</si>
  <si>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</si>
  <si>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</si>
  <si>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</si>
  <si>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</si>
  <si>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</si>
  <si>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</si>
  <si>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</si>
  <si>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</si>
  <si>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</si>
  <si>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</si>
  <si>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</si>
  <si>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</si>
  <si>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</si>
  <si>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</si>
  <si>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</si>
  <si>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</si>
  <si>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</si>
  <si>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</si>
  <si>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</si>
  <si>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</si>
  <si>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</si>
  <si>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</si>
  <si>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</si>
  <si>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</si>
  <si>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</si>
  <si>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</si>
  <si>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</si>
  <si>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</si>
  <si>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</si>
  <si>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</si>
  <si>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</si>
  <si>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</si>
  <si>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</si>
  <si>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</si>
  <si>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</si>
  <si>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</si>
  <si>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</si>
  <si>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</si>
  <si>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</si>
  <si>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</si>
  <si>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</si>
  <si>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</si>
  <si>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</si>
  <si>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</si>
  <si>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</si>
  <si>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</si>
  <si>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</si>
  <si>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</si>
  <si>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</si>
  <si>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</si>
  <si>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</si>
  <si>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</si>
  <si>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</si>
  <si>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</si>
  <si>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</si>
  <si>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</si>
  <si>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</si>
  <si>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</si>
  <si>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</si>
  <si>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</si>
  <si>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</si>
  <si>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</si>
  <si>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</si>
  <si>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</si>
  <si>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</si>
  <si>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</si>
  <si>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</si>
  <si>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</si>
  <si>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</si>
  <si>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</si>
  <si>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</si>
  <si>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</si>
  <si>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</si>
  <si>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</si>
  <si>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</si>
  <si>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</si>
  <si>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</si>
  <si>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</si>
  <si>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</si>
  <si>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</si>
  <si>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</si>
  <si>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</si>
  <si>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</si>
  <si>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</si>
  <si>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</si>
  <si>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</si>
  <si>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</si>
  <si>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</si>
  <si>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</si>
  <si>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</si>
  <si>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</si>
  <si>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</si>
  <si>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</si>
  <si>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</si>
  <si>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</si>
  <si>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</si>
  <si>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</si>
  <si>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</si>
  <si>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</si>
  <si>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</si>
  <si>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</si>
  <si>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</si>
  <si>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</si>
  <si>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</si>
  <si>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</si>
  <si>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</si>
  <si>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</si>
  <si>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</si>
  <si>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</si>
  <si>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</si>
  <si>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</si>
  <si>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</si>
  <si>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</si>
  <si>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</si>
  <si>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</si>
  <si>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</si>
  <si>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</si>
  <si>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</si>
  <si>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</si>
  <si>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</si>
  <si>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</si>
  <si>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</si>
  <si>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</si>
  <si>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</si>
  <si>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</si>
  <si>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</si>
  <si>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</si>
  <si>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</si>
  <si>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</si>
  <si>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</si>
  <si>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</si>
  <si>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</si>
  <si>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</si>
  <si>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</si>
  <si>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</si>
  <si>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</si>
  <si>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</si>
  <si>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</si>
  <si>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</si>
  <si>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</si>
  <si>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</si>
  <si>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</si>
  <si>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</si>
  <si>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</si>
  <si>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</si>
  <si>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</si>
  <si>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</si>
  <si>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</si>
  <si>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</si>
  <si>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</si>
  <si>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</si>
  <si>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</si>
  <si>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</si>
  <si>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</si>
  <si>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</si>
  <si>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</si>
  <si>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</si>
  <si>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</si>
  <si>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</si>
  <si>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</si>
  <si>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</si>
  <si>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</si>
  <si>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</si>
  <si>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</si>
  <si>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</si>
  <si>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</si>
  <si>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</si>
  <si>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</si>
  <si>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</si>
  <si>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</si>
  <si>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</si>
  <si>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</si>
  <si>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</si>
  <si>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</si>
  <si>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</si>
  <si>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</si>
  <si>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</si>
  <si>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</si>
  <si>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</si>
  <si>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</si>
  <si>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</si>
  <si>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</si>
  <si>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</si>
  <si>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</si>
  <si>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</si>
  <si>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</si>
  <si>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</si>
  <si>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</si>
  <si>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</si>
  <si>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</si>
  <si>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</si>
  <si>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</si>
  <si>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</si>
  <si>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</si>
  <si>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</si>
  <si>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</si>
  <si>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</si>
  <si>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</si>
  <si>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</si>
  <si>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</si>
  <si>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</si>
  <si>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</si>
  <si>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</si>
  <si>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</si>
  <si>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</si>
  <si>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</si>
  <si>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</si>
  <si>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</si>
  <si>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</si>
  <si>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</si>
  <si>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</si>
  <si>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</si>
  <si>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</si>
  <si>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</si>
  <si>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</si>
  <si>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</si>
  <si>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</si>
  <si>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</si>
  <si>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</si>
  <si>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</si>
  <si>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</si>
  <si>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</si>
  <si>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</si>
  <si>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</si>
  <si>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</si>
  <si>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</si>
  <si>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</si>
  <si>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</si>
  <si>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</si>
  <si>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</si>
  <si>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</si>
  <si>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</si>
  <si>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</si>
  <si>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</si>
  <si>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</si>
  <si>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</si>
  <si>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</si>
  <si>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</si>
  <si>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ID0476</t>
  </si>
  <si>
    <t>ID0477</t>
  </si>
  <si>
    <t>ID0478</t>
  </si>
  <si>
    <t>ID0479</t>
  </si>
  <si>
    <t>ID0480</t>
  </si>
  <si>
    <t>ID0481</t>
  </si>
  <si>
    <t>ID0482</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</si>
  <si>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</si>
  <si>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</si>
  <si>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</si>
  <si>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</si>
  <si>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</si>
  <si>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</si>
  <si>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</si>
  <si>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</si>
  <si>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</si>
  <si>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</si>
  <si>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</si>
  <si>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</si>
  <si>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</si>
  <si>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</si>
  <si>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</si>
  <si>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</si>
  <si>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</si>
  <si>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</si>
  <si>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</si>
  <si>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</si>
  <si>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</si>
  <si>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</si>
  <si>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</si>
  <si>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</si>
  <si>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</si>
  <si>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</si>
  <si>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</si>
  <si>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</si>
  <si>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</si>
  <si>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</si>
  <si>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</si>
  <si>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</si>
  <si>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</si>
  <si>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</si>
  <si>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</si>
  <si>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</si>
  <si>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</si>
  <si>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</si>
  <si>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</si>
  <si>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</si>
  <si>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</si>
  <si>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</si>
  <si>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</si>
  <si>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</si>
  <si>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</si>
  <si>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</si>
  <si>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</si>
  <si>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</si>
  <si>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</si>
  <si>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</si>
  <si>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</si>
  <si>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</si>
  <si>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</si>
  <si>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</si>
  <si>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</si>
  <si>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</si>
  <si>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</si>
  <si>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</si>
  <si>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</si>
  <si>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</si>
  <si>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</si>
  <si>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</si>
  <si>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</si>
  <si>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</si>
  <si>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</si>
  <si>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</si>
  <si>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</si>
  <si>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</si>
  <si>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</si>
  <si>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</si>
  <si>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</si>
  <si>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</si>
  <si>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</si>
  <si>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</si>
  <si>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</si>
  <si>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</si>
  <si>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</si>
  <si>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</si>
  <si>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</si>
  <si>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</si>
  <si>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</si>
  <si>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</si>
  <si>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</si>
  <si>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</si>
  <si>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</si>
  <si>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</si>
  <si>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</si>
  <si>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</si>
  <si>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</si>
  <si>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</si>
  <si>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</si>
  <si>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</si>
  <si>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</si>
  <si>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</si>
  <si>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</si>
  <si>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</si>
  <si>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</si>
  <si>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</si>
  <si>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</si>
  <si>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</si>
  <si>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</si>
  <si>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</si>
  <si>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</si>
  <si>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</si>
  <si>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</si>
  <si>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</si>
  <si>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</si>
  <si>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</si>
  <si>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</si>
  <si>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</si>
  <si>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</si>
  <si>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</si>
  <si>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</si>
  <si>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</si>
  <si>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</si>
  <si>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</si>
  <si>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</si>
  <si>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</si>
  <si>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</si>
  <si>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</si>
  <si>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</si>
  <si>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ID0608</t>
  </si>
  <si>
    <t>ID0609</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</si>
  <si>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</si>
  <si>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</si>
  <si>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</si>
  <si>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</si>
  <si>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</si>
  <si>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</si>
  <si>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</si>
  <si>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</si>
  <si>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</si>
  <si>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</si>
  <si>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</si>
  <si>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</si>
  <si>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</si>
  <si>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</si>
  <si>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</si>
  <si>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</si>
  <si>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</si>
  <si>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</si>
  <si>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</si>
  <si>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</si>
  <si>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</si>
  <si>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</si>
  <si>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</si>
  <si>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</si>
  <si>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</si>
  <si>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</si>
  <si>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</si>
  <si>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</si>
  <si>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</si>
  <si>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</si>
  <si>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</si>
  <si>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</si>
  <si>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</si>
  <si>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</si>
  <si>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</si>
  <si>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</si>
  <si>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</si>
  <si>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</si>
  <si>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</si>
  <si>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</si>
  <si>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</si>
  <si>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</si>
  <si>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</si>
  <si>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</si>
  <si>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</si>
  <si>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</si>
  <si>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</si>
  <si>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</si>
  <si>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</si>
  <si>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</si>
  <si>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</si>
  <si>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</si>
  <si>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</si>
  <si>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</si>
  <si>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</si>
  <si>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</si>
  <si>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</si>
  <si>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</si>
  <si>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</si>
  <si>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</si>
  <si>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</si>
  <si>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</si>
  <si>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</si>
  <si>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</si>
  <si>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</si>
  <si>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</si>
  <si>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</si>
  <si>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</si>
  <si>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</si>
  <si>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</si>
  <si>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</si>
  <si>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</si>
  <si>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</si>
  <si>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</si>
  <si>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</si>
  <si>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</si>
  <si>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</si>
  <si>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</si>
  <si>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</si>
  <si>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</si>
  <si>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</si>
  <si>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</si>
  <si>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</si>
  <si>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</si>
  <si>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</si>
  <si>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</si>
  <si>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</si>
  <si>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</si>
  <si>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</si>
  <si>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</si>
  <si>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</si>
  <si>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</si>
  <si>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</si>
  <si>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</si>
  <si>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</si>
  <si>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</si>
  <si>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</si>
  <si>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</si>
  <si>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</si>
  <si>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</si>
  <si>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</si>
  <si>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</si>
  <si>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</si>
  <si>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</si>
  <si>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</si>
  <si>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</si>
  <si>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</si>
  <si>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</si>
  <si>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</si>
  <si>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</si>
  <si>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</si>
  <si>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</si>
  <si>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</si>
  <si>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</si>
  <si>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</si>
  <si>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</si>
  <si>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</si>
  <si>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</si>
  <si>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</si>
  <si>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</si>
  <si>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</si>
  <si>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</si>
  <si>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</si>
  <si>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</si>
  <si>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</si>
  <si>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</si>
  <si>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</si>
  <si>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</si>
  <si>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</si>
  <si>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</si>
  <si>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</si>
  <si>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</si>
  <si>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</si>
  <si>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</si>
  <si>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</si>
  <si>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</si>
  <si>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</si>
  <si>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</si>
  <si>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</si>
  <si>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</si>
  <si>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</si>
  <si>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</si>
  <si>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</si>
  <si>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</si>
  <si>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</si>
  <si>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</si>
  <si>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</si>
  <si>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</si>
  <si>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</si>
  <si>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</si>
  <si>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</si>
  <si>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</si>
  <si>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</si>
  <si>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</si>
  <si>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</si>
  <si>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</si>
  <si>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</si>
  <si>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</si>
  <si>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</si>
  <si>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</si>
  <si>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</si>
  <si>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</si>
  <si>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</si>
  <si>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</si>
  <si>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</si>
  <si>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</si>
  <si>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</si>
  <si>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</si>
  <si>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</si>
  <si>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</si>
  <si>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</si>
  <si>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</si>
  <si>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</si>
  <si>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</si>
  <si>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</si>
  <si>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</si>
  <si>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</si>
  <si>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</si>
  <si>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</si>
  <si>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</si>
  <si>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</si>
  <si>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</si>
  <si>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</si>
  <si>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</si>
  <si>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</si>
  <si>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</si>
  <si>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</si>
  <si>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</si>
  <si>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</si>
  <si>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</si>
  <si>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</si>
  <si>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</si>
  <si>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</si>
  <si>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</si>
  <si>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</si>
  <si>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</si>
  <si>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</si>
  <si>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</si>
  <si>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</si>
  <si>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</si>
  <si>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</si>
  <si>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</si>
  <si>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</si>
  <si>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</si>
  <si>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</si>
  <si>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</si>
  <si>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</si>
  <si>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</si>
  <si>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</si>
  <si>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</si>
  <si>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</si>
  <si>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</si>
  <si>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</si>
  <si>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</si>
  <si>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</si>
  <si>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</si>
  <si>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</si>
  <si>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</si>
  <si>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</si>
  <si>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</si>
  <si>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</si>
  <si>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</si>
  <si>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</si>
  <si>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</si>
  <si>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</si>
  <si>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</si>
  <si>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</si>
  <si>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</si>
  <si>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</si>
  <si>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</si>
  <si>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ID0844</t>
  </si>
  <si>
    <t>ID0845</t>
  </si>
  <si>
    <t>ID0846</t>
  </si>
  <si>
    <t>ID0847</t>
  </si>
  <si>
    <t>ID0848</t>
  </si>
  <si>
    <t>ID0849</t>
  </si>
  <si>
    <t>ID0850</t>
  </si>
  <si>
    <t>ID0851</t>
  </si>
  <si>
    <t>ID0852</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</si>
  <si>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</si>
  <si>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</si>
  <si>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</si>
  <si>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</si>
  <si>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</si>
  <si>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</si>
  <si>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</si>
  <si>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</si>
  <si>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</si>
  <si>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</si>
  <si>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</si>
  <si>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</si>
  <si>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</si>
  <si>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</si>
  <si>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</si>
  <si>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</si>
  <si>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</si>
  <si>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</si>
  <si>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</si>
  <si>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</si>
  <si>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</si>
  <si>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</si>
  <si>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</si>
  <si>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</si>
  <si>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</si>
  <si>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</si>
  <si>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</si>
  <si>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</si>
  <si>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</si>
  <si>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</si>
  <si>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</si>
  <si>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</si>
  <si>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</si>
  <si>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</si>
  <si>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</si>
  <si>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</si>
  <si>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</si>
  <si>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</si>
  <si>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</si>
  <si>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</si>
  <si>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</si>
  <si>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</si>
  <si>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</si>
  <si>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</si>
  <si>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</si>
  <si>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</si>
  <si>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</si>
  <si>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</si>
  <si>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</si>
  <si>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</si>
  <si>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</si>
  <si>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</si>
  <si>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</si>
  <si>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</si>
  <si>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</si>
  <si>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</si>
  <si>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</si>
  <si>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</si>
  <si>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</si>
  <si>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</si>
  <si>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</si>
  <si>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</si>
  <si>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</si>
  <si>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</si>
  <si>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</si>
  <si>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</si>
  <si>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</si>
  <si>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</si>
  <si>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</si>
  <si>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</si>
  <si>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</si>
  <si>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ID0927</t>
  </si>
  <si>
    <t>ID0928</t>
  </si>
  <si>
    <t>ID0929</t>
  </si>
  <si>
    <t>ID0930</t>
  </si>
  <si>
    <t>ID0931</t>
  </si>
  <si>
    <t>ID0932</t>
  </si>
  <si>
    <t>ID0933</t>
  </si>
  <si>
    <t>ID0934</t>
  </si>
  <si>
    <t>ID0935</t>
  </si>
  <si>
    <t>ID0936</t>
  </si>
  <si>
    <t>ID0937</t>
  </si>
  <si>
    <t>ID0938</t>
  </si>
  <si>
    <t>ID0939</t>
  </si>
  <si>
    <t>ID0940</t>
  </si>
  <si>
    <t>ID0941</t>
  </si>
  <si>
    <t>ID0943</t>
  </si>
  <si>
    <t>ID0944</t>
  </si>
  <si>
    <t>ID0945</t>
  </si>
  <si>
    <t>ID0946</t>
  </si>
  <si>
    <t>ID0948</t>
  </si>
  <si>
    <t>ID0949</t>
  </si>
  <si>
    <t>ID0950</t>
  </si>
  <si>
    <t>ID0951</t>
  </si>
  <si>
    <t>ID0952</t>
  </si>
  <si>
    <t>ID0953</t>
  </si>
  <si>
    <t>ID0954</t>
  </si>
  <si>
    <t>ID0955</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</si>
  <si>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</si>
  <si>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</si>
  <si>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</si>
  <si>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</si>
  <si>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</si>
  <si>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</si>
  <si>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</si>
  <si>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</si>
  <si>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</si>
  <si>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</si>
  <si>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</si>
  <si>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</si>
  <si>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</si>
  <si>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</si>
  <si>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</si>
  <si>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</si>
  <si>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</si>
  <si>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</si>
  <si>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</si>
  <si>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</si>
  <si>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</si>
  <si>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</si>
  <si>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</si>
  <si>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</si>
  <si>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</si>
  <si>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</si>
  <si>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</si>
  <si>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</si>
  <si>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</si>
  <si>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</si>
  <si>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</si>
  <si>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</si>
  <si>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</si>
  <si>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</si>
  <si>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</si>
  <si>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</si>
  <si>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</si>
  <si>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</si>
  <si>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</si>
  <si>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</si>
  <si>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</si>
  <si>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</si>
  <si>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</si>
  <si>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</si>
  <si>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</si>
  <si>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</si>
  <si>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</si>
  <si>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</si>
  <si>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</si>
  <si>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</si>
  <si>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</si>
  <si>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</si>
  <si>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</si>
  <si>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</si>
  <si>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</si>
  <si>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</si>
  <si>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</si>
  <si>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</si>
  <si>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</si>
  <si>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</si>
  <si>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</si>
  <si>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</si>
  <si>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</si>
  <si>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</si>
  <si>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</si>
  <si>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</si>
  <si>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</si>
  <si>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</si>
  <si>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</si>
  <si>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</si>
  <si>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</si>
  <si>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</si>
  <si>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</si>
  <si>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</si>
  <si>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</si>
  <si>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</si>
  <si>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</si>
  <si>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</si>
  <si>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</si>
  <si>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</si>
  <si>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</si>
  <si>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</si>
  <si>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</si>
  <si>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</si>
  <si>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</si>
  <si>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</si>
  <si>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</si>
  <si>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</si>
  <si>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</si>
  <si>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</si>
  <si>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</si>
  <si>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</si>
  <si>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</si>
  <si>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</si>
  <si>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</si>
  <si>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</si>
  <si>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</si>
  <si>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</si>
  <si>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</si>
  <si>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</si>
  <si>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</si>
  <si>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</si>
  <si>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</si>
  <si>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</si>
  <si>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</si>
  <si>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</si>
  <si>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</si>
  <si>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</si>
  <si>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</si>
  <si>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</si>
  <si>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</si>
  <si>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</si>
  <si>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</si>
  <si>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</si>
  <si>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</si>
  <si>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</si>
  <si>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</si>
  <si>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</si>
  <si>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</si>
  <si>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</si>
  <si>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</si>
  <si>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</si>
  <si>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</si>
  <si>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</si>
  <si>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</si>
  <si>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</si>
  <si>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</si>
  <si>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</si>
  <si>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</si>
  <si>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</si>
  <si>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</si>
  <si>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</si>
  <si>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</si>
  <si>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</si>
  <si>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</si>
  <si>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</si>
  <si>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</si>
  <si>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</si>
  <si>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</si>
  <si>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</si>
  <si>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</si>
  <si>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</si>
  <si>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</si>
  <si>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</si>
  <si>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</si>
  <si>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</si>
  <si>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</si>
  <si>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</si>
  <si>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</si>
  <si>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</si>
  <si>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</si>
  <si>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</si>
  <si>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</si>
  <si>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</si>
  <si>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</si>
  <si>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</si>
  <si>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</si>
  <si>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</si>
  <si>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</si>
  <si>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</si>
  <si>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</si>
  <si>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</si>
  <si>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</si>
  <si>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</si>
  <si>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</si>
  <si>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</si>
  <si>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</si>
  <si>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</si>
  <si>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</si>
  <si>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</si>
  <si>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</si>
  <si>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</si>
  <si>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</si>
  <si>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</si>
  <si>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</si>
  <si>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</si>
  <si>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</si>
  <si>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</si>
  <si>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</si>
  <si>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</si>
  <si>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</si>
  <si>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</si>
  <si>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</si>
  <si>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</si>
  <si>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</si>
  <si>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</si>
  <si>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</si>
  <si>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</si>
  <si>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</si>
  <si>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</si>
  <si>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</si>
  <si>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</si>
  <si>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</si>
  <si>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</si>
  <si>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</si>
  <si>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</si>
  <si>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</si>
  <si>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</si>
  <si>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</si>
  <si>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</si>
  <si>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</si>
  <si>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</si>
  <si>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</si>
  <si>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</si>
  <si>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</si>
  <si>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</si>
  <si>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</si>
  <si>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</si>
  <si>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</si>
  <si>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</si>
  <si>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</si>
  <si>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</si>
  <si>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</si>
  <si>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</si>
  <si>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</si>
  <si>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</si>
  <si>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</si>
  <si>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</si>
  <si>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</si>
  <si>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</si>
  <si>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</si>
  <si>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</si>
  <si>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</si>
  <si>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</si>
  <si>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</si>
  <si>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</si>
  <si>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</si>
  <si>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</si>
  <si>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</si>
  <si>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</si>
  <si>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</si>
  <si>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</si>
  <si>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</si>
  <si>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</si>
  <si>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</si>
  <si>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</si>
  <si>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</si>
  <si>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</si>
  <si>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</si>
  <si>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</si>
  <si>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</si>
  <si>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</si>
  <si>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</si>
  <si>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</si>
  <si>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</si>
  <si>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</si>
  <si>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</si>
  <si>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</si>
  <si>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</si>
  <si>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</si>
  <si>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</si>
  <si>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</si>
  <si>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</si>
  <si>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</si>
  <si>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</si>
  <si>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</si>
  <si>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</si>
  <si>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</si>
  <si>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</si>
  <si>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</si>
  <si>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</si>
  <si>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</si>
  <si>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</si>
  <si>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</si>
  <si>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</si>
  <si>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</si>
  <si>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</si>
  <si>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</si>
  <si>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</si>
  <si>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</si>
  <si>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</si>
  <si>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</si>
  <si>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</si>
  <si>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</si>
  <si>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</si>
  <si>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</si>
  <si>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</si>
  <si>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</si>
  <si>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</si>
  <si>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</si>
  <si>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</si>
  <si>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</si>
  <si>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</si>
  <si>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</si>
  <si>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</si>
  <si>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</si>
  <si>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</si>
  <si>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</si>
  <si>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</si>
  <si>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</si>
  <si>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</si>
  <si>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</si>
  <si>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</si>
  <si>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</si>
  <si>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</si>
  <si>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</si>
  <si>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</si>
  <si>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</si>
  <si>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</si>
  <si>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</si>
  <si>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</si>
  <si>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</si>
  <si>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</si>
  <si>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</si>
  <si>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</si>
  <si>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</si>
  <si>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</si>
  <si>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ID1270</t>
  </si>
  <si>
    <t>ID1271</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</si>
  <si>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</si>
  <si>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</si>
  <si>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</si>
  <si>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</si>
  <si>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</si>
  <si>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</si>
  <si>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</si>
  <si>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</si>
  <si>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</si>
  <si>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</si>
  <si>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</si>
  <si>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</si>
  <si>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</si>
  <si>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</si>
  <si>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</si>
  <si>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</si>
  <si>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</si>
  <si>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</si>
  <si>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</si>
  <si>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</si>
  <si>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ID1294</t>
  </si>
  <si>
    <t>ID1295</t>
  </si>
  <si>
    <t>ID1296</t>
  </si>
  <si>
    <t>ID1297</t>
  </si>
  <si>
    <t>ID1298</t>
  </si>
  <si>
    <t>ID1299</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</si>
  <si>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</si>
  <si>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</si>
  <si>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</si>
  <si>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</si>
  <si>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</si>
  <si>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</si>
  <si>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</si>
  <si>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</si>
  <si>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</si>
  <si>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</si>
  <si>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</si>
  <si>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</si>
  <si>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</si>
  <si>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</si>
  <si>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</si>
  <si>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</si>
  <si>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</si>
  <si>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</si>
  <si>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</si>
  <si>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</si>
  <si>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</si>
  <si>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</si>
  <si>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</si>
  <si>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</si>
  <si>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</si>
  <si>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</si>
  <si>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</si>
  <si>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</si>
  <si>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</si>
  <si>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</si>
  <si>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</si>
  <si>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</si>
  <si>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</si>
  <si>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</si>
  <si>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</si>
  <si>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</si>
  <si>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</si>
  <si>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</si>
  <si>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</si>
  <si>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</si>
  <si>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</si>
  <si>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</si>
  <si>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</si>
  <si>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</si>
  <si>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</si>
  <si>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</si>
  <si>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</si>
  <si>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</si>
  <si>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</si>
  <si>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</si>
  <si>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</si>
  <si>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</si>
  <si>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</si>
  <si>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</si>
  <si>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</si>
  <si>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</si>
  <si>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</si>
  <si>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</si>
  <si>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</si>
  <si>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</si>
  <si>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</si>
  <si>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</si>
  <si>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</si>
  <si>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</si>
  <si>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</si>
  <si>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</si>
  <si>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</si>
  <si>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</si>
  <si>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</si>
  <si>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</si>
  <si>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</si>
  <si>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</si>
  <si>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</si>
  <si>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</si>
  <si>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</si>
  <si>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</si>
  <si>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</si>
  <si>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</si>
  <si>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</si>
  <si>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</si>
  <si>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</si>
  <si>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</si>
  <si>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</si>
  <si>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</si>
  <si>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</si>
  <si>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</si>
  <si>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</si>
  <si>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</si>
  <si>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</si>
  <si>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</si>
  <si>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</si>
  <si>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</si>
  <si>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</si>
  <si>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</si>
  <si>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</si>
  <si>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</si>
  <si>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</si>
  <si>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</si>
  <si>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</si>
  <si>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</si>
  <si>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</si>
  <si>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</si>
  <si>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</si>
  <si>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</si>
  <si>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</si>
  <si>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</si>
  <si>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</si>
  <si>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</si>
  <si>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</si>
  <si>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</si>
  <si>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</si>
  <si>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</si>
  <si>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</si>
  <si>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</si>
  <si>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</si>
  <si>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</si>
  <si>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</si>
  <si>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</si>
  <si>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</si>
  <si>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</si>
  <si>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</si>
  <si>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</si>
  <si>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</si>
  <si>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</si>
  <si>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</si>
  <si>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</si>
  <si>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</si>
  <si>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</si>
  <si>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</si>
  <si>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</si>
  <si>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</si>
  <si>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</si>
  <si>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</si>
  <si>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</si>
  <si>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</si>
  <si>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</si>
  <si>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</si>
  <si>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</si>
  <si>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</si>
  <si>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</si>
  <si>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</si>
  <si>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</si>
  <si>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</si>
  <si>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</si>
  <si>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</si>
  <si>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</si>
  <si>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</si>
  <si>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</si>
  <si>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</si>
  <si>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</si>
  <si>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</si>
  <si>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</si>
  <si>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</si>
  <si>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</si>
  <si>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</si>
  <si>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</si>
  <si>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</si>
  <si>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</si>
  <si>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</si>
  <si>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</si>
  <si>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</si>
  <si>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</si>
  <si>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</si>
  <si>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</si>
  <si>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</si>
  <si>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</si>
  <si>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</si>
  <si>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</si>
  <si>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</si>
  <si>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</si>
  <si>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</si>
  <si>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</si>
  <si>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</si>
  <si>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</si>
  <si>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</si>
  <si>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</si>
  <si>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</si>
  <si>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</si>
  <si>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</si>
  <si>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</si>
  <si>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</si>
  <si>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</si>
  <si>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</si>
  <si>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</si>
  <si>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</si>
  <si>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</si>
  <si>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</si>
  <si>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</si>
  <si>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</si>
  <si>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</si>
  <si>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</si>
  <si>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</si>
  <si>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</si>
  <si>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</si>
  <si>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</si>
  <si>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</si>
  <si>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</si>
  <si>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</si>
  <si>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</si>
  <si>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</si>
  <si>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</si>
  <si>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</si>
  <si>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</si>
  <si>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</si>
  <si>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</si>
  <si>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</si>
  <si>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</si>
  <si>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</si>
  <si>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</si>
  <si>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</si>
  <si>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</si>
  <si>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</si>
  <si>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</si>
  <si>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</si>
  <si>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</si>
  <si>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</si>
  <si>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</si>
  <si>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</si>
  <si>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</si>
  <si>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</si>
  <si>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</si>
  <si>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</si>
  <si>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</si>
  <si>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</si>
  <si>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</si>
  <si>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</si>
  <si>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</si>
  <si>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</si>
  <si>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</si>
  <si>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</si>
  <si>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</si>
  <si>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</si>
  <si>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</si>
  <si>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</si>
  <si>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</si>
  <si>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</si>
  <si>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</si>
  <si>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</si>
  <si>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</si>
  <si>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</si>
  <si>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</si>
  <si>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</si>
  <si>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</si>
  <si>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</si>
  <si>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</si>
  <si>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</si>
  <si>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</si>
  <si>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</si>
  <si>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</si>
  <si>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</si>
  <si>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</si>
  <si>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</si>
  <si>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</si>
  <si>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</si>
  <si>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</si>
  <si>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</si>
  <si>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</si>
  <si>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</si>
  <si>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</si>
  <si>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</si>
  <si>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</si>
  <si>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</si>
  <si>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</si>
  <si>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</si>
  <si>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</si>
  <si>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</si>
  <si>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</si>
  <si>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</si>
  <si>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</si>
  <si>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</si>
  <si>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</si>
  <si>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</si>
  <si>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</si>
  <si>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</si>
  <si>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</si>
  <si>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</si>
  <si>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</si>
  <si>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</si>
  <si>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</si>
  <si>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</si>
  <si>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</si>
  <si>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</si>
  <si>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</si>
  <si>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</si>
  <si>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</si>
  <si>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</si>
  <si>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</si>
  <si>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</si>
  <si>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</si>
  <si>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</si>
  <si>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</si>
  <si>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</si>
  <si>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</si>
  <si>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</si>
  <si>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</si>
  <si>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</si>
  <si>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</si>
  <si>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</si>
  <si>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</si>
  <si>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</si>
  <si>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</si>
  <si>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</si>
  <si>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</si>
  <si>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</si>
  <si>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</si>
  <si>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</si>
  <si>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</si>
  <si>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</si>
  <si>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</si>
  <si>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</si>
  <si>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</si>
  <si>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</si>
  <si>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</si>
  <si>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</si>
  <si>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</si>
  <si>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</si>
  <si>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</si>
  <si>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</si>
  <si>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</si>
  <si>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</si>
  <si>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</si>
  <si>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</si>
  <si>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</si>
  <si>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</si>
  <si>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</si>
  <si>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</si>
  <si>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</si>
  <si>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</si>
  <si>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</si>
  <si>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</si>
  <si>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</si>
  <si>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</si>
  <si>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</si>
  <si>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</si>
  <si>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</si>
  <si>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</si>
  <si>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</si>
  <si>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</si>
  <si>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</si>
  <si>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</si>
  <si>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</si>
  <si>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</si>
  <si>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</si>
  <si>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</si>
  <si>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</si>
  <si>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</si>
  <si>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</si>
  <si>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</si>
  <si>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</si>
  <si>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</si>
  <si>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</si>
  <si>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</si>
  <si>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</si>
  <si>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</si>
  <si>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</si>
  <si>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</si>
  <si>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</si>
  <si>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</si>
  <si>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</si>
  <si>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</si>
  <si>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</si>
  <si>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</si>
  <si>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</si>
  <si>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</si>
  <si>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</si>
  <si>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</si>
  <si>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</si>
  <si>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</si>
  <si>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</si>
  <si>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</si>
  <si>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</si>
  <si>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</si>
  <si>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</si>
  <si>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</si>
  <si>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</si>
  <si>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</si>
  <si>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</si>
  <si>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</si>
  <si>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</si>
  <si>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</si>
  <si>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</si>
  <si>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</si>
  <si>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</si>
  <si>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</si>
  <si>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</si>
  <si>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</si>
  <si>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</si>
  <si>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</si>
  <si>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</si>
  <si>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</si>
  <si>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</si>
  <si>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</si>
  <si>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</si>
  <si>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</si>
  <si>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</si>
  <si>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</si>
  <si>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</si>
  <si>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</si>
  <si>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</si>
  <si>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ID1710</t>
  </si>
  <si>
    <t>ID1711</t>
  </si>
  <si>
    <t>ID1712</t>
  </si>
  <si>
    <t>ID1713</t>
  </si>
  <si>
    <t>ID1714</t>
  </si>
  <si>
    <t>ID1716</t>
  </si>
  <si>
    <t>ID1717</t>
  </si>
  <si>
    <t>ID1718</t>
  </si>
  <si>
    <t>ID1719</t>
  </si>
  <si>
    <t>ID1720</t>
  </si>
  <si>
    <t>ID1721</t>
  </si>
  <si>
    <t>ID1722</t>
  </si>
  <si>
    <t>ID1723</t>
  </si>
  <si>
    <t>ID1724</t>
  </si>
  <si>
    <t>ID1725</t>
  </si>
  <si>
    <t>ID1726</t>
  </si>
  <si>
    <t>ID1727</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</si>
  <si>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</si>
  <si>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</si>
  <si>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</si>
  <si>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</si>
  <si>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</si>
  <si>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</si>
  <si>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</si>
  <si>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</si>
  <si>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</si>
  <si>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</si>
  <si>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</si>
  <si>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</si>
  <si>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</si>
  <si>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</si>
  <si>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</si>
  <si>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</si>
  <si>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</si>
  <si>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</si>
  <si>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</si>
  <si>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</si>
  <si>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</si>
  <si>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</si>
  <si>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</si>
  <si>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</si>
  <si>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</si>
  <si>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</si>
  <si>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</si>
  <si>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</si>
  <si>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</si>
  <si>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</si>
  <si>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</si>
  <si>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</si>
  <si>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</si>
  <si>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</si>
  <si>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</si>
  <si>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</si>
  <si>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</si>
  <si>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</si>
  <si>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</si>
  <si>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</si>
  <si>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</si>
  <si>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</si>
  <si>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</si>
  <si>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</si>
  <si>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</si>
  <si>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</si>
  <si>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</si>
  <si>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</si>
  <si>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</si>
  <si>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</si>
  <si>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</si>
  <si>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</si>
  <si>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</si>
  <si>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</si>
  <si>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</si>
  <si>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</si>
  <si>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</si>
  <si>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</si>
  <si>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</si>
  <si>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</si>
  <si>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</si>
  <si>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</si>
  <si>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</si>
  <si>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</si>
  <si>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</si>
  <si>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</si>
  <si>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</si>
  <si>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</si>
  <si>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</si>
  <si>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</si>
  <si>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</si>
  <si>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</si>
  <si>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</si>
  <si>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</si>
  <si>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</si>
  <si>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</si>
  <si>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</si>
  <si>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</si>
  <si>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</si>
  <si>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</si>
  <si>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</si>
  <si>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</si>
  <si>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</si>
  <si>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</si>
  <si>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</si>
  <si>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</si>
  <si>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</si>
  <si>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</si>
  <si>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</si>
  <si>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</si>
  <si>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</si>
  <si>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</si>
  <si>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</si>
  <si>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</si>
  <si>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</si>
  <si>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</si>
  <si>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</si>
  <si>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</si>
  <si>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</si>
  <si>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</si>
  <si>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</si>
  <si>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</si>
  <si>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</si>
  <si>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</si>
  <si>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</si>
  <si>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</si>
  <si>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</si>
  <si>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</si>
  <si>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</si>
  <si>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</si>
  <si>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</si>
  <si>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</si>
  <si>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</si>
  <si>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</si>
  <si>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</si>
  <si>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</si>
  <si>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</si>
  <si>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</si>
  <si>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</si>
  <si>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</si>
  <si>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</si>
  <si>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</si>
  <si>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</si>
  <si>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</si>
  <si>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</si>
  <si>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</si>
  <si>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</si>
  <si>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</si>
  <si>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</si>
  <si>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</si>
  <si>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</si>
  <si>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</si>
  <si>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</si>
  <si>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</si>
  <si>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</si>
  <si>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</si>
  <si>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</si>
  <si>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</si>
  <si>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</si>
  <si>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</si>
  <si>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</si>
  <si>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</si>
  <si>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</si>
  <si>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</si>
  <si>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</si>
  <si>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</si>
  <si>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</si>
  <si>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</si>
  <si>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</si>
  <si>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</si>
  <si>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</si>
  <si>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</si>
  <si>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</si>
  <si>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</si>
  <si>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</si>
  <si>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</si>
  <si>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</si>
  <si>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</si>
  <si>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</si>
  <si>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</si>
  <si>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</si>
  <si>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</si>
  <si>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</si>
  <si>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</si>
  <si>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</si>
  <si>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</si>
  <si>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</si>
  <si>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</si>
  <si>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</si>
  <si>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</si>
  <si>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</si>
  <si>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</si>
  <si>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</si>
  <si>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</si>
  <si>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</si>
  <si>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</si>
  <si>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</si>
  <si>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</si>
  <si>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</si>
  <si>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</si>
  <si>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</si>
  <si>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</si>
  <si>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ID1914</t>
  </si>
  <si>
    <t>ID1915</t>
  </si>
  <si>
    <t>ID1916</t>
  </si>
  <si>
    <t>ID1917</t>
  </si>
  <si>
    <t>ID1918</t>
  </si>
  <si>
    <t>ID1919</t>
  </si>
  <si>
    <t>ID1920</t>
  </si>
  <si>
    <t>ID1921</t>
  </si>
  <si>
    <t>ID1922</t>
  </si>
  <si>
    <t>ID1924</t>
  </si>
  <si>
    <t>ID1925</t>
  </si>
  <si>
    <t>ID1927</t>
  </si>
  <si>
    <t>ID1928</t>
  </si>
  <si>
    <t>ID1929</t>
  </si>
  <si>
    <t>ID1930</t>
  </si>
  <si>
    <t>ID1931</t>
  </si>
  <si>
    <t>ID1932</t>
  </si>
  <si>
    <t>in USD</t>
  </si>
  <si>
    <t>Value of 1 American Dollar</t>
  </si>
  <si>
    <t xml:space="preserve">     Argentine Peso </t>
  </si>
  <si>
    <t>ARS</t>
  </si>
  <si>
    <t xml:space="preserve">     Australian Dollar </t>
  </si>
  <si>
    <t xml:space="preserve">     Botswana Pula </t>
  </si>
  <si>
    <t>BWP</t>
  </si>
  <si>
    <t xml:space="preserve">     Brazilian Real </t>
  </si>
  <si>
    <t>BRL</t>
  </si>
  <si>
    <t xml:space="preserve">     British Pound </t>
  </si>
  <si>
    <t xml:space="preserve">     Brunei dollar </t>
  </si>
  <si>
    <t>BND</t>
  </si>
  <si>
    <t xml:space="preserve">     Bulgarian Lev </t>
  </si>
  <si>
    <t>BGN</t>
  </si>
  <si>
    <t xml:space="preserve">     Canadian Dollar </t>
  </si>
  <si>
    <t xml:space="preserve">     Chilean Peso </t>
  </si>
  <si>
    <t>CLP</t>
  </si>
  <si>
    <t xml:space="preserve">     Chinese Yuan </t>
  </si>
  <si>
    <t>CNY</t>
  </si>
  <si>
    <t xml:space="preserve">     Colombian Peso </t>
  </si>
  <si>
    <t>COP</t>
  </si>
  <si>
    <t xml:space="preserve">     Croatian Kuna </t>
  </si>
  <si>
    <t>HRK</t>
  </si>
  <si>
    <t xml:space="preserve">     Danish Krone </t>
  </si>
  <si>
    <t xml:space="preserve">     Euro </t>
  </si>
  <si>
    <t xml:space="preserve">     Hong Kong Dollar </t>
  </si>
  <si>
    <t>HKD</t>
  </si>
  <si>
    <t xml:space="preserve">     Hungarian Forint </t>
  </si>
  <si>
    <t>HUF</t>
  </si>
  <si>
    <t xml:space="preserve">     Iceland Krona </t>
  </si>
  <si>
    <t>ISK</t>
  </si>
  <si>
    <t xml:space="preserve">     Indian Rupee </t>
  </si>
  <si>
    <t xml:space="preserve">     Indonesian Rupiah </t>
  </si>
  <si>
    <t xml:space="preserve">     Israeli New Shekel </t>
  </si>
  <si>
    <t>ILS</t>
  </si>
  <si>
    <t xml:space="preserve">     Japanese Yen </t>
  </si>
  <si>
    <t xml:space="preserve">     Kazakhstani Tenge </t>
  </si>
  <si>
    <t>KZT</t>
  </si>
  <si>
    <t xml:space="preserve">     Kuwaiti Dinar </t>
  </si>
  <si>
    <t>KWD</t>
  </si>
  <si>
    <t xml:space="preserve">     Latvian Lat </t>
  </si>
  <si>
    <t>LVL</t>
  </si>
  <si>
    <t xml:space="preserve">     Libyan Dinar </t>
  </si>
  <si>
    <t>LYD</t>
  </si>
  <si>
    <t xml:space="preserve">     Lithuanian Litas </t>
  </si>
  <si>
    <t>LTL</t>
  </si>
  <si>
    <t xml:space="preserve">     Malaysian Ringgit </t>
  </si>
  <si>
    <t>MYR</t>
  </si>
  <si>
    <t xml:space="preserve">     Mauritius Rupee </t>
  </si>
  <si>
    <t>MUR</t>
  </si>
  <si>
    <t xml:space="preserve">     Mexican Peso </t>
  </si>
  <si>
    <t xml:space="preserve">     Nepalese Rupee </t>
  </si>
  <si>
    <t>NPR</t>
  </si>
  <si>
    <t xml:space="preserve">     New Zealand Dollar </t>
  </si>
  <si>
    <t xml:space="preserve">     Norwegian Kroner </t>
  </si>
  <si>
    <t xml:space="preserve">     Omani Rial </t>
  </si>
  <si>
    <t>OMR</t>
  </si>
  <si>
    <t xml:space="preserve">     Pakistan Rupee </t>
  </si>
  <si>
    <t xml:space="preserve">     Philippine Peso </t>
  </si>
  <si>
    <t>PHP</t>
  </si>
  <si>
    <t xml:space="preserve">     Qatari Rial </t>
  </si>
  <si>
    <t>QAR</t>
  </si>
  <si>
    <t xml:space="preserve">     Romanian Leu </t>
  </si>
  <si>
    <t xml:space="preserve">     Russian Ruble </t>
  </si>
  <si>
    <t>RUB</t>
  </si>
  <si>
    <t xml:space="preserve">     Saudi Riyal </t>
  </si>
  <si>
    <t>SAR</t>
  </si>
  <si>
    <t xml:space="preserve">     Singapore Dollar </t>
  </si>
  <si>
    <t xml:space="preserve">     South African Rand </t>
  </si>
  <si>
    <t xml:space="preserve">     South Korean Won </t>
  </si>
  <si>
    <t>KRW</t>
  </si>
  <si>
    <t xml:space="preserve">     Sri Lanka Rupee </t>
  </si>
  <si>
    <t xml:space="preserve">     Swedish Krona </t>
  </si>
  <si>
    <t xml:space="preserve">     Swiss Franc </t>
  </si>
  <si>
    <t xml:space="preserve">     Taiwan Dollar </t>
  </si>
  <si>
    <t>TWD</t>
  </si>
  <si>
    <t xml:space="preserve">     Thai Baht </t>
  </si>
  <si>
    <t>THB</t>
  </si>
  <si>
    <t xml:space="preserve">     Trinidad/Tobago Dollar </t>
  </si>
  <si>
    <t>TTD</t>
  </si>
  <si>
    <t xml:space="preserve">     Turkish Lira </t>
  </si>
  <si>
    <t>TRY</t>
  </si>
  <si>
    <t xml:space="preserve">     Venezuelan Bolivar </t>
  </si>
  <si>
    <t>VEF</t>
  </si>
  <si>
    <t>Source: Xrates on 6/21/2012</t>
  </si>
  <si>
    <t>UAE Dirham</t>
  </si>
  <si>
    <t>clean Salary (in local currency)</t>
  </si>
  <si>
    <t>Salary in USD</t>
  </si>
  <si>
    <t>Bangladesh Takha</t>
  </si>
  <si>
    <t>Costarican CRC</t>
  </si>
  <si>
    <t>Costarican</t>
  </si>
  <si>
    <t>Egyptian Pound</t>
  </si>
  <si>
    <t>NAIRA</t>
  </si>
  <si>
    <t>Nigerian Naira</t>
  </si>
  <si>
    <t>DOP</t>
  </si>
  <si>
    <t>Dominican Peso</t>
  </si>
  <si>
    <t>Polish Zloty</t>
  </si>
  <si>
    <t>Kenyan Shilling</t>
  </si>
  <si>
    <t>Mongolian Tughrik</t>
  </si>
  <si>
    <t>Mongolian</t>
  </si>
  <si>
    <t>Moroccan Dirham</t>
  </si>
  <si>
    <t>Ethiopian Birr</t>
  </si>
  <si>
    <t>Excel Salary Survey Data</t>
  </si>
  <si>
    <t>Note: Experience data is not available for first few hundred rows.</t>
  </si>
  <si>
    <t>Years of Experience</t>
  </si>
  <si>
    <t>and xe.com</t>
  </si>
  <si>
    <t>Job Type</t>
  </si>
  <si>
    <t>Reporting</t>
  </si>
  <si>
    <t>Misc.</t>
  </si>
  <si>
    <t>CXO or Top Mgmt.</t>
  </si>
  <si>
    <t>Actual</t>
  </si>
  <si>
    <t>Mapping</t>
  </si>
  <si>
    <t>clean Country</t>
  </si>
  <si>
    <t>Country Mapping</t>
  </si>
  <si>
    <t>Currency Mapping</t>
  </si>
  <si>
    <t>Mapping Sheet</t>
  </si>
  <si>
    <t>Region</t>
  </si>
  <si>
    <t>America</t>
  </si>
  <si>
    <t>Africa</t>
  </si>
  <si>
    <t>MENA</t>
  </si>
  <si>
    <t>Average of Salary in USD</t>
  </si>
  <si>
    <t>geo_longitude</t>
  </si>
  <si>
    <t>geo_latitude</t>
  </si>
  <si>
    <t>geo_accuracy</t>
  </si>
  <si>
    <t>maritime</t>
  </si>
  <si>
    <t>administrative</t>
  </si>
  <si>
    <t>country</t>
  </si>
  <si>
    <t>city</t>
  </si>
  <si>
    <t>continent</t>
  </si>
  <si>
    <t>hamlet</t>
  </si>
  <si>
    <t>state</t>
  </si>
  <si>
    <t>Source: mapquest</t>
  </si>
  <si>
    <t>long</t>
  </si>
  <si>
    <t>lat</t>
  </si>
  <si>
    <t>Rank</t>
  </si>
  <si>
    <t>Avg Salary</t>
  </si>
  <si>
    <t>CXO or Top Mgmt. Total</t>
  </si>
  <si>
    <t>4 to 6 hours a day Total</t>
  </si>
  <si>
    <t>Albania Total</t>
  </si>
  <si>
    <t>Analyst Total</t>
  </si>
  <si>
    <t>1 or 2 hours a day Total</t>
  </si>
  <si>
    <t>arabian Gulf Total</t>
  </si>
  <si>
    <t>Manager Total</t>
  </si>
  <si>
    <t>Reporting Total</t>
  </si>
  <si>
    <t>All the 8 hours baby, all the 8! Total</t>
  </si>
  <si>
    <t>Armenia Total</t>
  </si>
  <si>
    <t>Consultant Total</t>
  </si>
  <si>
    <t>Aruba Total</t>
  </si>
  <si>
    <t>Asia Total</t>
  </si>
  <si>
    <t>Controller Total</t>
  </si>
  <si>
    <t>Accountant Total</t>
  </si>
  <si>
    <t>Engineer Total</t>
  </si>
  <si>
    <t>2 to 3 hours per day Total</t>
  </si>
  <si>
    <t>Specialist Total</t>
  </si>
  <si>
    <t>Australia Total</t>
  </si>
  <si>
    <t>Azerbaijan Total</t>
  </si>
  <si>
    <t>Baltic Total</t>
  </si>
  <si>
    <t>Bangladesh Total</t>
  </si>
  <si>
    <t>Belgium Total</t>
  </si>
  <si>
    <t>Bermuda Total</t>
  </si>
  <si>
    <t>Bhutan Total</t>
  </si>
  <si>
    <t>Bolivia Total</t>
  </si>
  <si>
    <t>Brazil Total</t>
  </si>
  <si>
    <t>Bulgaria Total</t>
  </si>
  <si>
    <t>Cambodia Total</t>
  </si>
  <si>
    <t>Excel ?!? What Excel? Total</t>
  </si>
  <si>
    <t>china Total</t>
  </si>
  <si>
    <t>Colombia Total</t>
  </si>
  <si>
    <t>Costa Rica Total</t>
  </si>
  <si>
    <t>Croatia Total</t>
  </si>
  <si>
    <t>Czech Republic Total</t>
  </si>
  <si>
    <t>Denmark Total</t>
  </si>
  <si>
    <t>Dominican Republic Total</t>
  </si>
  <si>
    <t>Dubai Total</t>
  </si>
  <si>
    <t>Egypt Total</t>
  </si>
  <si>
    <t>Estonia Total</t>
  </si>
  <si>
    <t>Ethiopia Total</t>
  </si>
  <si>
    <t>Europe Total</t>
  </si>
  <si>
    <t>Finland Total</t>
  </si>
  <si>
    <t>France Total</t>
  </si>
  <si>
    <t>Germany Total</t>
  </si>
  <si>
    <t>Ghana Total</t>
  </si>
  <si>
    <t>Greece Total</t>
  </si>
  <si>
    <t>Hong Kong Total</t>
  </si>
  <si>
    <t>Hungary Total</t>
  </si>
  <si>
    <t>Iceland Total</t>
  </si>
  <si>
    <t>Misc. Total</t>
  </si>
  <si>
    <t>India Total</t>
  </si>
  <si>
    <t>Indonesia Total</t>
  </si>
  <si>
    <t>iran Total</t>
  </si>
  <si>
    <t>Ireland Total</t>
  </si>
  <si>
    <t>Israel Total</t>
  </si>
  <si>
    <t>italy Total</t>
  </si>
  <si>
    <t>Japan Total</t>
  </si>
  <si>
    <t>Kenya Total</t>
  </si>
  <si>
    <t>Kuwait Total</t>
  </si>
  <si>
    <t>Kuwait  Total</t>
  </si>
  <si>
    <t>Latin America Total</t>
  </si>
  <si>
    <t>Lesotho Total</t>
  </si>
  <si>
    <t>Libya Total</t>
  </si>
  <si>
    <t>Lithuania Total</t>
  </si>
  <si>
    <t>malaysia Total</t>
  </si>
  <si>
    <t>Mauritius Total</t>
  </si>
  <si>
    <t>Mexico Total</t>
  </si>
  <si>
    <t>Mongolia Total</t>
  </si>
  <si>
    <t>Montenegro Total</t>
  </si>
  <si>
    <t>Morocco Total</t>
  </si>
  <si>
    <t>mozambique Total</t>
  </si>
  <si>
    <t>Myanmar Total</t>
  </si>
  <si>
    <t>MYS Total</t>
  </si>
  <si>
    <t>Netherlands Total</t>
  </si>
  <si>
    <t>New Zealand Total</t>
  </si>
  <si>
    <t>Nigeria Total</t>
  </si>
  <si>
    <t>Norway Total</t>
  </si>
  <si>
    <t>Oman Total</t>
  </si>
  <si>
    <t>Pakistan Total</t>
  </si>
  <si>
    <t>Panama Total</t>
  </si>
  <si>
    <t>Paraguay Total</t>
  </si>
  <si>
    <t>Peru Total</t>
  </si>
  <si>
    <t>Philippines Total</t>
  </si>
  <si>
    <t>Poland Total</t>
  </si>
  <si>
    <t>Portugal Total</t>
  </si>
  <si>
    <t>Qatar Total</t>
  </si>
  <si>
    <t>Republic of Georgia Total</t>
  </si>
  <si>
    <t>Republica Dominicana Total</t>
  </si>
  <si>
    <t>Romania Total</t>
  </si>
  <si>
    <t>Russia Total</t>
  </si>
  <si>
    <t>Saudi Arabia Total</t>
  </si>
  <si>
    <t>Singapore Total</t>
  </si>
  <si>
    <t>Slovakia Total</t>
  </si>
  <si>
    <t>Slovenia Total</t>
  </si>
  <si>
    <t>Somalia Total</t>
  </si>
  <si>
    <t>South Africa Total</t>
  </si>
  <si>
    <t>Spain Total</t>
  </si>
  <si>
    <t>Sri Lanka Total</t>
  </si>
  <si>
    <t>Sweden Total</t>
  </si>
  <si>
    <t>Switzerland Total</t>
  </si>
  <si>
    <t>Thailand Total</t>
  </si>
  <si>
    <t>Tunisia Total</t>
  </si>
  <si>
    <t>Turkey Total</t>
  </si>
  <si>
    <t>UAE Total</t>
  </si>
  <si>
    <t>Uganda Total</t>
  </si>
  <si>
    <t>UK Total</t>
  </si>
  <si>
    <t>Ukraine Total</t>
  </si>
  <si>
    <t>Uruguay Total</t>
  </si>
  <si>
    <t>Viet Nam Total</t>
  </si>
  <si>
    <t>Vietnam Total</t>
  </si>
  <si>
    <t>Zambia Total</t>
  </si>
  <si>
    <t>Country</t>
  </si>
  <si>
    <t>MENA Total</t>
  </si>
  <si>
    <t>Africa Total</t>
  </si>
  <si>
    <t>Max of Salary in USD</t>
  </si>
  <si>
    <t>Min of Salary in USD</t>
  </si>
  <si>
    <t>min</t>
  </si>
  <si>
    <t>max</t>
  </si>
  <si>
    <t>max-min</t>
  </si>
  <si>
    <t>23.805449612314625,</t>
  </si>
  <si>
    <t>http://en.wikipedia.org/wiki/List_of_countries_by_GNI_(PPP)_per_capita</t>
  </si>
  <si>
    <t>-</t>
  </si>
  <si>
    <t>—</t>
  </si>
  <si>
    <t>GNI</t>
  </si>
  <si>
    <t>PPP GNI</t>
  </si>
  <si>
    <t>Macau</t>
  </si>
  <si>
    <t>Brunei</t>
  </si>
  <si>
    <t>Luxembourg</t>
  </si>
  <si>
    <t>Bahamas,The</t>
  </si>
  <si>
    <t>Cyprus</t>
  </si>
  <si>
    <t>Korea,South</t>
  </si>
  <si>
    <t>Bahrain</t>
  </si>
  <si>
    <t>Malta</t>
  </si>
  <si>
    <t>TrinidadandTobago</t>
  </si>
  <si>
    <t>EquatorialGuinea</t>
  </si>
  <si>
    <t>Seychelles</t>
  </si>
  <si>
    <t>AntiguaandBarbuda</t>
  </si>
  <si>
    <t>Barbados</t>
  </si>
  <si>
    <t>Latvia</t>
  </si>
  <si>
    <t>SaintKittsandNevis</t>
  </si>
  <si>
    <t>Chile</t>
  </si>
  <si>
    <t>Lebanon</t>
  </si>
  <si>
    <t>Botswana</t>
  </si>
  <si>
    <t>Belarus</t>
  </si>
  <si>
    <t>Gabon</t>
  </si>
  <si>
    <t>Venezuela</t>
  </si>
  <si>
    <t>CostaRica</t>
  </si>
  <si>
    <t>Serbia</t>
  </si>
  <si>
    <t>World</t>
  </si>
  <si>
    <t>Palau</t>
  </si>
  <si>
    <t>Macedonia</t>
  </si>
  <si>
    <t>SaintVincentandtheGrenadines</t>
  </si>
  <si>
    <t>Kazakhstan</t>
  </si>
  <si>
    <t>SaintLucia</t>
  </si>
  <si>
    <t>Grenada</t>
  </si>
  <si>
    <t>DominicanRepublic</t>
  </si>
  <si>
    <t>BosniaandHerzegovina</t>
  </si>
  <si>
    <t>Maldives</t>
  </si>
  <si>
    <t>Algeria</t>
  </si>
  <si>
    <t>Ecuador</t>
  </si>
  <si>
    <t>Suriname</t>
  </si>
  <si>
    <t>Turkmenistan</t>
  </si>
  <si>
    <t>Jamaica</t>
  </si>
  <si>
    <t>ElSalvador</t>
  </si>
  <si>
    <t>Namibia</t>
  </si>
  <si>
    <t>Belize</t>
  </si>
  <si>
    <t>Jordan</t>
  </si>
  <si>
    <t>Swaziland</t>
  </si>
  <si>
    <t>Angola</t>
  </si>
  <si>
    <t>Syria</t>
  </si>
  <si>
    <t>Guatemala</t>
  </si>
  <si>
    <t>Tonga</t>
  </si>
  <si>
    <t>Fiji</t>
  </si>
  <si>
    <t>Vanuatu</t>
  </si>
  <si>
    <t>Samoa</t>
  </si>
  <si>
    <t>Honduras</t>
  </si>
  <si>
    <t>CapeVerde</t>
  </si>
  <si>
    <t>Timor-Leste</t>
  </si>
  <si>
    <t>Kiribati</t>
  </si>
  <si>
    <t>Micronesia,FederatedStatesof</t>
  </si>
  <si>
    <t>Iraq</t>
  </si>
  <si>
    <t>Moldova</t>
  </si>
  <si>
    <t>Congo,Republicofthe</t>
  </si>
  <si>
    <t>Uzbekistan</t>
  </si>
  <si>
    <t>Nicaragua</t>
  </si>
  <si>
    <t>WestBankandGaza</t>
  </si>
  <si>
    <t>Yemen</t>
  </si>
  <si>
    <t>Djibouti</t>
  </si>
  <si>
    <t>Laos</t>
  </si>
  <si>
    <t>PapuaNewGuinea</t>
  </si>
  <si>
    <t>Mauritania</t>
  </si>
  <si>
    <t>Cameroon</t>
  </si>
  <si>
    <t>SolomonIslands</t>
  </si>
  <si>
    <t>Tajikistan</t>
  </si>
  <si>
    <t>Kyrgyzstan</t>
  </si>
  <si>
    <t>Sudan</t>
  </si>
  <si>
    <t>SaoTomeandPrincipe</t>
  </si>
  <si>
    <t>Senegal</t>
  </si>
  <si>
    <t>Côted'Ivoire</t>
  </si>
  <si>
    <t>Benin</t>
  </si>
  <si>
    <t>Tanzania</t>
  </si>
  <si>
    <t>Gambia,The</t>
  </si>
  <si>
    <t>BurkinaFaso</t>
  </si>
  <si>
    <t>Chad</t>
  </si>
  <si>
    <t>Nepal</t>
  </si>
  <si>
    <t>Guinea-Bissau</t>
  </si>
  <si>
    <t>Haiti</t>
  </si>
  <si>
    <t>Rwanda</t>
  </si>
  <si>
    <t>Comoros</t>
  </si>
  <si>
    <t>Afghanistan</t>
  </si>
  <si>
    <t>Mali</t>
  </si>
  <si>
    <t>Guinea</t>
  </si>
  <si>
    <t>Madagascar</t>
  </si>
  <si>
    <t>Mozambique</t>
  </si>
  <si>
    <t>Togo</t>
  </si>
  <si>
    <t>Malawi</t>
  </si>
  <si>
    <t>SierraLeone</t>
  </si>
  <si>
    <t>CentralAfricanRepublic</t>
  </si>
  <si>
    <t>Niger</t>
  </si>
  <si>
    <t>Eritrea</t>
  </si>
  <si>
    <t>Burundi</t>
  </si>
  <si>
    <t>Liberia</t>
  </si>
  <si>
    <t>Congo,DemocraticRepublicofthe</t>
  </si>
  <si>
    <t>Salary % of PPP GNI</t>
  </si>
  <si>
    <t>lon</t>
  </si>
  <si>
    <t>Experience categories</t>
  </si>
  <si>
    <t>&gt;20</t>
  </si>
  <si>
    <t>&lt;5</t>
  </si>
  <si>
    <t>&lt;10</t>
  </si>
  <si>
    <t>&lt;15</t>
  </si>
  <si>
    <t>Filters</t>
  </si>
  <si>
    <t>Select?</t>
  </si>
  <si>
    <t xml:space="preserve"> &lt;20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</si>
</sst>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d\ mmmm\ yyyy\,\ h:mm\ AM/PM"/>
  </numFmts>
  <fonts count="15" x14ac:knownFonts="1">
    <font>
      <sz val="11"/>
      <color theme="1"/>
      <name val="Calibri"/>
      <family val="2"/>
      <scheme val="minor"/>
    </font>
    <font>
      <sz val="8"/>
      <color theme="1"/>
      <name val="Calibri"/>
      <family val="2"/>
    </font>
    <font>
      <u/>
      <sz val="11"/>
      <color theme="10"/>
      <name val="Calibri"/>
      <family val="2"/>
      <scheme val="minor"/>
    </font>
    <font>
      <sz val="18"/>
      <color theme="1"/>
      <name val="Calibri"/>
      <family val="2"/>
      <scheme val="minor"/>
    </font>
    <font>
      <b/>
      <sz val="18"/>
      <color theme="1"/>
      <name val="Calibri"/>
      <family val="2"/>
      <scheme val="minor"/>
    </font>
    <font>
      <sz val="11"/>
      <color rgb="FF00B050"/>
      <name val="Calibri"/>
      <family val="2"/>
      <scheme val="minor"/>
    </font>
    <font>
      <b/>
      <sz val="11"/>
      <color theme="0"/>
      <name val="Calibri"/>
      <family val="2"/>
      <scheme val="minor"/>
    </font>
    <font>
      <sz val="11"/>
      <color theme="1"/>
      <name val="Calibri"/>
      <family val="2"/>
      <scheme val="minor"/>
    </font>
    <font>
      <sz val="8"/>
      <color theme="1"/>
      <name val="Calibri"/>
      <family val="2"/>
      <scheme val="minor"/>
    </font>
    <font>
      <b/>
      <sz val="11"/>
      <color theme="1"/>
      <name val="Calibri"/>
      <family val="2"/>
      <scheme val="minor"/>
    </font>
    <font>
      <sz val="9"/>
      <color theme="1"/>
      <name val="Calibri"/>
      <family val="2"/>
      <scheme val="minor"/>
    </font>
    <font>
      <sz val="8"/>
      <color rgb="FFFF0000"/>
      <name val="Calibri"/>
      <family val="2"/>
      <scheme val="minor"/>
    </font>
    <font>
      <u/>
      <sz val="11"/>
      <color theme="1"/>
      <name val="Calibri"/>
      <family val="2"/>
      <charset val="161"/>
      <scheme val="minor"/>
    </font>
    <font>
      <b/>
      <sz val="18"/>
      <color theme="1"/>
      <name val="Calibri"/>
      <family val="2"/>
      <charset val="161"/>
      <scheme val="minor"/>
    </font>
    <font>
      <sz val="8"/>
      <color theme="1"/>
      <name val="Calibri"/>
      <family val="2"/>
      <charset val="161"/>
      <scheme val="minor"/>
    </font>
  </fonts>
  <fills count="3">
    <fill>
      <patternFill patternType="none"/>
    </fill>
    <fill>
      <patternFill patternType="gray125"/>
    </fill>
    <fill>
      <patternFill patternType="solid">
        <fgColor theme="4"/>
        <bgColor indexed="64"/>
      </patternFill>
    </fill>
  </fills>
  <borders count="1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4" tint="0.39997558519241921"/>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0" applyNumberFormat="0" applyFill="0" applyBorder="0" applyAlignment="0" applyProtection="0"/>
    <xf numFmtId="9" fontId="7" fillId="0" borderId="0" applyFont="0" applyFill="0" applyBorder="0" applyAlignment="0" applyProtection="0"/>
    <xf numFmtId="0" fontId="1" fillId="0" borderId="0"/>
    <xf numFmtId="43" fontId="7" fillId="0" borderId="0" applyFont="0" applyFill="0" applyBorder="0" applyAlignment="0" applyProtection="0"/>
  </cellStyleXfs>
  <cellXfs count="36">
    <xf numFmtId="0" fontId="0" fillId="0" borderId="0" xfId="0"/>
    <xf numFmtId="0" fontId="2" fillId="0" borderId="0" xfId="1"/>
    <xf numFmtId="0" fontId="5" fillId="0" borderId="0" xfId="0" applyFont="1"/>
    <xf numFmtId="0" fontId="6" fillId="2" borderId="0" xfId="0" applyFont="1" applyFill="1"/>
    <xf numFmtId="0" fontId="0" fillId="0" borderId="1" xfId="0" applyBorder="1"/>
    <xf numFmtId="0" fontId="6" fillId="2" borderId="1" xfId="0" applyFont="1" applyFill="1" applyBorder="1"/>
    <xf numFmtId="0" fontId="8" fillId="0" borderId="0" xfId="0" applyFont="1"/>
    <xf numFmtId="164" fontId="8" fillId="0" borderId="0" xfId="0" applyNumberFormat="1" applyFont="1" applyAlignment="1">
      <alignment horizontal="left"/>
    </xf>
    <xf numFmtId="0" fontId="8" fillId="0" borderId="0" xfId="0" applyFont="1" applyAlignment="1">
      <alignment horizontal="left" indent="1"/>
    </xf>
    <xf numFmtId="1" fontId="8" fillId="0" borderId="0" xfId="0" applyNumberFormat="1" applyFont="1"/>
    <xf numFmtId="0" fontId="0" fillId="0" borderId="0" xfId="0" pivotButton="1"/>
    <xf numFmtId="1" fontId="0" fillId="0" borderId="0" xfId="0" applyNumberFormat="1"/>
    <xf numFmtId="0" fontId="9" fillId="0" borderId="2" xfId="0" applyFont="1" applyBorder="1"/>
    <xf numFmtId="0" fontId="11" fillId="0" borderId="0" xfId="0" applyFont="1"/>
    <xf numFmtId="0" fontId="8" fillId="0" borderId="0" xfId="0" applyNumberFormat="1" applyFont="1"/>
    <xf numFmtId="0" fontId="0" fillId="0" borderId="0" xfId="0" applyAlignment="1">
      <alignment horizontal="right"/>
    </xf>
    <xf numFmtId="0" fontId="1" fillId="0" borderId="0" xfId="3"/>
    <xf numFmtId="0" fontId="10" fillId="0" borderId="0" xfId="0" applyFont="1" applyAlignment="1">
      <alignment horizontal="left"/>
    </xf>
    <xf numFmtId="9" fontId="8" fillId="0" borderId="0" xfId="2" applyFont="1"/>
    <xf numFmtId="43" fontId="0" fillId="0" borderId="0" xfId="4" applyFont="1"/>
    <xf numFmtId="0" fontId="4" fillId="0" borderId="0" xfId="0" applyFont="1" applyAlignment="1">
      <alignment horizontal="left"/>
    </xf>
    <xf numFmtId="0" fontId="3" fillId="0" borderId="0" xfId="0" applyFont="1" applyAlignment="1">
      <alignment horizontal="left"/>
    </xf>
    <xf numFmtId="0" fontId="12" fillId="0" borderId="0" xfId="0" applyFont="1" applyBorder="1"/>
    <xf numFmtId="0" fontId="0" fillId="0" borderId="0" xfId="0" applyBorder="1"/>
    <xf numFmtId="0" fontId="0" fillId="0" borderId="3" xfId="0" applyBorder="1"/>
    <xf numFmtId="0" fontId="13" fillId="0" borderId="0" xfId="0" applyFont="1" applyBorder="1" applyAlignment="1">
      <alignment horizontal="center" vertical="top"/>
    </xf>
    <xf numFmtId="0" fontId="13" fillId="0" borderId="3" xfId="0" applyFont="1" applyBorder="1" applyAlignment="1">
      <alignment horizontal="center" vertical="top"/>
    </xf>
    <xf numFmtId="0" fontId="14" fillId="0" borderId="0" xfId="0" applyNumberFormat="1"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5">
    <cellStyle name="Comma" xfId="4" builtinId="3"/>
    <cellStyle name="Hyperlink" xfId="1" builtinId="8"/>
    <cellStyle name="Normal" xfId="0" builtinId="0"/>
    <cellStyle name="Normal 2" xfId="3"/>
    <cellStyle name="Percent" xfId="2" builtinId="5"/>
  </cellStyles>
  <dxfs count="1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8"/>
        <color theme="1"/>
        <name val="Calibri"/>
        <scheme val="minor"/>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8"/>
        <color theme="1"/>
        <name val="Calibri"/>
        <scheme val="minor"/>
      </font>
      <numFmt numFmtId="0" formatCode="General"/>
    </dxf>
    <dxf>
      <font>
        <strike val="0"/>
        <outline val="0"/>
        <shadow val="0"/>
        <u val="none"/>
        <vertAlign val="baseline"/>
        <sz val="9"/>
        <color theme="1"/>
        <name val="Calibri"/>
        <scheme val="minor"/>
      </font>
      <alignment horizontal="left" vertical="bottom" textRotation="0" wrapText="0" indent="0" justifyLastLine="0" shrinkToFit="0" readingOrder="0"/>
    </dxf>
    <dxf>
      <font>
        <strike val="0"/>
        <outline val="0"/>
        <shadow val="0"/>
        <u val="none"/>
        <vertAlign val="baseline"/>
        <sz val="8"/>
        <name val="Calibri"/>
        <scheme val="minor"/>
      </font>
    </dxf>
    <dxf>
      <font>
        <strike val="0"/>
        <outline val="0"/>
        <shadow val="0"/>
        <u val="none"/>
        <vertAlign val="baseline"/>
        <sz val="8"/>
        <name val="Calibri"/>
        <scheme val="minor"/>
      </font>
    </dxf>
    <dxf>
      <font>
        <strike val="0"/>
        <outline val="0"/>
        <shadow val="0"/>
        <u val="none"/>
        <vertAlign val="baseline"/>
        <sz val="8"/>
        <name val="Calibri"/>
        <scheme val="minor"/>
      </font>
    </dxf>
    <dxf>
      <font>
        <strike val="0"/>
        <outline val="0"/>
        <shadow val="0"/>
        <u val="none"/>
        <vertAlign val="baseline"/>
        <sz val="8"/>
        <name val="Calibri"/>
        <scheme val="minor"/>
      </font>
    </dxf>
    <dxf>
      <font>
        <strike val="0"/>
        <outline val="0"/>
        <shadow val="0"/>
        <u val="none"/>
        <vertAlign val="baseline"/>
        <sz val="8"/>
        <name val="Calibri"/>
        <scheme val="minor"/>
      </font>
    </dxf>
    <dxf>
      <font>
        <strike val="0"/>
        <outline val="0"/>
        <shadow val="0"/>
        <u val="none"/>
        <vertAlign val="baseline"/>
        <sz val="8"/>
        <name val="Calibri"/>
        <scheme val="minor"/>
      </font>
    </dxf>
    <dxf>
      <font>
        <strike val="0"/>
        <outline val="0"/>
        <shadow val="0"/>
        <u val="none"/>
        <vertAlign val="baseline"/>
        <sz val="8"/>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0" formatCode="General"/>
    </dxf>
    <dxf>
      <font>
        <b val="0"/>
        <i val="0"/>
        <strike val="0"/>
        <condense val="0"/>
        <extend val="0"/>
        <outline val="0"/>
        <shadow val="0"/>
        <u val="none"/>
        <vertAlign val="baseline"/>
        <sz val="8"/>
        <color theme="1"/>
        <name val="Calibri"/>
        <scheme val="minor"/>
      </font>
      <numFmt numFmtId="0" formatCode="General"/>
    </dxf>
    <dxf>
      <font>
        <strike val="0"/>
        <outline val="0"/>
        <shadow val="0"/>
        <u val="none"/>
        <vertAlign val="baseline"/>
        <sz val="8"/>
        <color theme="1"/>
        <name val="Calibri"/>
        <scheme val="minor"/>
      </font>
      <numFmt numFmtId="0" formatCode="General"/>
    </dxf>
    <dxf>
      <font>
        <strike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0" formatCode="General"/>
    </dxf>
    <dxf>
      <font>
        <b val="0"/>
        <i val="0"/>
        <strike val="0"/>
        <condense val="0"/>
        <extend val="0"/>
        <outline val="0"/>
        <shadow val="0"/>
        <u val="none"/>
        <vertAlign val="baseline"/>
        <sz val="8"/>
        <color theme="1"/>
        <name val="Calibri"/>
        <scheme val="minor"/>
      </font>
      <numFmt numFmtId="0" formatCode="General"/>
    </dxf>
    <dxf>
      <font>
        <b val="0"/>
        <i val="0"/>
        <strike val="0"/>
        <condense val="0"/>
        <extend val="0"/>
        <outline val="0"/>
        <shadow val="0"/>
        <u val="none"/>
        <vertAlign val="baseline"/>
        <sz val="8"/>
        <color theme="1"/>
        <name val="Calibri"/>
        <scheme val="minor"/>
      </font>
      <numFmt numFmtId="0" formatCode="General"/>
    </dxf>
    <dxf>
      <font>
        <strike val="0"/>
        <outline val="0"/>
        <shadow val="0"/>
        <u val="none"/>
        <vertAlign val="baseline"/>
        <sz val="8"/>
        <color theme="1"/>
        <name val="Calibri"/>
        <scheme val="minor"/>
      </font>
      <numFmt numFmtId="0" formatCode="General"/>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numFmt numFmtId="1" formatCode="0"/>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alignment horizontal="left" vertical="bottom" textRotation="0" wrapText="0" relativeIndent="1" justifyLastLine="0" shrinkToFit="0" readingOrder="0"/>
    </dxf>
    <dxf>
      <font>
        <strike val="0"/>
        <outline val="0"/>
        <shadow val="0"/>
        <u val="none"/>
        <vertAlign val="baseline"/>
        <sz val="8"/>
        <color theme="1"/>
        <name val="Calibri"/>
        <scheme val="minor"/>
      </font>
      <numFmt numFmtId="164" formatCode="d\ mmmm\ yyyy\,\ h:mm\ AM/PM"/>
      <alignment horizontal="left" vertical="bottom" textRotation="0" wrapText="0" indent="0" justifyLastLine="0" shrinkToFit="0" readingOrder="0"/>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color theme="1" tint="0.499984740745262"/>
      </font>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5.xml.rels><?xml version="1.0" encoding="UTF-8" standalone="yes"?>
<Relationships xmlns="http://schemas.openxmlformats.org/package/2006/relationships"><Relationship Id="rId1" Type="http://schemas.openxmlformats.org/officeDocument/2006/relationships/image" Target="../media/image1.png"/></Relationships>
</file>

<file path=xl/charts/_rels/chart6.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Avg Salary</c:v>
          </c:tx>
          <c:spPr>
            <a:solidFill>
              <a:schemeClr val="bg1">
                <a:lumMod val="75000"/>
              </a:schemeClr>
            </a:solidFill>
            <a:ln w="12700">
              <a:solidFill>
                <a:schemeClr val="tx1"/>
              </a:solidFill>
            </a:ln>
          </c:spPr>
          <c:invertIfNegative val="0"/>
          <c:xVal>
            <c:numRef>
              <c:f>calc!$D$22:$D$127</c:f>
              <c:numCache>
                <c:formatCode>General</c:formatCode>
                <c:ptCount val="106"/>
                <c:pt idx="0">
                  <c:v>19.999961899999999</c:v>
                </c:pt>
                <c:pt idx="1">
                  <c:v>47.754882648013997</c:v>
                </c:pt>
                <c:pt idx="2">
                  <c:v>-65.241973999999999</c:v>
                </c:pt>
                <c:pt idx="3">
                  <c:v>44.938802014936897</c:v>
                </c:pt>
                <c:pt idx="4">
                  <c:v>-69.976802056505804</c:v>
                </c:pt>
                <c:pt idx="5">
                  <c:v>103.9999998</c:v>
                </c:pt>
                <c:pt idx="6">
                  <c:v>136.67140151954899</c:v>
                </c:pt>
                <c:pt idx="7">
                  <c:v>14.140313372445901</c:v>
                </c:pt>
                <c:pt idx="8">
                  <c:v>47.781326898017198</c:v>
                </c:pt>
                <c:pt idx="9">
                  <c:v>19.863281000000001</c:v>
                </c:pt>
                <c:pt idx="10">
                  <c:v>90.326292725326695</c:v>
                </c:pt>
                <c:pt idx="11">
                  <c:v>4.5788363560432002</c:v>
                </c:pt>
                <c:pt idx="12">
                  <c:v>-64.769748076705298</c:v>
                </c:pt>
                <c:pt idx="13">
                  <c:v>90.427034368673205</c:v>
                </c:pt>
                <c:pt idx="14">
                  <c:v>-62.786688900000001</c:v>
                </c:pt>
                <c:pt idx="15">
                  <c:v>-52.856287736986999</c:v>
                </c:pt>
                <c:pt idx="16">
                  <c:v>25.485661700000001</c:v>
                </c:pt>
                <c:pt idx="17">
                  <c:v>104.870809724956</c:v>
                </c:pt>
                <c:pt idx="18">
                  <c:v>-96.081121840459303</c:v>
                </c:pt>
                <c:pt idx="19">
                  <c:v>22.8515625</c:v>
                </c:pt>
                <c:pt idx="20">
                  <c:v>-82.295356687228605</c:v>
                </c:pt>
                <c:pt idx="21">
                  <c:v>104.23279283729499</c:v>
                </c:pt>
                <c:pt idx="22">
                  <c:v>-73.784507199999993</c:v>
                </c:pt>
                <c:pt idx="23">
                  <c:v>-84.216854574259301</c:v>
                </c:pt>
                <c:pt idx="24">
                  <c:v>16.126998701523</c:v>
                </c:pt>
                <c:pt idx="25">
                  <c:v>15.4749544</c:v>
                </c:pt>
                <c:pt idx="26">
                  <c:v>10.445226583805599</c:v>
                </c:pt>
                <c:pt idx="27">
                  <c:v>-70.301270599999995</c:v>
                </c:pt>
                <c:pt idx="28">
                  <c:v>55.296395599999997</c:v>
                </c:pt>
                <c:pt idx="29">
                  <c:v>29.915437070010299</c:v>
                </c:pt>
                <c:pt idx="30">
                  <c:v>24.853635072757601</c:v>
                </c:pt>
                <c:pt idx="31">
                  <c:v>39.630622963148902</c:v>
                </c:pt>
                <c:pt idx="32">
                  <c:v>9.9999997</c:v>
                </c:pt>
                <c:pt idx="33">
                  <c:v>25.733350316683499</c:v>
                </c:pt>
                <c:pt idx="34">
                  <c:v>2.3377800069637802</c:v>
                </c:pt>
                <c:pt idx="35">
                  <c:v>10.370231137780101</c:v>
                </c:pt>
                <c:pt idx="36">
                  <c:v>-1.18954276973065</c:v>
                </c:pt>
                <c:pt idx="37">
                  <c:v>23.998979285390799</c:v>
                </c:pt>
                <c:pt idx="38">
                  <c:v>-58.641689100000001</c:v>
                </c:pt>
                <c:pt idx="39">
                  <c:v>114.1623665</c:v>
                </c:pt>
                <c:pt idx="40">
                  <c:v>19.412234407010001</c:v>
                </c:pt>
                <c:pt idx="41">
                  <c:v>-18.9371978498469</c:v>
                </c:pt>
                <c:pt idx="42">
                  <c:v>79.718824157759499</c:v>
                </c:pt>
                <c:pt idx="43">
                  <c:v>118.74036008173201</c:v>
                </c:pt>
                <c:pt idx="44">
                  <c:v>52.947133700000002</c:v>
                </c:pt>
                <c:pt idx="45">
                  <c:v>-8.3497513219418007</c:v>
                </c:pt>
                <c:pt idx="46">
                  <c:v>34.976029031563399</c:v>
                </c:pt>
                <c:pt idx="47">
                  <c:v>12.454635881087199</c:v>
                </c:pt>
                <c:pt idx="48">
                  <c:v>136.329402140414</c:v>
                </c:pt>
                <c:pt idx="49">
                  <c:v>37.933094471458503</c:v>
                </c:pt>
                <c:pt idx="50">
                  <c:v>47.754882648013997</c:v>
                </c:pt>
                <c:pt idx="51">
                  <c:v>47.754882648013997</c:v>
                </c:pt>
                <c:pt idx="52">
                  <c:v>-80.219722200000007</c:v>
                </c:pt>
                <c:pt idx="53">
                  <c:v>28.246684150964501</c:v>
                </c:pt>
                <c:pt idx="54">
                  <c:v>18.123672299999999</c:v>
                </c:pt>
                <c:pt idx="55">
                  <c:v>23.8005385912534</c:v>
                </c:pt>
                <c:pt idx="56">
                  <c:v>109.53118856002099</c:v>
                </c:pt>
                <c:pt idx="57">
                  <c:v>59.063026550986201</c:v>
                </c:pt>
                <c:pt idx="58">
                  <c:v>-103.373900728424</c:v>
                </c:pt>
                <c:pt idx="59">
                  <c:v>103.071345866447</c:v>
                </c:pt>
                <c:pt idx="60">
                  <c:v>19.2050343093448</c:v>
                </c:pt>
                <c:pt idx="61">
                  <c:v>-6.4342784695884498</c:v>
                </c:pt>
                <c:pt idx="62">
                  <c:v>34.914497699999998</c:v>
                </c:pt>
                <c:pt idx="63">
                  <c:v>95.999965000000003</c:v>
                </c:pt>
                <c:pt idx="64">
                  <c:v>109.53118856002099</c:v>
                </c:pt>
                <c:pt idx="65">
                  <c:v>-0.23411047311343899</c:v>
                </c:pt>
                <c:pt idx="66">
                  <c:v>157.68814341298901</c:v>
                </c:pt>
                <c:pt idx="67">
                  <c:v>8.0612316768906709</c:v>
                </c:pt>
                <c:pt idx="68">
                  <c:v>14.2476196306026</c:v>
                </c:pt>
                <c:pt idx="69">
                  <c:v>56.204361666001901</c:v>
                </c:pt>
                <c:pt idx="70">
                  <c:v>71.247499000000005</c:v>
                </c:pt>
                <c:pt idx="71">
                  <c:v>-80.158713510610198</c:v>
                </c:pt>
                <c:pt idx="72">
                  <c:v>-58.169344500000001</c:v>
                </c:pt>
                <c:pt idx="73">
                  <c:v>-76.3322088645468</c:v>
                </c:pt>
                <c:pt idx="74">
                  <c:v>121.651388657575</c:v>
                </c:pt>
                <c:pt idx="75">
                  <c:v>19.320914292266401</c:v>
                </c:pt>
                <c:pt idx="76">
                  <c:v>-13.1379437689524</c:v>
                </c:pt>
                <c:pt idx="77">
                  <c:v>51.697187499999998</c:v>
                </c:pt>
                <c:pt idx="78">
                  <c:v>42.068838300000003</c:v>
                </c:pt>
                <c:pt idx="79">
                  <c:v>-70.301270599999995</c:v>
                </c:pt>
                <c:pt idx="80">
                  <c:v>25.074970241904701</c:v>
                </c:pt>
                <c:pt idx="81">
                  <c:v>36.38671875</c:v>
                </c:pt>
                <c:pt idx="82">
                  <c:v>42.352831999999999</c:v>
                </c:pt>
                <c:pt idx="84">
                  <c:v>103.8194992</c:v>
                </c:pt>
                <c:pt idx="85">
                  <c:v>19.484908251022301</c:v>
                </c:pt>
                <c:pt idx="86">
                  <c:v>14.8117528981082</c:v>
                </c:pt>
                <c:pt idx="87">
                  <c:v>45.976754386228002</c:v>
                </c:pt>
                <c:pt idx="88">
                  <c:v>25.075048595878101</c:v>
                </c:pt>
                <c:pt idx="89">
                  <c:v>-4.03154056226247</c:v>
                </c:pt>
                <c:pt idx="90">
                  <c:v>80.833844200000001</c:v>
                </c:pt>
                <c:pt idx="91">
                  <c:v>16.9016059132089</c:v>
                </c:pt>
                <c:pt idx="92">
                  <c:v>8.2298220510780506</c:v>
                </c:pt>
                <c:pt idx="93">
                  <c:v>100.83273</c:v>
                </c:pt>
                <c:pt idx="94">
                  <c:v>9.6637587116630108</c:v>
                </c:pt>
                <c:pt idx="95">
                  <c:v>34.847445026515103</c:v>
                </c:pt>
                <c:pt idx="96">
                  <c:v>53.96484375</c:v>
                </c:pt>
                <c:pt idx="97">
                  <c:v>32.390463808412001</c:v>
                </c:pt>
                <c:pt idx="98">
                  <c:v>-3.2765753000000002</c:v>
                </c:pt>
                <c:pt idx="99">
                  <c:v>31.617912802973901</c:v>
                </c:pt>
                <c:pt idx="100">
                  <c:v>-55.988902270916903</c:v>
                </c:pt>
                <c:pt idx="101">
                  <c:v>-100.37109375</c:v>
                </c:pt>
                <c:pt idx="102">
                  <c:v>106.448833475413</c:v>
                </c:pt>
                <c:pt idx="103">
                  <c:v>106.448833475413</c:v>
                </c:pt>
                <c:pt idx="104">
                  <c:v>27.797744664385998</c:v>
                </c:pt>
                <c:pt idx="105">
                  <c:v>29.8675890011496</c:v>
                </c:pt>
              </c:numCache>
            </c:numRef>
          </c:xVal>
          <c:yVal>
            <c:numRef>
              <c:f>calc!$E$22:$E$127</c:f>
              <c:numCache>
                <c:formatCode>General</c:formatCode>
                <c:ptCount val="106"/>
                <c:pt idx="0">
                  <c:v>41.000028</c:v>
                </c:pt>
                <c:pt idx="1">
                  <c:v>29.3357408462503</c:v>
                </c:pt>
                <c:pt idx="2">
                  <c:v>-35.112486400000002</c:v>
                </c:pt>
                <c:pt idx="3">
                  <c:v>40.294721230479801</c:v>
                </c:pt>
                <c:pt idx="4">
                  <c:v>12.5433140350087</c:v>
                </c:pt>
                <c:pt idx="5">
                  <c:v>56.000000200000002</c:v>
                </c:pt>
                <c:pt idx="6">
                  <c:v>-24.803590596310801</c:v>
                </c:pt>
                <c:pt idx="7">
                  <c:v>47.587070540888597</c:v>
                </c:pt>
                <c:pt idx="8">
                  <c:v>40.319730827735903</c:v>
                </c:pt>
                <c:pt idx="9">
                  <c:v>58.487952</c:v>
                </c:pt>
                <c:pt idx="10">
                  <c:v>23.664597176175199</c:v>
                </c:pt>
                <c:pt idx="11">
                  <c:v>50.672589467867503</c:v>
                </c:pt>
                <c:pt idx="12">
                  <c:v>32.306968560762598</c:v>
                </c:pt>
                <c:pt idx="13">
                  <c:v>27.396308920781401</c:v>
                </c:pt>
                <c:pt idx="14">
                  <c:v>-16.177904099999999</c:v>
                </c:pt>
                <c:pt idx="15">
                  <c:v>-10.840474551047899</c:v>
                </c:pt>
                <c:pt idx="16">
                  <c:v>42.607398099999997</c:v>
                </c:pt>
                <c:pt idx="17">
                  <c:v>12.648096082963299</c:v>
                </c:pt>
                <c:pt idx="18">
                  <c:v>62.8661033080922</c:v>
                </c:pt>
                <c:pt idx="19">
                  <c:v>47.989921667414102</c:v>
                </c:pt>
                <c:pt idx="20">
                  <c:v>36.326987112000303</c:v>
                </c:pt>
                <c:pt idx="21">
                  <c:v>36.422562051468503</c:v>
                </c:pt>
                <c:pt idx="22">
                  <c:v>2.8930785999999999</c:v>
                </c:pt>
                <c:pt idx="23">
                  <c:v>9.9111830524448497</c:v>
                </c:pt>
                <c:pt idx="24">
                  <c:v>44.541880312877502</c:v>
                </c:pt>
                <c:pt idx="25">
                  <c:v>49.816700300000001</c:v>
                </c:pt>
                <c:pt idx="26">
                  <c:v>56.002385797452</c:v>
                </c:pt>
                <c:pt idx="27">
                  <c:v>19.094175199999999</c:v>
                </c:pt>
                <c:pt idx="28">
                  <c:v>25.268359199999999</c:v>
                </c:pt>
                <c:pt idx="29">
                  <c:v>26.718360706980501</c:v>
                </c:pt>
                <c:pt idx="30">
                  <c:v>58.706043479479803</c:v>
                </c:pt>
                <c:pt idx="31">
                  <c:v>8.6330684533992201</c:v>
                </c:pt>
                <c:pt idx="32">
                  <c:v>51.000000300000004</c:v>
                </c:pt>
                <c:pt idx="33">
                  <c:v>64.130182008867195</c:v>
                </c:pt>
                <c:pt idx="34">
                  <c:v>46.531792132960398</c:v>
                </c:pt>
                <c:pt idx="35">
                  <c:v>51.322924262780397</c:v>
                </c:pt>
                <c:pt idx="36">
                  <c:v>7.8428245798460496</c:v>
                </c:pt>
                <c:pt idx="37">
                  <c:v>38.248346119095103</c:v>
                </c:pt>
                <c:pt idx="38">
                  <c:v>4.8417097</c:v>
                </c:pt>
                <c:pt idx="39">
                  <c:v>22.385829399999999</c:v>
                </c:pt>
                <c:pt idx="40">
                  <c:v>47.165332102784703</c:v>
                </c:pt>
                <c:pt idx="41">
                  <c:v>65.089921497286994</c:v>
                </c:pt>
                <c:pt idx="42">
                  <c:v>22.134914550529199</c:v>
                </c:pt>
                <c:pt idx="43">
                  <c:v>-3.1759486978616001</c:v>
                </c:pt>
                <c:pt idx="44">
                  <c:v>32.940750399999999</c:v>
                </c:pt>
                <c:pt idx="45">
                  <c:v>53.181314068583603</c:v>
                </c:pt>
                <c:pt idx="46">
                  <c:v>31.563409567095999</c:v>
                </c:pt>
                <c:pt idx="47">
                  <c:v>41.989990147759798</c:v>
                </c:pt>
                <c:pt idx="48">
                  <c:v>35.945219199230898</c:v>
                </c:pt>
                <c:pt idx="49">
                  <c:v>0.42149734546697398</c:v>
                </c:pt>
                <c:pt idx="50">
                  <c:v>29.3357408462503</c:v>
                </c:pt>
                <c:pt idx="51">
                  <c:v>29.3357408462503</c:v>
                </c:pt>
                <c:pt idx="52">
                  <c:v>25.768611100000001</c:v>
                </c:pt>
                <c:pt idx="53">
                  <c:v>-29.582961678721599</c:v>
                </c:pt>
                <c:pt idx="54">
                  <c:v>26.8234472</c:v>
                </c:pt>
                <c:pt idx="55">
                  <c:v>55.347249464984003</c:v>
                </c:pt>
                <c:pt idx="56">
                  <c:v>3.9161170879931002</c:v>
                </c:pt>
                <c:pt idx="57">
                  <c:v>-20.086257076753601</c:v>
                </c:pt>
                <c:pt idx="58">
                  <c:v>23.996424387451</c:v>
                </c:pt>
                <c:pt idx="59">
                  <c:v>46.835718420347099</c:v>
                </c:pt>
                <c:pt idx="60">
                  <c:v>42.700153652851299</c:v>
                </c:pt>
                <c:pt idx="61">
                  <c:v>31.8991049141896</c:v>
                </c:pt>
                <c:pt idx="62">
                  <c:v>-19.3022329</c:v>
                </c:pt>
                <c:pt idx="63">
                  <c:v>17.175049699999999</c:v>
                </c:pt>
                <c:pt idx="64">
                  <c:v>3.9161170879931002</c:v>
                </c:pt>
                <c:pt idx="65">
                  <c:v>49.402635500701699</c:v>
                </c:pt>
                <c:pt idx="66">
                  <c:v>-41.605832905433601</c:v>
                </c:pt>
                <c:pt idx="67">
                  <c:v>9.5096953011900194</c:v>
                </c:pt>
                <c:pt idx="68">
                  <c:v>65.0837339717189</c:v>
                </c:pt>
                <c:pt idx="69">
                  <c:v>20.5725797624225</c:v>
                </c:pt>
                <c:pt idx="70">
                  <c:v>30.3308401</c:v>
                </c:pt>
                <c:pt idx="71">
                  <c:v>8.4484111736039598</c:v>
                </c:pt>
                <c:pt idx="72">
                  <c:v>-23.3165935</c:v>
                </c:pt>
                <c:pt idx="73">
                  <c:v>-9.9099573253956894</c:v>
                </c:pt>
                <c:pt idx="74">
                  <c:v>12.758380905622699</c:v>
                </c:pt>
                <c:pt idx="75">
                  <c:v>52.209131684561797</c:v>
                </c:pt>
                <c:pt idx="76">
                  <c:v>38.742054043614601</c:v>
                </c:pt>
                <c:pt idx="77">
                  <c:v>25.362957600000001</c:v>
                </c:pt>
                <c:pt idx="78">
                  <c:v>41.600562600000003</c:v>
                </c:pt>
                <c:pt idx="79">
                  <c:v>19.094175199999999</c:v>
                </c:pt>
                <c:pt idx="80">
                  <c:v>45.811115189921601</c:v>
                </c:pt>
                <c:pt idx="81">
                  <c:v>57.515822865538802</c:v>
                </c:pt>
                <c:pt idx="82">
                  <c:v>25.624262600000002</c:v>
                </c:pt>
                <c:pt idx="84">
                  <c:v>1.3571070000000001</c:v>
                </c:pt>
                <c:pt idx="85">
                  <c:v>48.7075128627203</c:v>
                </c:pt>
                <c:pt idx="86">
                  <c:v>46.114907768559299</c:v>
                </c:pt>
                <c:pt idx="87">
                  <c:v>6.1185266485832797</c:v>
                </c:pt>
                <c:pt idx="88">
                  <c:v>-29.262871995561401</c:v>
                </c:pt>
                <c:pt idx="89">
                  <c:v>39.6029685923302</c:v>
                </c:pt>
                <c:pt idx="90">
                  <c:v>7.9090562000000002</c:v>
                </c:pt>
                <c:pt idx="91">
                  <c:v>62.3435495255451</c:v>
                </c:pt>
                <c:pt idx="92">
                  <c:v>46.8002860055228</c:v>
                </c:pt>
                <c:pt idx="93">
                  <c:v>14.8971921</c:v>
                </c:pt>
                <c:pt idx="94">
                  <c:v>34.247971412344803</c:v>
                </c:pt>
                <c:pt idx="95">
                  <c:v>39.0965346174196</c:v>
                </c:pt>
                <c:pt idx="96">
                  <c:v>0</c:v>
                </c:pt>
                <c:pt idx="97">
                  <c:v>1.28083065102171</c:v>
                </c:pt>
                <c:pt idx="98">
                  <c:v>54.702354499999998</c:v>
                </c:pt>
                <c:pt idx="99">
                  <c:v>48.769300182878801</c:v>
                </c:pt>
                <c:pt idx="100">
                  <c:v>-32.8620720813405</c:v>
                </c:pt>
                <c:pt idx="101">
                  <c:v>40.580584664127599</c:v>
                </c:pt>
                <c:pt idx="102">
                  <c:v>16.221090864603799</c:v>
                </c:pt>
                <c:pt idx="103">
                  <c:v>16.221090864603799</c:v>
                </c:pt>
                <c:pt idx="104">
                  <c:v>-13.458680049062499</c:v>
                </c:pt>
                <c:pt idx="105">
                  <c:v>-19.000649332202801</c:v>
                </c:pt>
              </c:numCache>
            </c:numRef>
          </c:yVal>
          <c:bubbleSize>
            <c:numRef>
              <c:f>calc!$C$22:$C$127</c:f>
              <c:numCache>
                <c:formatCode>0</c:formatCode>
                <c:ptCount val="106"/>
                <c:pt idx="0">
                  <c:v>20571</c:v>
                </c:pt>
                <c:pt idx="1">
                  <c:v>21000</c:v>
                </c:pt>
                <c:pt idx="2">
                  <c:v>0</c:v>
                </c:pt>
                <c:pt idx="3">
                  <c:v>6000</c:v>
                </c:pt>
                <c:pt idx="4">
                  <c:v>5000</c:v>
                </c:pt>
                <c:pt idx="5">
                  <c:v>12000</c:v>
                </c:pt>
                <c:pt idx="6">
                  <c:v>91558.072918516991</c:v>
                </c:pt>
                <c:pt idx="7">
                  <c:v>0</c:v>
                </c:pt>
                <c:pt idx="8">
                  <c:v>36000</c:v>
                </c:pt>
                <c:pt idx="9">
                  <c:v>8400</c:v>
                </c:pt>
                <c:pt idx="10">
                  <c:v>10299.008645025993</c:v>
                </c:pt>
                <c:pt idx="11">
                  <c:v>41707.213582094482</c:v>
                </c:pt>
                <c:pt idx="12">
                  <c:v>78000</c:v>
                </c:pt>
                <c:pt idx="13">
                  <c:v>4800</c:v>
                </c:pt>
                <c:pt idx="14">
                  <c:v>9600</c:v>
                </c:pt>
                <c:pt idx="15">
                  <c:v>44096.880604563099</c:v>
                </c:pt>
                <c:pt idx="16">
                  <c:v>14400</c:v>
                </c:pt>
                <c:pt idx="17">
                  <c:v>3000</c:v>
                </c:pt>
                <c:pt idx="18">
                  <c:v>0</c:v>
                </c:pt>
                <c:pt idx="19">
                  <c:v>0</c:v>
                </c:pt>
                <c:pt idx="20">
                  <c:v>0</c:v>
                </c:pt>
                <c:pt idx="21">
                  <c:v>17046.090103460039</c:v>
                </c:pt>
                <c:pt idx="22">
                  <c:v>12362</c:v>
                </c:pt>
                <c:pt idx="23">
                  <c:v>28109.627547434993</c:v>
                </c:pt>
                <c:pt idx="24">
                  <c:v>43489.586535798582</c:v>
                </c:pt>
                <c:pt idx="25">
                  <c:v>36000</c:v>
                </c:pt>
                <c:pt idx="26">
                  <c:v>71448.865452221158</c:v>
                </c:pt>
                <c:pt idx="27">
                  <c:v>6629</c:v>
                </c:pt>
                <c:pt idx="28">
                  <c:v>9146.5655463031271</c:v>
                </c:pt>
                <c:pt idx="29">
                  <c:v>19831.432821021317</c:v>
                </c:pt>
                <c:pt idx="30">
                  <c:v>12000</c:v>
                </c:pt>
                <c:pt idx="31">
                  <c:v>2953.8461538461538</c:v>
                </c:pt>
                <c:pt idx="32">
                  <c:v>142962.28353452226</c:v>
                </c:pt>
                <c:pt idx="33">
                  <c:v>75389.415540034111</c:v>
                </c:pt>
                <c:pt idx="34">
                  <c:v>56952.725049143286</c:v>
                </c:pt>
                <c:pt idx="35">
                  <c:v>73577.87358001103</c:v>
                </c:pt>
                <c:pt idx="36">
                  <c:v>18000</c:v>
                </c:pt>
                <c:pt idx="37">
                  <c:v>30066.120056134718</c:v>
                </c:pt>
                <c:pt idx="38">
                  <c:v>0</c:v>
                </c:pt>
                <c:pt idx="39">
                  <c:v>20000</c:v>
                </c:pt>
                <c:pt idx="40">
                  <c:v>24716.347245901055</c:v>
                </c:pt>
                <c:pt idx="41">
                  <c:v>41731</c:v>
                </c:pt>
                <c:pt idx="42">
                  <c:v>13354.009259116025</c:v>
                </c:pt>
                <c:pt idx="43">
                  <c:v>28872.83679733074</c:v>
                </c:pt>
                <c:pt idx="44">
                  <c:v>12000</c:v>
                </c:pt>
                <c:pt idx="45">
                  <c:v>54833.615785475275</c:v>
                </c:pt>
                <c:pt idx="46">
                  <c:v>66840</c:v>
                </c:pt>
                <c:pt idx="47">
                  <c:v>47258.859130487806</c:v>
                </c:pt>
                <c:pt idx="48">
                  <c:v>67564.774036395989</c:v>
                </c:pt>
                <c:pt idx="49">
                  <c:v>51497.005988023957</c:v>
                </c:pt>
                <c:pt idx="50">
                  <c:v>42666.666666666664</c:v>
                </c:pt>
                <c:pt idx="51">
                  <c:v>15600</c:v>
                </c:pt>
                <c:pt idx="52">
                  <c:v>4400</c:v>
                </c:pt>
                <c:pt idx="53">
                  <c:v>177600</c:v>
                </c:pt>
                <c:pt idx="54">
                  <c:v>24864</c:v>
                </c:pt>
                <c:pt idx="55">
                  <c:v>15000</c:v>
                </c:pt>
                <c:pt idx="56">
                  <c:v>24436.546958292147</c:v>
                </c:pt>
                <c:pt idx="57">
                  <c:v>9376.2513877177607</c:v>
                </c:pt>
                <c:pt idx="58">
                  <c:v>32138.498288519273</c:v>
                </c:pt>
                <c:pt idx="59">
                  <c:v>7261.724659606657</c:v>
                </c:pt>
                <c:pt idx="60">
                  <c:v>13500</c:v>
                </c:pt>
                <c:pt idx="61">
                  <c:v>13745.704467353951</c:v>
                </c:pt>
                <c:pt idx="62">
                  <c:v>24000</c:v>
                </c:pt>
                <c:pt idx="63">
                  <c:v>17700</c:v>
                </c:pt>
                <c:pt idx="64">
                  <c:v>12000</c:v>
                </c:pt>
                <c:pt idx="65">
                  <c:v>71589.78016777127</c:v>
                </c:pt>
                <c:pt idx="66">
                  <c:v>64264.129273078222</c:v>
                </c:pt>
                <c:pt idx="67">
                  <c:v>13494.896250642014</c:v>
                </c:pt>
                <c:pt idx="68">
                  <c:v>99016.174371435307</c:v>
                </c:pt>
                <c:pt idx="69">
                  <c:v>100800</c:v>
                </c:pt>
                <c:pt idx="70">
                  <c:v>11873.552586779411</c:v>
                </c:pt>
                <c:pt idx="71">
                  <c:v>44759.985974790194</c:v>
                </c:pt>
                <c:pt idx="72">
                  <c:v>20000</c:v>
                </c:pt>
                <c:pt idx="73">
                  <c:v>15840</c:v>
                </c:pt>
                <c:pt idx="74">
                  <c:v>17320.421601228871</c:v>
                </c:pt>
                <c:pt idx="75">
                  <c:v>34210.345381590014</c:v>
                </c:pt>
                <c:pt idx="76">
                  <c:v>32907.763410971682</c:v>
                </c:pt>
                <c:pt idx="77">
                  <c:v>55000</c:v>
                </c:pt>
                <c:pt idx="78">
                  <c:v>5250</c:v>
                </c:pt>
                <c:pt idx="79">
                  <c:v>15404.364569961488</c:v>
                </c:pt>
                <c:pt idx="80">
                  <c:v>16449.976756585475</c:v>
                </c:pt>
                <c:pt idx="81">
                  <c:v>59893.375</c:v>
                </c:pt>
                <c:pt idx="82">
                  <c:v>33655.333333333328</c:v>
                </c:pt>
                <c:pt idx="83">
                  <c:v>0</c:v>
                </c:pt>
                <c:pt idx="84">
                  <c:v>52334.316891612958</c:v>
                </c:pt>
                <c:pt idx="85">
                  <c:v>13000</c:v>
                </c:pt>
                <c:pt idx="86">
                  <c:v>19055.991584874118</c:v>
                </c:pt>
                <c:pt idx="87">
                  <c:v>78000</c:v>
                </c:pt>
                <c:pt idx="88">
                  <c:v>41671.069722839275</c:v>
                </c:pt>
                <c:pt idx="89">
                  <c:v>37257.40635815158</c:v>
                </c:pt>
                <c:pt idx="90">
                  <c:v>25201.443490561069</c:v>
                </c:pt>
                <c:pt idx="91">
                  <c:v>68954.520184280962</c:v>
                </c:pt>
                <c:pt idx="92">
                  <c:v>133367.40954039295</c:v>
                </c:pt>
                <c:pt idx="93">
                  <c:v>73000</c:v>
                </c:pt>
                <c:pt idx="94">
                  <c:v>11000</c:v>
                </c:pt>
                <c:pt idx="95">
                  <c:v>48000</c:v>
                </c:pt>
                <c:pt idx="96">
                  <c:v>42582.017038695463</c:v>
                </c:pt>
                <c:pt idx="97">
                  <c:v>100000</c:v>
                </c:pt>
                <c:pt idx="98">
                  <c:v>67542.481870704825</c:v>
                </c:pt>
                <c:pt idx="99">
                  <c:v>11650</c:v>
                </c:pt>
                <c:pt idx="100">
                  <c:v>35000</c:v>
                </c:pt>
                <c:pt idx="101">
                  <c:v>0</c:v>
                </c:pt>
                <c:pt idx="102">
                  <c:v>10000</c:v>
                </c:pt>
                <c:pt idx="103">
                  <c:v>10000</c:v>
                </c:pt>
                <c:pt idx="104">
                  <c:v>13000</c:v>
                </c:pt>
                <c:pt idx="105">
                  <c:v>0</c:v>
                </c:pt>
              </c:numCache>
            </c:numRef>
          </c:bubbleSize>
          <c:bubble3D val="0"/>
        </c:ser>
        <c:ser>
          <c:idx val="1"/>
          <c:order val="1"/>
          <c:invertIfNegative val="0"/>
          <c:xVal>
            <c:numRef>
              <c:f>calc!$D$22:$D$127</c:f>
              <c:numCache>
                <c:formatCode>General</c:formatCode>
                <c:ptCount val="106"/>
                <c:pt idx="0">
                  <c:v>19.999961899999999</c:v>
                </c:pt>
                <c:pt idx="1">
                  <c:v>47.754882648013997</c:v>
                </c:pt>
                <c:pt idx="2">
                  <c:v>-65.241973999999999</c:v>
                </c:pt>
                <c:pt idx="3">
                  <c:v>44.938802014936897</c:v>
                </c:pt>
                <c:pt idx="4">
                  <c:v>-69.976802056505804</c:v>
                </c:pt>
                <c:pt idx="5">
                  <c:v>103.9999998</c:v>
                </c:pt>
                <c:pt idx="6">
                  <c:v>136.67140151954899</c:v>
                </c:pt>
                <c:pt idx="7">
                  <c:v>14.140313372445901</c:v>
                </c:pt>
                <c:pt idx="8">
                  <c:v>47.781326898017198</c:v>
                </c:pt>
                <c:pt idx="9">
                  <c:v>19.863281000000001</c:v>
                </c:pt>
                <c:pt idx="10">
                  <c:v>90.326292725326695</c:v>
                </c:pt>
                <c:pt idx="11">
                  <c:v>4.5788363560432002</c:v>
                </c:pt>
                <c:pt idx="12">
                  <c:v>-64.769748076705298</c:v>
                </c:pt>
                <c:pt idx="13">
                  <c:v>90.427034368673205</c:v>
                </c:pt>
                <c:pt idx="14">
                  <c:v>-62.786688900000001</c:v>
                </c:pt>
                <c:pt idx="15">
                  <c:v>-52.856287736986999</c:v>
                </c:pt>
                <c:pt idx="16">
                  <c:v>25.485661700000001</c:v>
                </c:pt>
                <c:pt idx="17">
                  <c:v>104.870809724956</c:v>
                </c:pt>
                <c:pt idx="18">
                  <c:v>-96.081121840459303</c:v>
                </c:pt>
                <c:pt idx="19">
                  <c:v>22.8515625</c:v>
                </c:pt>
                <c:pt idx="20">
                  <c:v>-82.295356687228605</c:v>
                </c:pt>
                <c:pt idx="21">
                  <c:v>104.23279283729499</c:v>
                </c:pt>
                <c:pt idx="22">
                  <c:v>-73.784507199999993</c:v>
                </c:pt>
                <c:pt idx="23">
                  <c:v>-84.216854574259301</c:v>
                </c:pt>
                <c:pt idx="24">
                  <c:v>16.126998701523</c:v>
                </c:pt>
                <c:pt idx="25">
                  <c:v>15.4749544</c:v>
                </c:pt>
                <c:pt idx="26">
                  <c:v>10.445226583805599</c:v>
                </c:pt>
                <c:pt idx="27">
                  <c:v>-70.301270599999995</c:v>
                </c:pt>
                <c:pt idx="28">
                  <c:v>55.296395599999997</c:v>
                </c:pt>
                <c:pt idx="29">
                  <c:v>29.915437070010299</c:v>
                </c:pt>
                <c:pt idx="30">
                  <c:v>24.853635072757601</c:v>
                </c:pt>
                <c:pt idx="31">
                  <c:v>39.630622963148902</c:v>
                </c:pt>
                <c:pt idx="32">
                  <c:v>9.9999997</c:v>
                </c:pt>
                <c:pt idx="33">
                  <c:v>25.733350316683499</c:v>
                </c:pt>
                <c:pt idx="34">
                  <c:v>2.3377800069637802</c:v>
                </c:pt>
                <c:pt idx="35">
                  <c:v>10.370231137780101</c:v>
                </c:pt>
                <c:pt idx="36">
                  <c:v>-1.18954276973065</c:v>
                </c:pt>
                <c:pt idx="37">
                  <c:v>23.998979285390799</c:v>
                </c:pt>
                <c:pt idx="38">
                  <c:v>-58.641689100000001</c:v>
                </c:pt>
                <c:pt idx="39">
                  <c:v>114.1623665</c:v>
                </c:pt>
                <c:pt idx="40">
                  <c:v>19.412234407010001</c:v>
                </c:pt>
                <c:pt idx="41">
                  <c:v>-18.9371978498469</c:v>
                </c:pt>
                <c:pt idx="42">
                  <c:v>79.718824157759499</c:v>
                </c:pt>
                <c:pt idx="43">
                  <c:v>118.74036008173201</c:v>
                </c:pt>
                <c:pt idx="44">
                  <c:v>52.947133700000002</c:v>
                </c:pt>
                <c:pt idx="45">
                  <c:v>-8.3497513219418007</c:v>
                </c:pt>
                <c:pt idx="46">
                  <c:v>34.976029031563399</c:v>
                </c:pt>
                <c:pt idx="47">
                  <c:v>12.454635881087199</c:v>
                </c:pt>
                <c:pt idx="48">
                  <c:v>136.329402140414</c:v>
                </c:pt>
                <c:pt idx="49">
                  <c:v>37.933094471458503</c:v>
                </c:pt>
                <c:pt idx="50">
                  <c:v>47.754882648013997</c:v>
                </c:pt>
                <c:pt idx="51">
                  <c:v>47.754882648013997</c:v>
                </c:pt>
                <c:pt idx="52">
                  <c:v>-80.219722200000007</c:v>
                </c:pt>
                <c:pt idx="53">
                  <c:v>28.246684150964501</c:v>
                </c:pt>
                <c:pt idx="54">
                  <c:v>18.123672299999999</c:v>
                </c:pt>
                <c:pt idx="55">
                  <c:v>23.8005385912534</c:v>
                </c:pt>
                <c:pt idx="56">
                  <c:v>109.53118856002099</c:v>
                </c:pt>
                <c:pt idx="57">
                  <c:v>59.063026550986201</c:v>
                </c:pt>
                <c:pt idx="58">
                  <c:v>-103.373900728424</c:v>
                </c:pt>
                <c:pt idx="59">
                  <c:v>103.071345866447</c:v>
                </c:pt>
                <c:pt idx="60">
                  <c:v>19.2050343093448</c:v>
                </c:pt>
                <c:pt idx="61">
                  <c:v>-6.4342784695884498</c:v>
                </c:pt>
                <c:pt idx="62">
                  <c:v>34.914497699999998</c:v>
                </c:pt>
                <c:pt idx="63">
                  <c:v>95.999965000000003</c:v>
                </c:pt>
                <c:pt idx="64">
                  <c:v>109.53118856002099</c:v>
                </c:pt>
                <c:pt idx="65">
                  <c:v>-0.23411047311343899</c:v>
                </c:pt>
                <c:pt idx="66">
                  <c:v>157.68814341298901</c:v>
                </c:pt>
                <c:pt idx="67">
                  <c:v>8.0612316768906709</c:v>
                </c:pt>
                <c:pt idx="68">
                  <c:v>14.2476196306026</c:v>
                </c:pt>
                <c:pt idx="69">
                  <c:v>56.204361666001901</c:v>
                </c:pt>
                <c:pt idx="70">
                  <c:v>71.247499000000005</c:v>
                </c:pt>
                <c:pt idx="71">
                  <c:v>-80.158713510610198</c:v>
                </c:pt>
                <c:pt idx="72">
                  <c:v>-58.169344500000001</c:v>
                </c:pt>
                <c:pt idx="73">
                  <c:v>-76.3322088645468</c:v>
                </c:pt>
                <c:pt idx="74">
                  <c:v>121.651388657575</c:v>
                </c:pt>
                <c:pt idx="75">
                  <c:v>19.320914292266401</c:v>
                </c:pt>
                <c:pt idx="76">
                  <c:v>-13.1379437689524</c:v>
                </c:pt>
                <c:pt idx="77">
                  <c:v>51.697187499999998</c:v>
                </c:pt>
                <c:pt idx="78">
                  <c:v>42.068838300000003</c:v>
                </c:pt>
                <c:pt idx="79">
                  <c:v>-70.301270599999995</c:v>
                </c:pt>
                <c:pt idx="80">
                  <c:v>25.074970241904701</c:v>
                </c:pt>
                <c:pt idx="81">
                  <c:v>36.38671875</c:v>
                </c:pt>
                <c:pt idx="82">
                  <c:v>42.352831999999999</c:v>
                </c:pt>
                <c:pt idx="84">
                  <c:v>103.8194992</c:v>
                </c:pt>
                <c:pt idx="85">
                  <c:v>19.484908251022301</c:v>
                </c:pt>
                <c:pt idx="86">
                  <c:v>14.8117528981082</c:v>
                </c:pt>
                <c:pt idx="87">
                  <c:v>45.976754386228002</c:v>
                </c:pt>
                <c:pt idx="88">
                  <c:v>25.075048595878101</c:v>
                </c:pt>
                <c:pt idx="89">
                  <c:v>-4.03154056226247</c:v>
                </c:pt>
                <c:pt idx="90">
                  <c:v>80.833844200000001</c:v>
                </c:pt>
                <c:pt idx="91">
                  <c:v>16.9016059132089</c:v>
                </c:pt>
                <c:pt idx="92">
                  <c:v>8.2298220510780506</c:v>
                </c:pt>
                <c:pt idx="93">
                  <c:v>100.83273</c:v>
                </c:pt>
                <c:pt idx="94">
                  <c:v>9.6637587116630108</c:v>
                </c:pt>
                <c:pt idx="95">
                  <c:v>34.847445026515103</c:v>
                </c:pt>
                <c:pt idx="96">
                  <c:v>53.96484375</c:v>
                </c:pt>
                <c:pt idx="97">
                  <c:v>32.390463808412001</c:v>
                </c:pt>
                <c:pt idx="98">
                  <c:v>-3.2765753000000002</c:v>
                </c:pt>
                <c:pt idx="99">
                  <c:v>31.617912802973901</c:v>
                </c:pt>
                <c:pt idx="100">
                  <c:v>-55.988902270916903</c:v>
                </c:pt>
                <c:pt idx="101">
                  <c:v>-100.37109375</c:v>
                </c:pt>
                <c:pt idx="102">
                  <c:v>106.448833475413</c:v>
                </c:pt>
                <c:pt idx="103">
                  <c:v>106.448833475413</c:v>
                </c:pt>
                <c:pt idx="104">
                  <c:v>27.797744664385998</c:v>
                </c:pt>
                <c:pt idx="105">
                  <c:v>29.8675890011496</c:v>
                </c:pt>
              </c:numCache>
            </c:numRef>
          </c:xVal>
          <c:yVal>
            <c:numRef>
              <c:f>calc!$E$22:$E$127</c:f>
              <c:numCache>
                <c:formatCode>General</c:formatCode>
                <c:ptCount val="106"/>
                <c:pt idx="0">
                  <c:v>41.000028</c:v>
                </c:pt>
                <c:pt idx="1">
                  <c:v>29.3357408462503</c:v>
                </c:pt>
                <c:pt idx="2">
                  <c:v>-35.112486400000002</c:v>
                </c:pt>
                <c:pt idx="3">
                  <c:v>40.294721230479801</c:v>
                </c:pt>
                <c:pt idx="4">
                  <c:v>12.5433140350087</c:v>
                </c:pt>
                <c:pt idx="5">
                  <c:v>56.000000200000002</c:v>
                </c:pt>
                <c:pt idx="6">
                  <c:v>-24.803590596310801</c:v>
                </c:pt>
                <c:pt idx="7">
                  <c:v>47.587070540888597</c:v>
                </c:pt>
                <c:pt idx="8">
                  <c:v>40.319730827735903</c:v>
                </c:pt>
                <c:pt idx="9">
                  <c:v>58.487952</c:v>
                </c:pt>
                <c:pt idx="10">
                  <c:v>23.664597176175199</c:v>
                </c:pt>
                <c:pt idx="11">
                  <c:v>50.672589467867503</c:v>
                </c:pt>
                <c:pt idx="12">
                  <c:v>32.306968560762598</c:v>
                </c:pt>
                <c:pt idx="13">
                  <c:v>27.396308920781401</c:v>
                </c:pt>
                <c:pt idx="14">
                  <c:v>-16.177904099999999</c:v>
                </c:pt>
                <c:pt idx="15">
                  <c:v>-10.840474551047899</c:v>
                </c:pt>
                <c:pt idx="16">
                  <c:v>42.607398099999997</c:v>
                </c:pt>
                <c:pt idx="17">
                  <c:v>12.648096082963299</c:v>
                </c:pt>
                <c:pt idx="18">
                  <c:v>62.8661033080922</c:v>
                </c:pt>
                <c:pt idx="19">
                  <c:v>47.989921667414102</c:v>
                </c:pt>
                <c:pt idx="20">
                  <c:v>36.326987112000303</c:v>
                </c:pt>
                <c:pt idx="21">
                  <c:v>36.422562051468503</c:v>
                </c:pt>
                <c:pt idx="22">
                  <c:v>2.8930785999999999</c:v>
                </c:pt>
                <c:pt idx="23">
                  <c:v>9.9111830524448497</c:v>
                </c:pt>
                <c:pt idx="24">
                  <c:v>44.541880312877502</c:v>
                </c:pt>
                <c:pt idx="25">
                  <c:v>49.816700300000001</c:v>
                </c:pt>
                <c:pt idx="26">
                  <c:v>56.002385797452</c:v>
                </c:pt>
                <c:pt idx="27">
                  <c:v>19.094175199999999</c:v>
                </c:pt>
                <c:pt idx="28">
                  <c:v>25.268359199999999</c:v>
                </c:pt>
                <c:pt idx="29">
                  <c:v>26.718360706980501</c:v>
                </c:pt>
                <c:pt idx="30">
                  <c:v>58.706043479479803</c:v>
                </c:pt>
                <c:pt idx="31">
                  <c:v>8.6330684533992201</c:v>
                </c:pt>
                <c:pt idx="32">
                  <c:v>51.000000300000004</c:v>
                </c:pt>
                <c:pt idx="33">
                  <c:v>64.130182008867195</c:v>
                </c:pt>
                <c:pt idx="34">
                  <c:v>46.531792132960398</c:v>
                </c:pt>
                <c:pt idx="35">
                  <c:v>51.322924262780397</c:v>
                </c:pt>
                <c:pt idx="36">
                  <c:v>7.8428245798460496</c:v>
                </c:pt>
                <c:pt idx="37">
                  <c:v>38.248346119095103</c:v>
                </c:pt>
                <c:pt idx="38">
                  <c:v>4.8417097</c:v>
                </c:pt>
                <c:pt idx="39">
                  <c:v>22.385829399999999</c:v>
                </c:pt>
                <c:pt idx="40">
                  <c:v>47.165332102784703</c:v>
                </c:pt>
                <c:pt idx="41">
                  <c:v>65.089921497286994</c:v>
                </c:pt>
                <c:pt idx="42">
                  <c:v>22.134914550529199</c:v>
                </c:pt>
                <c:pt idx="43">
                  <c:v>-3.1759486978616001</c:v>
                </c:pt>
                <c:pt idx="44">
                  <c:v>32.940750399999999</c:v>
                </c:pt>
                <c:pt idx="45">
                  <c:v>53.181314068583603</c:v>
                </c:pt>
                <c:pt idx="46">
                  <c:v>31.563409567095999</c:v>
                </c:pt>
                <c:pt idx="47">
                  <c:v>41.989990147759798</c:v>
                </c:pt>
                <c:pt idx="48">
                  <c:v>35.945219199230898</c:v>
                </c:pt>
                <c:pt idx="49">
                  <c:v>0.42149734546697398</c:v>
                </c:pt>
                <c:pt idx="50">
                  <c:v>29.3357408462503</c:v>
                </c:pt>
                <c:pt idx="51">
                  <c:v>29.3357408462503</c:v>
                </c:pt>
                <c:pt idx="52">
                  <c:v>25.768611100000001</c:v>
                </c:pt>
                <c:pt idx="53">
                  <c:v>-29.582961678721599</c:v>
                </c:pt>
                <c:pt idx="54">
                  <c:v>26.8234472</c:v>
                </c:pt>
                <c:pt idx="55">
                  <c:v>55.347249464984003</c:v>
                </c:pt>
                <c:pt idx="56">
                  <c:v>3.9161170879931002</c:v>
                </c:pt>
                <c:pt idx="57">
                  <c:v>-20.086257076753601</c:v>
                </c:pt>
                <c:pt idx="58">
                  <c:v>23.996424387451</c:v>
                </c:pt>
                <c:pt idx="59">
                  <c:v>46.835718420347099</c:v>
                </c:pt>
                <c:pt idx="60">
                  <c:v>42.700153652851299</c:v>
                </c:pt>
                <c:pt idx="61">
                  <c:v>31.8991049141896</c:v>
                </c:pt>
                <c:pt idx="62">
                  <c:v>-19.3022329</c:v>
                </c:pt>
                <c:pt idx="63">
                  <c:v>17.175049699999999</c:v>
                </c:pt>
                <c:pt idx="64">
                  <c:v>3.9161170879931002</c:v>
                </c:pt>
                <c:pt idx="65">
                  <c:v>49.402635500701699</c:v>
                </c:pt>
                <c:pt idx="66">
                  <c:v>-41.605832905433601</c:v>
                </c:pt>
                <c:pt idx="67">
                  <c:v>9.5096953011900194</c:v>
                </c:pt>
                <c:pt idx="68">
                  <c:v>65.0837339717189</c:v>
                </c:pt>
                <c:pt idx="69">
                  <c:v>20.5725797624225</c:v>
                </c:pt>
                <c:pt idx="70">
                  <c:v>30.3308401</c:v>
                </c:pt>
                <c:pt idx="71">
                  <c:v>8.4484111736039598</c:v>
                </c:pt>
                <c:pt idx="72">
                  <c:v>-23.3165935</c:v>
                </c:pt>
                <c:pt idx="73">
                  <c:v>-9.9099573253956894</c:v>
                </c:pt>
                <c:pt idx="74">
                  <c:v>12.758380905622699</c:v>
                </c:pt>
                <c:pt idx="75">
                  <c:v>52.209131684561797</c:v>
                </c:pt>
                <c:pt idx="76">
                  <c:v>38.742054043614601</c:v>
                </c:pt>
                <c:pt idx="77">
                  <c:v>25.362957600000001</c:v>
                </c:pt>
                <c:pt idx="78">
                  <c:v>41.600562600000003</c:v>
                </c:pt>
                <c:pt idx="79">
                  <c:v>19.094175199999999</c:v>
                </c:pt>
                <c:pt idx="80">
                  <c:v>45.811115189921601</c:v>
                </c:pt>
                <c:pt idx="81">
                  <c:v>57.515822865538802</c:v>
                </c:pt>
                <c:pt idx="82">
                  <c:v>25.624262600000002</c:v>
                </c:pt>
                <c:pt idx="84">
                  <c:v>1.3571070000000001</c:v>
                </c:pt>
                <c:pt idx="85">
                  <c:v>48.7075128627203</c:v>
                </c:pt>
                <c:pt idx="86">
                  <c:v>46.114907768559299</c:v>
                </c:pt>
                <c:pt idx="87">
                  <c:v>6.1185266485832797</c:v>
                </c:pt>
                <c:pt idx="88">
                  <c:v>-29.262871995561401</c:v>
                </c:pt>
                <c:pt idx="89">
                  <c:v>39.6029685923302</c:v>
                </c:pt>
                <c:pt idx="90">
                  <c:v>7.9090562000000002</c:v>
                </c:pt>
                <c:pt idx="91">
                  <c:v>62.3435495255451</c:v>
                </c:pt>
                <c:pt idx="92">
                  <c:v>46.8002860055228</c:v>
                </c:pt>
                <c:pt idx="93">
                  <c:v>14.8971921</c:v>
                </c:pt>
                <c:pt idx="94">
                  <c:v>34.247971412344803</c:v>
                </c:pt>
                <c:pt idx="95">
                  <c:v>39.0965346174196</c:v>
                </c:pt>
                <c:pt idx="96">
                  <c:v>0</c:v>
                </c:pt>
                <c:pt idx="97">
                  <c:v>1.28083065102171</c:v>
                </c:pt>
                <c:pt idx="98">
                  <c:v>54.702354499999998</c:v>
                </c:pt>
                <c:pt idx="99">
                  <c:v>48.769300182878801</c:v>
                </c:pt>
                <c:pt idx="100">
                  <c:v>-32.8620720813405</c:v>
                </c:pt>
                <c:pt idx="101">
                  <c:v>40.580584664127599</c:v>
                </c:pt>
                <c:pt idx="102">
                  <c:v>16.221090864603799</c:v>
                </c:pt>
                <c:pt idx="103">
                  <c:v>16.221090864603799</c:v>
                </c:pt>
                <c:pt idx="104">
                  <c:v>-13.458680049062499</c:v>
                </c:pt>
                <c:pt idx="105">
                  <c:v>-19.000649332202801</c:v>
                </c:pt>
              </c:numCache>
            </c:numRef>
          </c:yVal>
          <c:bubbleSize>
            <c:numRef>
              <c:f>calc!$F$22:$F$127</c:f>
              <c:numCache>
                <c:formatCode>_(* #,##0.00_);_(* \(#,##0.00\);_(* "-"??_);_(@_)</c:formatCode>
                <c:ptCount val="106"/>
                <c:pt idx="0">
                  <c:v>2.4144366197183098</c:v>
                </c:pt>
                <c:pt idx="1">
                  <c:v>0</c:v>
                </c:pt>
                <c:pt idx="2">
                  <c:v>0</c:v>
                </c:pt>
                <c:pt idx="3">
                  <c:v>1.0600706713780919</c:v>
                </c:pt>
                <c:pt idx="4">
                  <c:v>0</c:v>
                </c:pt>
                <c:pt idx="5">
                  <c:v>0</c:v>
                </c:pt>
                <c:pt idx="6">
                  <c:v>2.4805763456655918</c:v>
                </c:pt>
                <c:pt idx="7">
                  <c:v>0</c:v>
                </c:pt>
                <c:pt idx="8">
                  <c:v>3.883495145631068</c:v>
                </c:pt>
                <c:pt idx="9">
                  <c:v>0</c:v>
                </c:pt>
                <c:pt idx="10">
                  <c:v>5.6900600248762396</c:v>
                </c:pt>
                <c:pt idx="11">
                  <c:v>1.0892455884589836</c:v>
                </c:pt>
                <c:pt idx="12">
                  <c:v>0</c:v>
                </c:pt>
                <c:pt idx="13">
                  <c:v>0.96192384769539074</c:v>
                </c:pt>
                <c:pt idx="14">
                  <c:v>2.0689655172413794</c:v>
                </c:pt>
                <c:pt idx="15">
                  <c:v>4.0088073276875544</c:v>
                </c:pt>
                <c:pt idx="16">
                  <c:v>1.0714285714285714</c:v>
                </c:pt>
                <c:pt idx="17">
                  <c:v>1.4423076923076923</c:v>
                </c:pt>
                <c:pt idx="18">
                  <c:v>0</c:v>
                </c:pt>
                <c:pt idx="19">
                  <c:v>0</c:v>
                </c:pt>
                <c:pt idx="20">
                  <c:v>0</c:v>
                </c:pt>
                <c:pt idx="21">
                  <c:v>2.2311636261073349</c:v>
                </c:pt>
                <c:pt idx="22">
                  <c:v>1.3644591611479029</c:v>
                </c:pt>
                <c:pt idx="23">
                  <c:v>0</c:v>
                </c:pt>
                <c:pt idx="24">
                  <c:v>2.3022544486923548</c:v>
                </c:pt>
                <c:pt idx="25">
                  <c:v>1.5713662156263641</c:v>
                </c:pt>
                <c:pt idx="26">
                  <c:v>1.7384152178156</c:v>
                </c:pt>
                <c:pt idx="27">
                  <c:v>0.55519262981574535</c:v>
                </c:pt>
                <c:pt idx="28">
                  <c:v>0</c:v>
                </c:pt>
                <c:pt idx="29">
                  <c:v>3.2725136668352008</c:v>
                </c:pt>
                <c:pt idx="30">
                  <c:v>0.60575466935890965</c:v>
                </c:pt>
                <c:pt idx="31">
                  <c:v>2.8402366863905324</c:v>
                </c:pt>
                <c:pt idx="32">
                  <c:v>4.5141232565368572</c:v>
                </c:pt>
                <c:pt idx="33">
                  <c:v>2.033704222822609</c:v>
                </c:pt>
                <c:pt idx="34">
                  <c:v>1.6389273395436916</c:v>
                </c:pt>
                <c:pt idx="35">
                  <c:v>1.9311777842522579</c:v>
                </c:pt>
                <c:pt idx="36">
                  <c:v>11.111111111111111</c:v>
                </c:pt>
                <c:pt idx="37">
                  <c:v>1.0881693831391501</c:v>
                </c:pt>
                <c:pt idx="38">
                  <c:v>0</c:v>
                </c:pt>
                <c:pt idx="39">
                  <c:v>0.42122999157540014</c:v>
                </c:pt>
                <c:pt idx="40">
                  <c:v>1.264263286235348</c:v>
                </c:pt>
                <c:pt idx="41">
                  <c:v>1.4761584718783163</c:v>
                </c:pt>
                <c:pt idx="42">
                  <c:v>3.9276497820929483</c:v>
                </c:pt>
                <c:pt idx="43">
                  <c:v>6.8744849517454139</c:v>
                </c:pt>
                <c:pt idx="44">
                  <c:v>1.0443864229765014</c:v>
                </c:pt>
                <c:pt idx="45">
                  <c:v>1.6348722655180463</c:v>
                </c:pt>
                <c:pt idx="46">
                  <c:v>2.4164859002169199</c:v>
                </c:pt>
                <c:pt idx="47">
                  <c:v>1.4856604567899341</c:v>
                </c:pt>
                <c:pt idx="48">
                  <c:v>1.9521749215947988</c:v>
                </c:pt>
                <c:pt idx="49">
                  <c:v>31.400613407331679</c:v>
                </c:pt>
                <c:pt idx="50">
                  <c:v>0.90838123625008871</c:v>
                </c:pt>
                <c:pt idx="51">
                  <c:v>0</c:v>
                </c:pt>
                <c:pt idx="52">
                  <c:v>0</c:v>
                </c:pt>
                <c:pt idx="53">
                  <c:v>90.152284263959388</c:v>
                </c:pt>
                <c:pt idx="54">
                  <c:v>1.4729857819905214</c:v>
                </c:pt>
                <c:pt idx="55">
                  <c:v>0.83056478405315615</c:v>
                </c:pt>
                <c:pt idx="56">
                  <c:v>1.7184632178827108</c:v>
                </c:pt>
                <c:pt idx="57">
                  <c:v>0.67069037108138485</c:v>
                </c:pt>
                <c:pt idx="58">
                  <c:v>2.2318401589249497</c:v>
                </c:pt>
                <c:pt idx="59">
                  <c:v>1.9786715693751109</c:v>
                </c:pt>
                <c:pt idx="60">
                  <c:v>1.05716523101018</c:v>
                </c:pt>
                <c:pt idx="61">
                  <c:v>2.9881966233378154</c:v>
                </c:pt>
                <c:pt idx="62">
                  <c:v>25.806451612903224</c:v>
                </c:pt>
                <c:pt idx="63">
                  <c:v>9.0769230769230766</c:v>
                </c:pt>
                <c:pt idx="64">
                  <c:v>0</c:v>
                </c:pt>
                <c:pt idx="65">
                  <c:v>1.7122645340294491</c:v>
                </c:pt>
                <c:pt idx="66">
                  <c:v>2.2869796894333887</c:v>
                </c:pt>
                <c:pt idx="67">
                  <c:v>6.0245072547508993</c:v>
                </c:pt>
                <c:pt idx="68">
                  <c:v>1.6905612834460526</c:v>
                </c:pt>
                <c:pt idx="69">
                  <c:v>4.0015879317189365</c:v>
                </c:pt>
                <c:pt idx="70">
                  <c:v>4.2557536153331226</c:v>
                </c:pt>
                <c:pt idx="71">
                  <c:v>3.5050889565223331</c:v>
                </c:pt>
                <c:pt idx="72">
                  <c:v>3.9370078740157481</c:v>
                </c:pt>
                <c:pt idx="73">
                  <c:v>1.7737961926091825</c:v>
                </c:pt>
                <c:pt idx="74">
                  <c:v>4.3518647239268518</c:v>
                </c:pt>
                <c:pt idx="75">
                  <c:v>1.7855086316069944</c:v>
                </c:pt>
                <c:pt idx="76">
                  <c:v>1.3382579670992958</c:v>
                </c:pt>
                <c:pt idx="77">
                  <c:v>0</c:v>
                </c:pt>
                <c:pt idx="78">
                  <c:v>1.0521042084168337</c:v>
                </c:pt>
                <c:pt idx="79">
                  <c:v>0</c:v>
                </c:pt>
                <c:pt idx="80">
                  <c:v>1.1511530270528674</c:v>
                </c:pt>
                <c:pt idx="81">
                  <c:v>3.1129612785862788</c:v>
                </c:pt>
                <c:pt idx="82">
                  <c:v>1.4793553113553111</c:v>
                </c:pt>
                <c:pt idx="83">
                  <c:v>0</c:v>
                </c:pt>
                <c:pt idx="84">
                  <c:v>0.93805909466952786</c:v>
                </c:pt>
                <c:pt idx="85">
                  <c:v>0.56570931244560485</c:v>
                </c:pt>
                <c:pt idx="86">
                  <c:v>0.71828087391157625</c:v>
                </c:pt>
                <c:pt idx="87">
                  <c:v>0</c:v>
                </c:pt>
                <c:pt idx="88">
                  <c:v>4.0223040273010886</c:v>
                </c:pt>
                <c:pt idx="89">
                  <c:v>1.1716165521431314</c:v>
                </c:pt>
                <c:pt idx="90">
                  <c:v>5.0302282416289561</c:v>
                </c:pt>
                <c:pt idx="91">
                  <c:v>1.7070908371322002</c:v>
                </c:pt>
                <c:pt idx="92">
                  <c:v>2.669483777830123</c:v>
                </c:pt>
                <c:pt idx="93">
                  <c:v>8.9133089133089136</c:v>
                </c:pt>
                <c:pt idx="94">
                  <c:v>1.2141280353200883</c:v>
                </c:pt>
                <c:pt idx="95">
                  <c:v>3.0907920154539599</c:v>
                </c:pt>
                <c:pt idx="96">
                  <c:v>0.8418745954664979</c:v>
                </c:pt>
                <c:pt idx="97">
                  <c:v>80</c:v>
                </c:pt>
                <c:pt idx="98">
                  <c:v>1.8845558557674338</c:v>
                </c:pt>
                <c:pt idx="99">
                  <c:v>1.7598187311178248</c:v>
                </c:pt>
                <c:pt idx="100">
                  <c:v>2.5697503671071953</c:v>
                </c:pt>
                <c:pt idx="101">
                  <c:v>0</c:v>
                </c:pt>
                <c:pt idx="102">
                  <c:v>0</c:v>
                </c:pt>
                <c:pt idx="103">
                  <c:v>3.2573289902280131</c:v>
                </c:pt>
                <c:pt idx="104">
                  <c:v>9.420289855072463</c:v>
                </c:pt>
                <c:pt idx="105">
                  <c:v>0</c:v>
                </c:pt>
              </c:numCache>
            </c:numRef>
          </c:bubbleSize>
          <c:bubble3D val="0"/>
        </c:ser>
        <c:dLbls>
          <c:showLegendKey val="0"/>
          <c:showVal val="0"/>
          <c:showCatName val="0"/>
          <c:showSerName val="0"/>
          <c:showPercent val="0"/>
          <c:showBubbleSize val="0"/>
        </c:dLbls>
        <c:bubbleScale val="25"/>
        <c:showNegBubbles val="0"/>
        <c:axId val="215486464"/>
        <c:axId val="215488000"/>
      </c:bubbleChart>
      <c:valAx>
        <c:axId val="215486464"/>
        <c:scaling>
          <c:orientation val="minMax"/>
          <c:max val="180"/>
          <c:min val="-180"/>
        </c:scaling>
        <c:delete val="1"/>
        <c:axPos val="b"/>
        <c:numFmt formatCode="General" sourceLinked="1"/>
        <c:majorTickMark val="out"/>
        <c:minorTickMark val="none"/>
        <c:tickLblPos val="nextTo"/>
        <c:crossAx val="215488000"/>
        <c:crosses val="autoZero"/>
        <c:crossBetween val="midCat"/>
      </c:valAx>
      <c:valAx>
        <c:axId val="215488000"/>
        <c:scaling>
          <c:orientation val="minMax"/>
          <c:max val="90"/>
          <c:min val="-90"/>
        </c:scaling>
        <c:delete val="1"/>
        <c:axPos val="l"/>
        <c:numFmt formatCode="General" sourceLinked="1"/>
        <c:majorTickMark val="out"/>
        <c:minorTickMark val="none"/>
        <c:tickLblPos val="nextTo"/>
        <c:crossAx val="215486464"/>
        <c:crosses val="autoZero"/>
        <c:crossBetween val="midCat"/>
      </c:valAx>
      <c:spPr>
        <a:blipFill>
          <a:blip xmlns:r="http://schemas.openxmlformats.org/officeDocument/2006/relationships" r:embed="rId1"/>
          <a:stretch>
            <a:fillRect/>
          </a:stretch>
        </a:blipFill>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stacked"/>
        <c:varyColors val="0"/>
        <c:ser>
          <c:idx val="1"/>
          <c:order val="1"/>
          <c:spPr>
            <a:solidFill>
              <a:schemeClr val="bg1"/>
            </a:solidFill>
          </c:spPr>
          <c:invertIfNegative val="0"/>
          <c:cat>
            <c:strRef>
              <c:f>calc!$G$21:$G$27</c:f>
              <c:strCache>
                <c:ptCount val="7"/>
                <c:pt idx="0">
                  <c:v>Africa</c:v>
                </c:pt>
                <c:pt idx="1">
                  <c:v>America</c:v>
                </c:pt>
                <c:pt idx="2">
                  <c:v>Asia</c:v>
                </c:pt>
                <c:pt idx="3">
                  <c:v>Australia</c:v>
                </c:pt>
                <c:pt idx="4">
                  <c:v>Europe</c:v>
                </c:pt>
                <c:pt idx="5">
                  <c:v>Latin America</c:v>
                </c:pt>
                <c:pt idx="6">
                  <c:v>MENA</c:v>
                </c:pt>
              </c:strCache>
            </c:strRef>
          </c:cat>
          <c:val>
            <c:numRef>
              <c:f>calc!$I$21:$I$27</c:f>
              <c:numCache>
                <c:formatCode>0</c:formatCode>
                <c:ptCount val="7"/>
                <c:pt idx="0">
                  <c:v>2953.8461538461538</c:v>
                </c:pt>
                <c:pt idx="1">
                  <c:v>0</c:v>
                </c:pt>
                <c:pt idx="2">
                  <c:v>1783.166904422254</c:v>
                </c:pt>
                <c:pt idx="3">
                  <c:v>20000</c:v>
                </c:pt>
                <c:pt idx="4">
                  <c:v>5250</c:v>
                </c:pt>
                <c:pt idx="5">
                  <c:v>4400</c:v>
                </c:pt>
                <c:pt idx="6">
                  <c:v>9146.5655463031271</c:v>
                </c:pt>
              </c:numCache>
            </c:numRef>
          </c:val>
        </c:ser>
        <c:ser>
          <c:idx val="3"/>
          <c:order val="2"/>
          <c:spPr>
            <a:solidFill>
              <a:schemeClr val="bg1"/>
            </a:solidFill>
            <a:ln w="25400">
              <a:solidFill>
                <a:schemeClr val="tx1">
                  <a:lumMod val="75000"/>
                  <a:lumOff val="25000"/>
                </a:schemeClr>
              </a:solidFill>
            </a:ln>
          </c:spPr>
          <c:invertIfNegative val="0"/>
          <c:cat>
            <c:strRef>
              <c:f>calc!$G$21:$G$27</c:f>
              <c:strCache>
                <c:ptCount val="7"/>
                <c:pt idx="0">
                  <c:v>Africa</c:v>
                </c:pt>
                <c:pt idx="1">
                  <c:v>America</c:v>
                </c:pt>
                <c:pt idx="2">
                  <c:v>Asia</c:v>
                </c:pt>
                <c:pt idx="3">
                  <c:v>Australia</c:v>
                </c:pt>
                <c:pt idx="4">
                  <c:v>Europe</c:v>
                </c:pt>
                <c:pt idx="5">
                  <c:v>Latin America</c:v>
                </c:pt>
                <c:pt idx="6">
                  <c:v>MENA</c:v>
                </c:pt>
              </c:strCache>
            </c:strRef>
          </c:cat>
          <c:val>
            <c:numRef>
              <c:f>calc!$K$21:$K$27</c:f>
              <c:numCache>
                <c:formatCode>0</c:formatCode>
                <c:ptCount val="7"/>
                <c:pt idx="0">
                  <c:v>174646.25384615385</c:v>
                </c:pt>
                <c:pt idx="1">
                  <c:v>0</c:v>
                </c:pt>
                <c:pt idx="2">
                  <c:v>185200.05831372473</c:v>
                </c:pt>
                <c:pt idx="3">
                  <c:v>183982.03128052715</c:v>
                </c:pt>
                <c:pt idx="4">
                  <c:v>294223.97169278393</c:v>
                </c:pt>
                <c:pt idx="5">
                  <c:v>216300.1</c:v>
                </c:pt>
                <c:pt idx="6">
                  <c:v>140853.53445369689</c:v>
                </c:pt>
              </c:numCache>
            </c:numRef>
          </c:val>
        </c:ser>
        <c:dLbls>
          <c:showLegendKey val="0"/>
          <c:showVal val="0"/>
          <c:showCatName val="0"/>
          <c:showSerName val="0"/>
          <c:showPercent val="0"/>
          <c:showBubbleSize val="0"/>
        </c:dLbls>
        <c:gapWidth val="150"/>
        <c:overlap val="100"/>
        <c:axId val="215427712"/>
        <c:axId val="215450368"/>
      </c:barChart>
      <c:scatterChart>
        <c:scatterStyle val="lineMarker"/>
        <c:varyColors val="0"/>
        <c:ser>
          <c:idx val="0"/>
          <c:order val="0"/>
          <c:spPr>
            <a:ln w="28575">
              <a:noFill/>
            </a:ln>
          </c:spPr>
          <c:marker>
            <c:symbol val="circle"/>
            <c:size val="7"/>
            <c:spPr>
              <a:solidFill>
                <a:schemeClr val="bg1">
                  <a:lumMod val="95000"/>
                </a:schemeClr>
              </a:solidFill>
              <a:ln>
                <a:solidFill>
                  <a:schemeClr val="tx1"/>
                </a:solidFill>
              </a:ln>
            </c:spPr>
          </c:marker>
          <c:xVal>
            <c:strRef>
              <c:f>calc!$G$21:$G$27</c:f>
              <c:strCache>
                <c:ptCount val="7"/>
                <c:pt idx="0">
                  <c:v>Africa</c:v>
                </c:pt>
                <c:pt idx="1">
                  <c:v>America</c:v>
                </c:pt>
                <c:pt idx="2">
                  <c:v>Asia</c:v>
                </c:pt>
                <c:pt idx="3">
                  <c:v>Australia</c:v>
                </c:pt>
                <c:pt idx="4">
                  <c:v>Europe</c:v>
                </c:pt>
                <c:pt idx="5">
                  <c:v>Latin America</c:v>
                </c:pt>
                <c:pt idx="6">
                  <c:v>MENA</c:v>
                </c:pt>
              </c:strCache>
            </c:strRef>
          </c:xVal>
          <c:yVal>
            <c:numRef>
              <c:f>calc!$H$21:$H$27</c:f>
              <c:numCache>
                <c:formatCode>0</c:formatCode>
                <c:ptCount val="7"/>
                <c:pt idx="0">
                  <c:v>45632.383853570362</c:v>
                </c:pt>
                <c:pt idx="1">
                  <c:v>0</c:v>
                </c:pt>
                <c:pt idx="2">
                  <c:v>15050.38471748859</c:v>
                </c:pt>
                <c:pt idx="3">
                  <c:v>89331.055653697011</c:v>
                </c:pt>
                <c:pt idx="4">
                  <c:v>62900.645589964159</c:v>
                </c:pt>
                <c:pt idx="5">
                  <c:v>32125.27915181364</c:v>
                </c:pt>
                <c:pt idx="6">
                  <c:v>40327.596625344864</c:v>
                </c:pt>
              </c:numCache>
            </c:numRef>
          </c:yVal>
          <c:smooth val="0"/>
        </c:ser>
        <c:dLbls>
          <c:showLegendKey val="0"/>
          <c:showVal val="0"/>
          <c:showCatName val="0"/>
          <c:showSerName val="0"/>
          <c:showPercent val="0"/>
          <c:showBubbleSize val="0"/>
        </c:dLbls>
        <c:axId val="215427712"/>
        <c:axId val="215450368"/>
      </c:scatterChart>
      <c:catAx>
        <c:axId val="215427712"/>
        <c:scaling>
          <c:orientation val="minMax"/>
        </c:scaling>
        <c:delete val="0"/>
        <c:axPos val="b"/>
        <c:majorTickMark val="out"/>
        <c:minorTickMark val="none"/>
        <c:tickLblPos val="nextTo"/>
        <c:crossAx val="215450368"/>
        <c:crosses val="autoZero"/>
        <c:auto val="1"/>
        <c:lblAlgn val="ctr"/>
        <c:lblOffset val="100"/>
        <c:noMultiLvlLbl val="0"/>
      </c:catAx>
      <c:valAx>
        <c:axId val="215450368"/>
        <c:scaling>
          <c:orientation val="minMax"/>
          <c:min val="0"/>
        </c:scaling>
        <c:delete val="0"/>
        <c:axPos val="l"/>
        <c:title>
          <c:tx>
            <c:rich>
              <a:bodyPr rot="-5400000" vert="horz"/>
              <a:lstStyle/>
              <a:p>
                <a:pPr>
                  <a:defRPr/>
                </a:pPr>
                <a:r>
                  <a:rPr lang="en-US"/>
                  <a:t>Salary US</a:t>
                </a:r>
                <a:r>
                  <a:rPr lang="en-US" baseline="0"/>
                  <a:t> ($)</a:t>
                </a:r>
                <a:endParaRPr lang="en-US"/>
              </a:p>
            </c:rich>
          </c:tx>
          <c:layout/>
          <c:overlay val="0"/>
        </c:title>
        <c:numFmt formatCode="0" sourceLinked="1"/>
        <c:majorTickMark val="out"/>
        <c:minorTickMark val="none"/>
        <c:tickLblPos val="nextTo"/>
        <c:crossAx val="215427712"/>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p>
        </c:rich>
      </c:tx>
      <c:layout>
        <c:manualLayout>
          <c:xMode val="edge"/>
          <c:yMode val="edge"/>
          <c:x val="0.40097777777777777"/>
          <c:y val="0"/>
        </c:manualLayout>
      </c:layout>
      <c:overlay val="1"/>
    </c:title>
    <c:autoTitleDeleted val="0"/>
    <c:plotArea>
      <c:layout>
        <c:manualLayout>
          <c:layoutTarget val="inner"/>
          <c:xMode val="edge"/>
          <c:yMode val="edge"/>
          <c:x val="0.11286558252383401"/>
          <c:y val="5.1850636981556147E-2"/>
          <c:w val="0.82831434730452513"/>
          <c:h val="0.7984627423523234"/>
        </c:manualLayout>
      </c:layout>
      <c:scatterChart>
        <c:scatterStyle val="lineMarker"/>
        <c:varyColors val="0"/>
        <c:ser>
          <c:idx val="0"/>
          <c:order val="0"/>
          <c:spPr>
            <a:ln w="28575">
              <a:noFill/>
            </a:ln>
          </c:spPr>
          <c:marker>
            <c:symbol val="circle"/>
            <c:size val="3"/>
            <c:spPr>
              <a:solidFill>
                <a:schemeClr val="tx1">
                  <a:lumMod val="50000"/>
                  <a:lumOff val="50000"/>
                </a:schemeClr>
              </a:solidFill>
              <a:ln>
                <a:solidFill>
                  <a:schemeClr val="tx1"/>
                </a:solidFill>
              </a:ln>
            </c:spPr>
          </c:marker>
          <c:xVal>
            <c:numRef>
              <c:f>Data!$R$18:$R$1900</c:f>
              <c:numCache>
                <c:formatCode>General</c:formatCode>
                <c:ptCount val="188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numCache>
            </c:numRef>
          </c:xVal>
          <c:yVal>
            <c:numRef>
              <c:f>Data!$G$18:$G$1900</c:f>
              <c:numCache>
                <c:formatCode>0</c:formatCode>
                <c:ptCount val="1883"/>
                <c:pt idx="0">
                  <c:v>1229201.9037879086</c:v>
                </c:pt>
                <c:pt idx="1">
                  <c:v>400000</c:v>
                </c:pt>
                <c:pt idx="2">
                  <c:v>400000</c:v>
                </c:pt>
                <c:pt idx="3">
                  <c:v>300000</c:v>
                </c:pt>
                <c:pt idx="4">
                  <c:v>299473.87169278396</c:v>
                </c:pt>
                <c:pt idx="5">
                  <c:v>260000</c:v>
                </c:pt>
                <c:pt idx="6">
                  <c:v>254079.88779832155</c:v>
                </c:pt>
                <c:pt idx="7">
                  <c:v>250000</c:v>
                </c:pt>
                <c:pt idx="8">
                  <c:v>250000</c:v>
                </c:pt>
                <c:pt idx="9">
                  <c:v>245840.3807575817</c:v>
                </c:pt>
                <c:pt idx="10">
                  <c:v>231119.74856804207</c:v>
                </c:pt>
                <c:pt idx="11">
                  <c:v>228671.89901848941</c:v>
                </c:pt>
                <c:pt idx="12">
                  <c:v>225000</c:v>
                </c:pt>
                <c:pt idx="13">
                  <c:v>220700</c:v>
                </c:pt>
                <c:pt idx="14">
                  <c:v>220664.95808941979</c:v>
                </c:pt>
                <c:pt idx="15">
                  <c:v>214000</c:v>
                </c:pt>
                <c:pt idx="16">
                  <c:v>203981.93128052715</c:v>
                </c:pt>
                <c:pt idx="17">
                  <c:v>200000</c:v>
                </c:pt>
                <c:pt idx="18">
                  <c:v>194000</c:v>
                </c:pt>
                <c:pt idx="19">
                  <c:v>192000</c:v>
                </c:pt>
                <c:pt idx="20">
                  <c:v>188000</c:v>
                </c:pt>
                <c:pt idx="21">
                  <c:v>186983.12521814698</c:v>
                </c:pt>
                <c:pt idx="22">
                  <c:v>184207.91865378313</c:v>
                </c:pt>
                <c:pt idx="23">
                  <c:v>177600</c:v>
                </c:pt>
                <c:pt idx="24">
                  <c:v>176585.52201983347</c:v>
                </c:pt>
                <c:pt idx="25">
                  <c:v>173384.64158844808</c:v>
                </c:pt>
                <c:pt idx="26">
                  <c:v>173384.64158844808</c:v>
                </c:pt>
                <c:pt idx="27">
                  <c:v>170000</c:v>
                </c:pt>
                <c:pt idx="28">
                  <c:v>170000</c:v>
                </c:pt>
                <c:pt idx="29">
                  <c:v>169000</c:v>
                </c:pt>
                <c:pt idx="30">
                  <c:v>168285.09330643489</c:v>
                </c:pt>
                <c:pt idx="31">
                  <c:v>160271.25018698312</c:v>
                </c:pt>
                <c:pt idx="32">
                  <c:v>160000</c:v>
                </c:pt>
                <c:pt idx="33">
                  <c:v>159105.90639881117</c:v>
                </c:pt>
                <c:pt idx="34">
                  <c:v>158085.99674240855</c:v>
                </c:pt>
                <c:pt idx="35">
                  <c:v>157617.8272067284</c:v>
                </c:pt>
                <c:pt idx="36">
                  <c:v>157617.8272067284</c:v>
                </c:pt>
                <c:pt idx="37">
                  <c:v>157337.8436848523</c:v>
                </c:pt>
                <c:pt idx="38">
                  <c:v>155000</c:v>
                </c:pt>
                <c:pt idx="39">
                  <c:v>152986.44846039536</c:v>
                </c:pt>
                <c:pt idx="40">
                  <c:v>152986.44846039536</c:v>
                </c:pt>
                <c:pt idx="41">
                  <c:v>150000</c:v>
                </c:pt>
                <c:pt idx="42">
                  <c:v>150000</c:v>
                </c:pt>
                <c:pt idx="43">
                  <c:v>150000</c:v>
                </c:pt>
                <c:pt idx="44">
                  <c:v>150000</c:v>
                </c:pt>
                <c:pt idx="45">
                  <c:v>150000</c:v>
                </c:pt>
                <c:pt idx="46">
                  <c:v>150000</c:v>
                </c:pt>
                <c:pt idx="47">
                  <c:v>150000</c:v>
                </c:pt>
                <c:pt idx="48">
                  <c:v>150000</c:v>
                </c:pt>
                <c:pt idx="49">
                  <c:v>150000</c:v>
                </c:pt>
                <c:pt idx="50">
                  <c:v>150000</c:v>
                </c:pt>
                <c:pt idx="51">
                  <c:v>150000</c:v>
                </c:pt>
                <c:pt idx="52">
                  <c:v>149907.13380100971</c:v>
                </c:pt>
                <c:pt idx="53">
                  <c:v>148284.35006969364</c:v>
                </c:pt>
                <c:pt idx="54">
                  <c:v>148102.22862117883</c:v>
                </c:pt>
                <c:pt idx="55">
                  <c:v>147886.90017838217</c:v>
                </c:pt>
                <c:pt idx="56">
                  <c:v>145000</c:v>
                </c:pt>
                <c:pt idx="57">
                  <c:v>145000</c:v>
                </c:pt>
                <c:pt idx="58">
                  <c:v>143565.85684888897</c:v>
                </c:pt>
                <c:pt idx="59">
                  <c:v>140000</c:v>
                </c:pt>
                <c:pt idx="60">
                  <c:v>140000</c:v>
                </c:pt>
                <c:pt idx="61">
                  <c:v>140000</c:v>
                </c:pt>
                <c:pt idx="62">
                  <c:v>140000</c:v>
                </c:pt>
                <c:pt idx="63">
                  <c:v>138000</c:v>
                </c:pt>
                <c:pt idx="64">
                  <c:v>137500</c:v>
                </c:pt>
                <c:pt idx="65">
                  <c:v>136000</c:v>
                </c:pt>
                <c:pt idx="66">
                  <c:v>135000</c:v>
                </c:pt>
                <c:pt idx="67">
                  <c:v>135000</c:v>
                </c:pt>
                <c:pt idx="68">
                  <c:v>135000</c:v>
                </c:pt>
                <c:pt idx="69">
                  <c:v>132588.25533234264</c:v>
                </c:pt>
                <c:pt idx="70">
                  <c:v>131770.4440860638</c:v>
                </c:pt>
                <c:pt idx="71">
                  <c:v>131675.52225194403</c:v>
                </c:pt>
                <c:pt idx="72">
                  <c:v>130000</c:v>
                </c:pt>
                <c:pt idx="73">
                  <c:v>130000</c:v>
                </c:pt>
                <c:pt idx="74">
                  <c:v>130000</c:v>
                </c:pt>
                <c:pt idx="75">
                  <c:v>130000</c:v>
                </c:pt>
                <c:pt idx="76">
                  <c:v>130000</c:v>
                </c:pt>
                <c:pt idx="77">
                  <c:v>128000</c:v>
                </c:pt>
                <c:pt idx="78">
                  <c:v>127500</c:v>
                </c:pt>
                <c:pt idx="79">
                  <c:v>127488.70705032947</c:v>
                </c:pt>
                <c:pt idx="80">
                  <c:v>127488.70705032947</c:v>
                </c:pt>
                <c:pt idx="81">
                  <c:v>127039.94389916077</c:v>
                </c:pt>
                <c:pt idx="82">
                  <c:v>126094.26176538273</c:v>
                </c:pt>
                <c:pt idx="83">
                  <c:v>126094.26176538273</c:v>
                </c:pt>
                <c:pt idx="84">
                  <c:v>126094.26176538273</c:v>
                </c:pt>
                <c:pt idx="85">
                  <c:v>126094.26176538273</c:v>
                </c:pt>
                <c:pt idx="86">
                  <c:v>125000</c:v>
                </c:pt>
                <c:pt idx="87">
                  <c:v>125000</c:v>
                </c:pt>
                <c:pt idx="88">
                  <c:v>125000</c:v>
                </c:pt>
                <c:pt idx="89">
                  <c:v>125000</c:v>
                </c:pt>
                <c:pt idx="90">
                  <c:v>125000</c:v>
                </c:pt>
                <c:pt idx="91">
                  <c:v>125000</c:v>
                </c:pt>
                <c:pt idx="92">
                  <c:v>125000</c:v>
                </c:pt>
                <c:pt idx="93">
                  <c:v>125000</c:v>
                </c:pt>
                <c:pt idx="94">
                  <c:v>125000</c:v>
                </c:pt>
                <c:pt idx="95">
                  <c:v>125000</c:v>
                </c:pt>
                <c:pt idx="96">
                  <c:v>125000</c:v>
                </c:pt>
                <c:pt idx="97">
                  <c:v>124518.08349331544</c:v>
                </c:pt>
                <c:pt idx="98">
                  <c:v>122941.90522124816</c:v>
                </c:pt>
                <c:pt idx="99">
                  <c:v>122389.15876831629</c:v>
                </c:pt>
                <c:pt idx="100">
                  <c:v>122389.15876831629</c:v>
                </c:pt>
                <c:pt idx="101">
                  <c:v>122389.15876831629</c:v>
                </c:pt>
                <c:pt idx="102">
                  <c:v>122389.15876831629</c:v>
                </c:pt>
                <c:pt idx="103">
                  <c:v>120000</c:v>
                </c:pt>
                <c:pt idx="104">
                  <c:v>120000</c:v>
                </c:pt>
                <c:pt idx="105">
                  <c:v>120000</c:v>
                </c:pt>
                <c:pt idx="106">
                  <c:v>120000</c:v>
                </c:pt>
                <c:pt idx="107">
                  <c:v>120000</c:v>
                </c:pt>
                <c:pt idx="108">
                  <c:v>120000</c:v>
                </c:pt>
                <c:pt idx="109">
                  <c:v>120000</c:v>
                </c:pt>
                <c:pt idx="110">
                  <c:v>120000</c:v>
                </c:pt>
                <c:pt idx="111">
                  <c:v>120000</c:v>
                </c:pt>
                <c:pt idx="112">
                  <c:v>118213.37040504631</c:v>
                </c:pt>
                <c:pt idx="113">
                  <c:v>118213.37040504631</c:v>
                </c:pt>
                <c:pt idx="114">
                  <c:v>118000</c:v>
                </c:pt>
                <c:pt idx="115">
                  <c:v>116637.19213297902</c:v>
                </c:pt>
                <c:pt idx="116">
                  <c:v>115061.01386091174</c:v>
                </c:pt>
                <c:pt idx="117">
                  <c:v>115061.01386091174</c:v>
                </c:pt>
                <c:pt idx="118">
                  <c:v>115000</c:v>
                </c:pt>
                <c:pt idx="119">
                  <c:v>115000</c:v>
                </c:pt>
                <c:pt idx="120">
                  <c:v>115000</c:v>
                </c:pt>
                <c:pt idx="121">
                  <c:v>115000</c:v>
                </c:pt>
                <c:pt idx="122">
                  <c:v>114335.9495092447</c:v>
                </c:pt>
                <c:pt idx="123">
                  <c:v>114335.9495092447</c:v>
                </c:pt>
                <c:pt idx="124">
                  <c:v>114000</c:v>
                </c:pt>
                <c:pt idx="125">
                  <c:v>112190.06220428993</c:v>
                </c:pt>
                <c:pt idx="126">
                  <c:v>112190.06220428993</c:v>
                </c:pt>
                <c:pt idx="127">
                  <c:v>112000</c:v>
                </c:pt>
                <c:pt idx="128">
                  <c:v>111680</c:v>
                </c:pt>
                <c:pt idx="129">
                  <c:v>111000</c:v>
                </c:pt>
                <c:pt idx="130">
                  <c:v>111000</c:v>
                </c:pt>
                <c:pt idx="131">
                  <c:v>110332.47904470989</c:v>
                </c:pt>
                <c:pt idx="132">
                  <c:v>110332.47904470989</c:v>
                </c:pt>
                <c:pt idx="133">
                  <c:v>110000</c:v>
                </c:pt>
                <c:pt idx="134">
                  <c:v>110000</c:v>
                </c:pt>
                <c:pt idx="135">
                  <c:v>110000</c:v>
                </c:pt>
                <c:pt idx="136">
                  <c:v>110000</c:v>
                </c:pt>
                <c:pt idx="137">
                  <c:v>110000</c:v>
                </c:pt>
                <c:pt idx="138">
                  <c:v>109729.60187662003</c:v>
                </c:pt>
                <c:pt idx="139">
                  <c:v>109130.33323508203</c:v>
                </c:pt>
                <c:pt idx="140">
                  <c:v>109000</c:v>
                </c:pt>
                <c:pt idx="141">
                  <c:v>108169.76753333595</c:v>
                </c:pt>
                <c:pt idx="142">
                  <c:v>108160</c:v>
                </c:pt>
                <c:pt idx="143">
                  <c:v>108110.42357867939</c:v>
                </c:pt>
                <c:pt idx="144">
                  <c:v>108000</c:v>
                </c:pt>
                <c:pt idx="145">
                  <c:v>108000</c:v>
                </c:pt>
                <c:pt idx="146">
                  <c:v>108000</c:v>
                </c:pt>
                <c:pt idx="147">
                  <c:v>107000</c:v>
                </c:pt>
                <c:pt idx="148">
                  <c:v>107000</c:v>
                </c:pt>
                <c:pt idx="149">
                  <c:v>107000</c:v>
                </c:pt>
                <c:pt idx="150">
                  <c:v>106815.148267971</c:v>
                </c:pt>
                <c:pt idx="151">
                  <c:v>106000</c:v>
                </c:pt>
                <c:pt idx="152">
                  <c:v>105219.68296424497</c:v>
                </c:pt>
                <c:pt idx="153">
                  <c:v>105000</c:v>
                </c:pt>
                <c:pt idx="154">
                  <c:v>105000</c:v>
                </c:pt>
                <c:pt idx="155">
                  <c:v>105000</c:v>
                </c:pt>
                <c:pt idx="156">
                  <c:v>105000</c:v>
                </c:pt>
                <c:pt idx="157">
                  <c:v>104172.75399731184</c:v>
                </c:pt>
                <c:pt idx="158">
                  <c:v>104030.78495306884</c:v>
                </c:pt>
                <c:pt idx="159">
                  <c:v>104027.76595644075</c:v>
                </c:pt>
                <c:pt idx="160">
                  <c:v>104000</c:v>
                </c:pt>
                <c:pt idx="161">
                  <c:v>104000</c:v>
                </c:pt>
                <c:pt idx="162">
                  <c:v>103000</c:v>
                </c:pt>
                <c:pt idx="163">
                  <c:v>103000</c:v>
                </c:pt>
                <c:pt idx="164">
                  <c:v>102542.54233725216</c:v>
                </c:pt>
                <c:pt idx="165">
                  <c:v>102451.58768437347</c:v>
                </c:pt>
                <c:pt idx="166">
                  <c:v>102451.58768437347</c:v>
                </c:pt>
                <c:pt idx="167">
                  <c:v>102451.58768437347</c:v>
                </c:pt>
                <c:pt idx="168">
                  <c:v>102000</c:v>
                </c:pt>
                <c:pt idx="169">
                  <c:v>101990.96564026357</c:v>
                </c:pt>
                <c:pt idx="170">
                  <c:v>101990.96564026357</c:v>
                </c:pt>
                <c:pt idx="171">
                  <c:v>101990.96564026357</c:v>
                </c:pt>
                <c:pt idx="172">
                  <c:v>101990.96564026357</c:v>
                </c:pt>
                <c:pt idx="173">
                  <c:v>101990.96564026357</c:v>
                </c:pt>
                <c:pt idx="174">
                  <c:v>101990.96564026357</c:v>
                </c:pt>
                <c:pt idx="175">
                  <c:v>101990.96564026357</c:v>
                </c:pt>
                <c:pt idx="176">
                  <c:v>101990.96564026357</c:v>
                </c:pt>
                <c:pt idx="177">
                  <c:v>101990.96564026357</c:v>
                </c:pt>
                <c:pt idx="178">
                  <c:v>101206.40684944032</c:v>
                </c:pt>
                <c:pt idx="179">
                  <c:v>100800</c:v>
                </c:pt>
                <c:pt idx="180">
                  <c:v>100614.72928405051</c:v>
                </c:pt>
                <c:pt idx="181">
                  <c:v>100000</c:v>
                </c:pt>
                <c:pt idx="182">
                  <c:v>100000</c:v>
                </c:pt>
                <c:pt idx="183">
                  <c:v>100000</c:v>
                </c:pt>
                <c:pt idx="184">
                  <c:v>100000</c:v>
                </c:pt>
                <c:pt idx="185">
                  <c:v>100000</c:v>
                </c:pt>
                <c:pt idx="186">
                  <c:v>100000</c:v>
                </c:pt>
                <c:pt idx="187">
                  <c:v>100000</c:v>
                </c:pt>
                <c:pt idx="188">
                  <c:v>100000</c:v>
                </c:pt>
                <c:pt idx="189">
                  <c:v>100000</c:v>
                </c:pt>
                <c:pt idx="190">
                  <c:v>100000</c:v>
                </c:pt>
                <c:pt idx="191">
                  <c:v>100000</c:v>
                </c:pt>
                <c:pt idx="192">
                  <c:v>100000</c:v>
                </c:pt>
                <c:pt idx="193">
                  <c:v>100000</c:v>
                </c:pt>
                <c:pt idx="194">
                  <c:v>100000</c:v>
                </c:pt>
                <c:pt idx="195">
                  <c:v>100000</c:v>
                </c:pt>
                <c:pt idx="196">
                  <c:v>100000</c:v>
                </c:pt>
                <c:pt idx="197">
                  <c:v>100000</c:v>
                </c:pt>
                <c:pt idx="198">
                  <c:v>100000</c:v>
                </c:pt>
                <c:pt idx="199">
                  <c:v>100000</c:v>
                </c:pt>
                <c:pt idx="200">
                  <c:v>100000</c:v>
                </c:pt>
                <c:pt idx="201">
                  <c:v>99299.231140238902</c:v>
                </c:pt>
                <c:pt idx="202">
                  <c:v>99147</c:v>
                </c:pt>
                <c:pt idx="203">
                  <c:v>99000</c:v>
                </c:pt>
                <c:pt idx="204">
                  <c:v>99000</c:v>
                </c:pt>
                <c:pt idx="205">
                  <c:v>98336.152303032693</c:v>
                </c:pt>
                <c:pt idx="206">
                  <c:v>98336.152303032693</c:v>
                </c:pt>
                <c:pt idx="207">
                  <c:v>98336.152303032693</c:v>
                </c:pt>
                <c:pt idx="208">
                  <c:v>98000</c:v>
                </c:pt>
                <c:pt idx="209">
                  <c:v>97000</c:v>
                </c:pt>
                <c:pt idx="210">
                  <c:v>97000</c:v>
                </c:pt>
                <c:pt idx="211">
                  <c:v>96891.417358250401</c:v>
                </c:pt>
                <c:pt idx="212">
                  <c:v>96891.417358250401</c:v>
                </c:pt>
                <c:pt idx="213">
                  <c:v>96891.417358250401</c:v>
                </c:pt>
                <c:pt idx="214">
                  <c:v>96230</c:v>
                </c:pt>
                <c:pt idx="215">
                  <c:v>96000</c:v>
                </c:pt>
                <c:pt idx="216">
                  <c:v>96000</c:v>
                </c:pt>
                <c:pt idx="217">
                  <c:v>96000</c:v>
                </c:pt>
                <c:pt idx="218">
                  <c:v>96000</c:v>
                </c:pt>
                <c:pt idx="219">
                  <c:v>96000</c:v>
                </c:pt>
                <c:pt idx="220">
                  <c:v>95871.50770184776</c:v>
                </c:pt>
                <c:pt idx="221">
                  <c:v>95871.50770184776</c:v>
                </c:pt>
                <c:pt idx="222">
                  <c:v>95856</c:v>
                </c:pt>
                <c:pt idx="223">
                  <c:v>95279.957924370581</c:v>
                </c:pt>
                <c:pt idx="224">
                  <c:v>95279.957924370581</c:v>
                </c:pt>
                <c:pt idx="225">
                  <c:v>95000</c:v>
                </c:pt>
                <c:pt idx="226">
                  <c:v>95000</c:v>
                </c:pt>
                <c:pt idx="227">
                  <c:v>95000</c:v>
                </c:pt>
                <c:pt idx="228">
                  <c:v>95000</c:v>
                </c:pt>
                <c:pt idx="229">
                  <c:v>95000</c:v>
                </c:pt>
                <c:pt idx="230">
                  <c:v>95000</c:v>
                </c:pt>
                <c:pt idx="231">
                  <c:v>95000</c:v>
                </c:pt>
                <c:pt idx="232">
                  <c:v>95000</c:v>
                </c:pt>
                <c:pt idx="233">
                  <c:v>95000</c:v>
                </c:pt>
                <c:pt idx="234">
                  <c:v>95000</c:v>
                </c:pt>
                <c:pt idx="235">
                  <c:v>95000</c:v>
                </c:pt>
                <c:pt idx="236">
                  <c:v>95000</c:v>
                </c:pt>
                <c:pt idx="237">
                  <c:v>94570.696324037053</c:v>
                </c:pt>
                <c:pt idx="238">
                  <c:v>94570.696324037053</c:v>
                </c:pt>
                <c:pt idx="239">
                  <c:v>94570.696324037053</c:v>
                </c:pt>
                <c:pt idx="240">
                  <c:v>94570.696324037053</c:v>
                </c:pt>
                <c:pt idx="241">
                  <c:v>94570.696324037053</c:v>
                </c:pt>
                <c:pt idx="242">
                  <c:v>93831.688389042494</c:v>
                </c:pt>
                <c:pt idx="243">
                  <c:v>92994.518051969761</c:v>
                </c:pt>
                <c:pt idx="244">
                  <c:v>92500</c:v>
                </c:pt>
                <c:pt idx="245">
                  <c:v>92000</c:v>
                </c:pt>
                <c:pt idx="246">
                  <c:v>92000</c:v>
                </c:pt>
                <c:pt idx="247">
                  <c:v>92000</c:v>
                </c:pt>
                <c:pt idx="248">
                  <c:v>92000</c:v>
                </c:pt>
                <c:pt idx="249">
                  <c:v>92000</c:v>
                </c:pt>
                <c:pt idx="250">
                  <c:v>92000</c:v>
                </c:pt>
                <c:pt idx="251">
                  <c:v>92000</c:v>
                </c:pt>
                <c:pt idx="252">
                  <c:v>91791.869076237213</c:v>
                </c:pt>
                <c:pt idx="253">
                  <c:v>91791.869076237213</c:v>
                </c:pt>
                <c:pt idx="254">
                  <c:v>91468.759607395754</c:v>
                </c:pt>
                <c:pt idx="255">
                  <c:v>91418.339779902482</c:v>
                </c:pt>
                <c:pt idx="256">
                  <c:v>91418.339779902482</c:v>
                </c:pt>
                <c:pt idx="257">
                  <c:v>91000</c:v>
                </c:pt>
                <c:pt idx="258">
                  <c:v>90469.260118790073</c:v>
                </c:pt>
                <c:pt idx="259">
                  <c:v>90198.36016840415</c:v>
                </c:pt>
                <c:pt idx="260">
                  <c:v>90000</c:v>
                </c:pt>
                <c:pt idx="261">
                  <c:v>90000</c:v>
                </c:pt>
                <c:pt idx="262">
                  <c:v>90000</c:v>
                </c:pt>
                <c:pt idx="263">
                  <c:v>90000</c:v>
                </c:pt>
                <c:pt idx="264">
                  <c:v>90000</c:v>
                </c:pt>
                <c:pt idx="265">
                  <c:v>90000</c:v>
                </c:pt>
                <c:pt idx="266">
                  <c:v>90000</c:v>
                </c:pt>
                <c:pt idx="267">
                  <c:v>90000</c:v>
                </c:pt>
                <c:pt idx="268">
                  <c:v>90000</c:v>
                </c:pt>
                <c:pt idx="269">
                  <c:v>90000</c:v>
                </c:pt>
                <c:pt idx="270">
                  <c:v>90000</c:v>
                </c:pt>
                <c:pt idx="271">
                  <c:v>90000</c:v>
                </c:pt>
                <c:pt idx="272">
                  <c:v>90000</c:v>
                </c:pt>
                <c:pt idx="273">
                  <c:v>90000</c:v>
                </c:pt>
                <c:pt idx="274">
                  <c:v>89944.280280605832</c:v>
                </c:pt>
                <c:pt idx="275">
                  <c:v>89000</c:v>
                </c:pt>
                <c:pt idx="276">
                  <c:v>89000</c:v>
                </c:pt>
                <c:pt idx="277">
                  <c:v>89000</c:v>
                </c:pt>
                <c:pt idx="278">
                  <c:v>88927.960729412545</c:v>
                </c:pt>
                <c:pt idx="279">
                  <c:v>88927.960729412545</c:v>
                </c:pt>
                <c:pt idx="280">
                  <c:v>88502.537072729421</c:v>
                </c:pt>
                <c:pt idx="281">
                  <c:v>88000</c:v>
                </c:pt>
                <c:pt idx="282">
                  <c:v>88000</c:v>
                </c:pt>
                <c:pt idx="283">
                  <c:v>88000</c:v>
                </c:pt>
                <c:pt idx="284">
                  <c:v>88000</c:v>
                </c:pt>
                <c:pt idx="285">
                  <c:v>87734.690296543267</c:v>
                </c:pt>
                <c:pt idx="286">
                  <c:v>87712.230450626681</c:v>
                </c:pt>
                <c:pt idx="287">
                  <c:v>87456</c:v>
                </c:pt>
                <c:pt idx="288">
                  <c:v>87000</c:v>
                </c:pt>
                <c:pt idx="289">
                  <c:v>86692.320794224041</c:v>
                </c:pt>
                <c:pt idx="290">
                  <c:v>86692.320794224041</c:v>
                </c:pt>
                <c:pt idx="291">
                  <c:v>86692.320794224041</c:v>
                </c:pt>
                <c:pt idx="292">
                  <c:v>86692.320794224041</c:v>
                </c:pt>
                <c:pt idx="293">
                  <c:v>86692.320794224041</c:v>
                </c:pt>
                <c:pt idx="294">
                  <c:v>86689.804963700633</c:v>
                </c:pt>
                <c:pt idx="295">
                  <c:v>86689.804963700633</c:v>
                </c:pt>
                <c:pt idx="296">
                  <c:v>86093.301341305123</c:v>
                </c:pt>
                <c:pt idx="297">
                  <c:v>86000</c:v>
                </c:pt>
                <c:pt idx="298">
                  <c:v>85672.4111378214</c:v>
                </c:pt>
                <c:pt idx="299">
                  <c:v>85552.452503638444</c:v>
                </c:pt>
                <c:pt idx="300">
                  <c:v>85333.333333333328</c:v>
                </c:pt>
                <c:pt idx="301">
                  <c:v>85087</c:v>
                </c:pt>
                <c:pt idx="302">
                  <c:v>85000</c:v>
                </c:pt>
                <c:pt idx="303">
                  <c:v>85000</c:v>
                </c:pt>
                <c:pt idx="304">
                  <c:v>85000</c:v>
                </c:pt>
                <c:pt idx="305">
                  <c:v>85000</c:v>
                </c:pt>
                <c:pt idx="306">
                  <c:v>85000</c:v>
                </c:pt>
                <c:pt idx="307">
                  <c:v>85000</c:v>
                </c:pt>
                <c:pt idx="308">
                  <c:v>85000</c:v>
                </c:pt>
                <c:pt idx="309">
                  <c:v>85000</c:v>
                </c:pt>
                <c:pt idx="310">
                  <c:v>85000</c:v>
                </c:pt>
                <c:pt idx="311">
                  <c:v>85000</c:v>
                </c:pt>
                <c:pt idx="312">
                  <c:v>85000</c:v>
                </c:pt>
                <c:pt idx="313">
                  <c:v>85000</c:v>
                </c:pt>
                <c:pt idx="314">
                  <c:v>85000</c:v>
                </c:pt>
                <c:pt idx="315">
                  <c:v>85000</c:v>
                </c:pt>
                <c:pt idx="316">
                  <c:v>85000</c:v>
                </c:pt>
                <c:pt idx="317">
                  <c:v>85000</c:v>
                </c:pt>
                <c:pt idx="318">
                  <c:v>85000</c:v>
                </c:pt>
                <c:pt idx="319">
                  <c:v>85000</c:v>
                </c:pt>
                <c:pt idx="320">
                  <c:v>85000</c:v>
                </c:pt>
                <c:pt idx="321">
                  <c:v>85000</c:v>
                </c:pt>
                <c:pt idx="322">
                  <c:v>85000</c:v>
                </c:pt>
                <c:pt idx="323">
                  <c:v>85000</c:v>
                </c:pt>
                <c:pt idx="324">
                  <c:v>85000</c:v>
                </c:pt>
                <c:pt idx="325">
                  <c:v>84000</c:v>
                </c:pt>
                <c:pt idx="326">
                  <c:v>83846.362973446114</c:v>
                </c:pt>
                <c:pt idx="327">
                  <c:v>83033.071372504521</c:v>
                </c:pt>
                <c:pt idx="328">
                  <c:v>83000</c:v>
                </c:pt>
                <c:pt idx="329">
                  <c:v>82888.5550559455</c:v>
                </c:pt>
                <c:pt idx="330">
                  <c:v>82575.963534454509</c:v>
                </c:pt>
                <c:pt idx="331">
                  <c:v>82300</c:v>
                </c:pt>
                <c:pt idx="332">
                  <c:v>82000</c:v>
                </c:pt>
                <c:pt idx="333">
                  <c:v>82000</c:v>
                </c:pt>
                <c:pt idx="334">
                  <c:v>81600</c:v>
                </c:pt>
                <c:pt idx="335">
                  <c:v>81592.772512210868</c:v>
                </c:pt>
                <c:pt idx="336">
                  <c:v>81592.772512210868</c:v>
                </c:pt>
                <c:pt idx="337">
                  <c:v>81592.772512210868</c:v>
                </c:pt>
                <c:pt idx="338">
                  <c:v>81000</c:v>
                </c:pt>
                <c:pt idx="339">
                  <c:v>81000</c:v>
                </c:pt>
                <c:pt idx="340">
                  <c:v>81000</c:v>
                </c:pt>
                <c:pt idx="341">
                  <c:v>80442</c:v>
                </c:pt>
                <c:pt idx="342">
                  <c:v>80289.244544269619</c:v>
                </c:pt>
                <c:pt idx="343">
                  <c:v>80135.625093491559</c:v>
                </c:pt>
                <c:pt idx="344">
                  <c:v>80000</c:v>
                </c:pt>
                <c:pt idx="345">
                  <c:v>80000</c:v>
                </c:pt>
                <c:pt idx="346">
                  <c:v>80000</c:v>
                </c:pt>
                <c:pt idx="347">
                  <c:v>80000</c:v>
                </c:pt>
                <c:pt idx="348">
                  <c:v>80000</c:v>
                </c:pt>
                <c:pt idx="349">
                  <c:v>80000</c:v>
                </c:pt>
                <c:pt idx="350">
                  <c:v>80000</c:v>
                </c:pt>
                <c:pt idx="351">
                  <c:v>80000</c:v>
                </c:pt>
                <c:pt idx="352">
                  <c:v>80000</c:v>
                </c:pt>
                <c:pt idx="353">
                  <c:v>80000</c:v>
                </c:pt>
                <c:pt idx="354">
                  <c:v>80000</c:v>
                </c:pt>
                <c:pt idx="355">
                  <c:v>80000</c:v>
                </c:pt>
                <c:pt idx="356">
                  <c:v>80000</c:v>
                </c:pt>
                <c:pt idx="357">
                  <c:v>80000</c:v>
                </c:pt>
                <c:pt idx="358">
                  <c:v>80000</c:v>
                </c:pt>
                <c:pt idx="359">
                  <c:v>80000</c:v>
                </c:pt>
                <c:pt idx="360">
                  <c:v>80000</c:v>
                </c:pt>
                <c:pt idx="361">
                  <c:v>80000</c:v>
                </c:pt>
                <c:pt idx="362">
                  <c:v>80000</c:v>
                </c:pt>
                <c:pt idx="363">
                  <c:v>80000</c:v>
                </c:pt>
                <c:pt idx="364">
                  <c:v>80000</c:v>
                </c:pt>
                <c:pt idx="365">
                  <c:v>80000</c:v>
                </c:pt>
                <c:pt idx="366">
                  <c:v>80000</c:v>
                </c:pt>
                <c:pt idx="367">
                  <c:v>80000</c:v>
                </c:pt>
                <c:pt idx="368">
                  <c:v>80000</c:v>
                </c:pt>
                <c:pt idx="369">
                  <c:v>80000</c:v>
                </c:pt>
                <c:pt idx="370">
                  <c:v>80000</c:v>
                </c:pt>
                <c:pt idx="371">
                  <c:v>79552.953199405587</c:v>
                </c:pt>
                <c:pt idx="372">
                  <c:v>79000</c:v>
                </c:pt>
                <c:pt idx="373">
                  <c:v>78808.913603364199</c:v>
                </c:pt>
                <c:pt idx="374">
                  <c:v>78808.913603364199</c:v>
                </c:pt>
                <c:pt idx="375">
                  <c:v>78808.913603364199</c:v>
                </c:pt>
                <c:pt idx="376">
                  <c:v>78808.913603364199</c:v>
                </c:pt>
                <c:pt idx="377">
                  <c:v>78808.913603364199</c:v>
                </c:pt>
                <c:pt idx="378">
                  <c:v>78764.765217479682</c:v>
                </c:pt>
                <c:pt idx="379">
                  <c:v>78764.765217479682</c:v>
                </c:pt>
                <c:pt idx="380">
                  <c:v>78668.921842426149</c:v>
                </c:pt>
                <c:pt idx="381">
                  <c:v>78668.921842426149</c:v>
                </c:pt>
                <c:pt idx="382">
                  <c:v>78533.043543002947</c:v>
                </c:pt>
                <c:pt idx="383">
                  <c:v>78000</c:v>
                </c:pt>
                <c:pt idx="384">
                  <c:v>78000</c:v>
                </c:pt>
                <c:pt idx="385">
                  <c:v>78000</c:v>
                </c:pt>
                <c:pt idx="386">
                  <c:v>77819.106783521114</c:v>
                </c:pt>
                <c:pt idx="387">
                  <c:v>77500</c:v>
                </c:pt>
                <c:pt idx="388">
                  <c:v>77000</c:v>
                </c:pt>
                <c:pt idx="389">
                  <c:v>77000</c:v>
                </c:pt>
                <c:pt idx="390">
                  <c:v>77000</c:v>
                </c:pt>
                <c:pt idx="391">
                  <c:v>77000</c:v>
                </c:pt>
                <c:pt idx="392">
                  <c:v>76906.906752939132</c:v>
                </c:pt>
                <c:pt idx="393">
                  <c:v>76702.198796365497</c:v>
                </c:pt>
                <c:pt idx="394">
                  <c:v>76600</c:v>
                </c:pt>
                <c:pt idx="395">
                  <c:v>76223.981237173866</c:v>
                </c:pt>
                <c:pt idx="396">
                  <c:v>76223.966339496474</c:v>
                </c:pt>
                <c:pt idx="397">
                  <c:v>76223.966339496474</c:v>
                </c:pt>
                <c:pt idx="398">
                  <c:v>76223.966339496474</c:v>
                </c:pt>
                <c:pt idx="399">
                  <c:v>76223.966339496474</c:v>
                </c:pt>
                <c:pt idx="400">
                  <c:v>76223.966339496474</c:v>
                </c:pt>
                <c:pt idx="401">
                  <c:v>76223.966339496474</c:v>
                </c:pt>
                <c:pt idx="402">
                  <c:v>76000</c:v>
                </c:pt>
                <c:pt idx="403">
                  <c:v>76000</c:v>
                </c:pt>
                <c:pt idx="404">
                  <c:v>76000</c:v>
                </c:pt>
                <c:pt idx="405">
                  <c:v>75770.868892469181</c:v>
                </c:pt>
                <c:pt idx="406">
                  <c:v>75656.557059229643</c:v>
                </c:pt>
                <c:pt idx="407">
                  <c:v>75473.31457379504</c:v>
                </c:pt>
                <c:pt idx="408">
                  <c:v>75473.31457379504</c:v>
                </c:pt>
                <c:pt idx="409">
                  <c:v>75010</c:v>
                </c:pt>
                <c:pt idx="410">
                  <c:v>75000</c:v>
                </c:pt>
                <c:pt idx="411">
                  <c:v>75000</c:v>
                </c:pt>
                <c:pt idx="412">
                  <c:v>75000</c:v>
                </c:pt>
                <c:pt idx="413">
                  <c:v>75000</c:v>
                </c:pt>
                <c:pt idx="414">
                  <c:v>75000</c:v>
                </c:pt>
                <c:pt idx="415">
                  <c:v>75000</c:v>
                </c:pt>
                <c:pt idx="416">
                  <c:v>75000</c:v>
                </c:pt>
                <c:pt idx="417">
                  <c:v>75000</c:v>
                </c:pt>
                <c:pt idx="418">
                  <c:v>75000</c:v>
                </c:pt>
                <c:pt idx="419">
                  <c:v>75000</c:v>
                </c:pt>
                <c:pt idx="420">
                  <c:v>75000</c:v>
                </c:pt>
                <c:pt idx="421">
                  <c:v>75000</c:v>
                </c:pt>
                <c:pt idx="422">
                  <c:v>75000</c:v>
                </c:pt>
                <c:pt idx="423">
                  <c:v>75000</c:v>
                </c:pt>
                <c:pt idx="424">
                  <c:v>75000</c:v>
                </c:pt>
                <c:pt idx="425">
                  <c:v>75000</c:v>
                </c:pt>
                <c:pt idx="426">
                  <c:v>75000</c:v>
                </c:pt>
                <c:pt idx="427">
                  <c:v>75000</c:v>
                </c:pt>
                <c:pt idx="428">
                  <c:v>75000</c:v>
                </c:pt>
                <c:pt idx="429">
                  <c:v>75000</c:v>
                </c:pt>
                <c:pt idx="430">
                  <c:v>75000</c:v>
                </c:pt>
                <c:pt idx="431">
                  <c:v>75000</c:v>
                </c:pt>
                <c:pt idx="432">
                  <c:v>75000</c:v>
                </c:pt>
                <c:pt idx="433">
                  <c:v>75000</c:v>
                </c:pt>
                <c:pt idx="434">
                  <c:v>75000</c:v>
                </c:pt>
                <c:pt idx="435">
                  <c:v>74461</c:v>
                </c:pt>
                <c:pt idx="436">
                  <c:v>74300</c:v>
                </c:pt>
                <c:pt idx="437">
                  <c:v>74000</c:v>
                </c:pt>
                <c:pt idx="438">
                  <c:v>74000</c:v>
                </c:pt>
                <c:pt idx="439">
                  <c:v>74000</c:v>
                </c:pt>
                <c:pt idx="440">
                  <c:v>73752.11422727452</c:v>
                </c:pt>
                <c:pt idx="441">
                  <c:v>73500</c:v>
                </c:pt>
                <c:pt idx="442">
                  <c:v>73000</c:v>
                </c:pt>
                <c:pt idx="443">
                  <c:v>73000</c:v>
                </c:pt>
                <c:pt idx="444">
                  <c:v>73000</c:v>
                </c:pt>
                <c:pt idx="445">
                  <c:v>72768.752704244194</c:v>
                </c:pt>
                <c:pt idx="446">
                  <c:v>72600</c:v>
                </c:pt>
                <c:pt idx="447">
                  <c:v>72571.80269935554</c:v>
                </c:pt>
                <c:pt idx="448">
                  <c:v>72500</c:v>
                </c:pt>
                <c:pt idx="449">
                  <c:v>72500</c:v>
                </c:pt>
                <c:pt idx="450">
                  <c:v>72412.768022521646</c:v>
                </c:pt>
                <c:pt idx="451">
                  <c:v>72000</c:v>
                </c:pt>
                <c:pt idx="452">
                  <c:v>72000</c:v>
                </c:pt>
                <c:pt idx="453">
                  <c:v>72000</c:v>
                </c:pt>
                <c:pt idx="454">
                  <c:v>72000</c:v>
                </c:pt>
                <c:pt idx="455">
                  <c:v>72000</c:v>
                </c:pt>
                <c:pt idx="456">
                  <c:v>72000</c:v>
                </c:pt>
                <c:pt idx="457">
                  <c:v>72000</c:v>
                </c:pt>
                <c:pt idx="458">
                  <c:v>72000</c:v>
                </c:pt>
                <c:pt idx="459">
                  <c:v>71500</c:v>
                </c:pt>
                <c:pt idx="460">
                  <c:v>71500</c:v>
                </c:pt>
                <c:pt idx="461">
                  <c:v>71393.675948184507</c:v>
                </c:pt>
                <c:pt idx="462">
                  <c:v>71393.675948184507</c:v>
                </c:pt>
                <c:pt idx="463">
                  <c:v>71393.675948184507</c:v>
                </c:pt>
                <c:pt idx="464">
                  <c:v>71393.675948184507</c:v>
                </c:pt>
                <c:pt idx="465">
                  <c:v>71243.257897441246</c:v>
                </c:pt>
                <c:pt idx="466">
                  <c:v>71231.666749770273</c:v>
                </c:pt>
                <c:pt idx="467">
                  <c:v>71231.666749770273</c:v>
                </c:pt>
                <c:pt idx="468">
                  <c:v>71231.666749770273</c:v>
                </c:pt>
                <c:pt idx="469">
                  <c:v>71000</c:v>
                </c:pt>
                <c:pt idx="470">
                  <c:v>70970</c:v>
                </c:pt>
                <c:pt idx="471">
                  <c:v>70928.022243027779</c:v>
                </c:pt>
                <c:pt idx="472">
                  <c:v>70928.022243027779</c:v>
                </c:pt>
                <c:pt idx="473">
                  <c:v>70928.022243027779</c:v>
                </c:pt>
                <c:pt idx="474">
                  <c:v>70928.022243027779</c:v>
                </c:pt>
                <c:pt idx="475">
                  <c:v>70928.022243027779</c:v>
                </c:pt>
                <c:pt idx="476">
                  <c:v>70928.022243027779</c:v>
                </c:pt>
                <c:pt idx="477">
                  <c:v>70802.029658183528</c:v>
                </c:pt>
                <c:pt idx="478">
                  <c:v>70000</c:v>
                </c:pt>
                <c:pt idx="479">
                  <c:v>70000</c:v>
                </c:pt>
                <c:pt idx="480">
                  <c:v>70000</c:v>
                </c:pt>
                <c:pt idx="481">
                  <c:v>70000</c:v>
                </c:pt>
                <c:pt idx="482">
                  <c:v>70000</c:v>
                </c:pt>
                <c:pt idx="483">
                  <c:v>70000</c:v>
                </c:pt>
                <c:pt idx="484">
                  <c:v>70000</c:v>
                </c:pt>
                <c:pt idx="485">
                  <c:v>70000</c:v>
                </c:pt>
                <c:pt idx="486">
                  <c:v>70000</c:v>
                </c:pt>
                <c:pt idx="487">
                  <c:v>70000</c:v>
                </c:pt>
                <c:pt idx="488">
                  <c:v>70000</c:v>
                </c:pt>
                <c:pt idx="489">
                  <c:v>70000</c:v>
                </c:pt>
                <c:pt idx="490">
                  <c:v>70000</c:v>
                </c:pt>
                <c:pt idx="491">
                  <c:v>70000</c:v>
                </c:pt>
                <c:pt idx="492">
                  <c:v>70000</c:v>
                </c:pt>
                <c:pt idx="493">
                  <c:v>70000</c:v>
                </c:pt>
                <c:pt idx="494">
                  <c:v>70000</c:v>
                </c:pt>
                <c:pt idx="495">
                  <c:v>70000</c:v>
                </c:pt>
                <c:pt idx="496">
                  <c:v>69960</c:v>
                </c:pt>
                <c:pt idx="497">
                  <c:v>69871.969144538423</c:v>
                </c:pt>
                <c:pt idx="498">
                  <c:v>69871.969144538423</c:v>
                </c:pt>
                <c:pt idx="499">
                  <c:v>69871.969144538423</c:v>
                </c:pt>
                <c:pt idx="500">
                  <c:v>69353.856635379227</c:v>
                </c:pt>
                <c:pt idx="501">
                  <c:v>69213.140283018583</c:v>
                </c:pt>
                <c:pt idx="502">
                  <c:v>69000</c:v>
                </c:pt>
                <c:pt idx="503">
                  <c:v>69000</c:v>
                </c:pt>
                <c:pt idx="504">
                  <c:v>69000</c:v>
                </c:pt>
                <c:pt idx="505">
                  <c:v>69000</c:v>
                </c:pt>
                <c:pt idx="506">
                  <c:v>69000</c:v>
                </c:pt>
                <c:pt idx="507">
                  <c:v>68954.520184280962</c:v>
                </c:pt>
                <c:pt idx="508">
                  <c:v>68835.306612122877</c:v>
                </c:pt>
                <c:pt idx="509">
                  <c:v>68835.306612122877</c:v>
                </c:pt>
                <c:pt idx="510">
                  <c:v>68835.306612122877</c:v>
                </c:pt>
                <c:pt idx="511">
                  <c:v>68835.306612122877</c:v>
                </c:pt>
                <c:pt idx="512">
                  <c:v>68000</c:v>
                </c:pt>
                <c:pt idx="513">
                  <c:v>68000</c:v>
                </c:pt>
                <c:pt idx="514">
                  <c:v>68000</c:v>
                </c:pt>
                <c:pt idx="515">
                  <c:v>68000</c:v>
                </c:pt>
                <c:pt idx="516">
                  <c:v>68000</c:v>
                </c:pt>
                <c:pt idx="517">
                  <c:v>67794.987956419791</c:v>
                </c:pt>
                <c:pt idx="518">
                  <c:v>67775.665698893223</c:v>
                </c:pt>
                <c:pt idx="519">
                  <c:v>67775.665698893223</c:v>
                </c:pt>
                <c:pt idx="520">
                  <c:v>67775.665698893223</c:v>
                </c:pt>
                <c:pt idx="521">
                  <c:v>67775.665698893223</c:v>
                </c:pt>
                <c:pt idx="522">
                  <c:v>67700.452577525488</c:v>
                </c:pt>
                <c:pt idx="523">
                  <c:v>67360.264327577388</c:v>
                </c:pt>
                <c:pt idx="524">
                  <c:v>67000</c:v>
                </c:pt>
                <c:pt idx="525">
                  <c:v>67000</c:v>
                </c:pt>
                <c:pt idx="526">
                  <c:v>67000</c:v>
                </c:pt>
                <c:pt idx="527">
                  <c:v>67000</c:v>
                </c:pt>
                <c:pt idx="528">
                  <c:v>67000</c:v>
                </c:pt>
                <c:pt idx="529">
                  <c:v>67000</c:v>
                </c:pt>
                <c:pt idx="530">
                  <c:v>67000</c:v>
                </c:pt>
                <c:pt idx="531">
                  <c:v>67000</c:v>
                </c:pt>
                <c:pt idx="532">
                  <c:v>67000</c:v>
                </c:pt>
                <c:pt idx="533">
                  <c:v>66500</c:v>
                </c:pt>
                <c:pt idx="534">
                  <c:v>66294.12766617132</c:v>
                </c:pt>
                <c:pt idx="535">
                  <c:v>66294.12766617132</c:v>
                </c:pt>
                <c:pt idx="536">
                  <c:v>66294.12766617132</c:v>
                </c:pt>
                <c:pt idx="537">
                  <c:v>66199.48742682593</c:v>
                </c:pt>
                <c:pt idx="538">
                  <c:v>66000</c:v>
                </c:pt>
                <c:pt idx="539">
                  <c:v>66000</c:v>
                </c:pt>
                <c:pt idx="540">
                  <c:v>65889.291743537498</c:v>
                </c:pt>
                <c:pt idx="541">
                  <c:v>65616.131023916547</c:v>
                </c:pt>
                <c:pt idx="542">
                  <c:v>65250</c:v>
                </c:pt>
                <c:pt idx="543">
                  <c:v>65000</c:v>
                </c:pt>
                <c:pt idx="544">
                  <c:v>65000</c:v>
                </c:pt>
                <c:pt idx="545">
                  <c:v>65000</c:v>
                </c:pt>
                <c:pt idx="546">
                  <c:v>65000</c:v>
                </c:pt>
                <c:pt idx="547">
                  <c:v>65000</c:v>
                </c:pt>
                <c:pt idx="548">
                  <c:v>65000</c:v>
                </c:pt>
                <c:pt idx="549">
                  <c:v>65000</c:v>
                </c:pt>
                <c:pt idx="550">
                  <c:v>65000</c:v>
                </c:pt>
                <c:pt idx="551">
                  <c:v>65000</c:v>
                </c:pt>
                <c:pt idx="552">
                  <c:v>65000</c:v>
                </c:pt>
                <c:pt idx="553">
                  <c:v>65000</c:v>
                </c:pt>
                <c:pt idx="554">
                  <c:v>65000</c:v>
                </c:pt>
                <c:pt idx="555">
                  <c:v>65000</c:v>
                </c:pt>
                <c:pt idx="556">
                  <c:v>65000</c:v>
                </c:pt>
                <c:pt idx="557">
                  <c:v>65000</c:v>
                </c:pt>
                <c:pt idx="558">
                  <c:v>65000</c:v>
                </c:pt>
                <c:pt idx="559">
                  <c:v>65000</c:v>
                </c:pt>
                <c:pt idx="560">
                  <c:v>65000</c:v>
                </c:pt>
                <c:pt idx="561">
                  <c:v>65000</c:v>
                </c:pt>
                <c:pt idx="562">
                  <c:v>65000</c:v>
                </c:pt>
                <c:pt idx="563">
                  <c:v>65000</c:v>
                </c:pt>
                <c:pt idx="564">
                  <c:v>64901.860520001574</c:v>
                </c:pt>
                <c:pt idx="565">
                  <c:v>64500</c:v>
                </c:pt>
                <c:pt idx="566">
                  <c:v>64300</c:v>
                </c:pt>
                <c:pt idx="567">
                  <c:v>64254.308353366054</c:v>
                </c:pt>
                <c:pt idx="568">
                  <c:v>64000</c:v>
                </c:pt>
                <c:pt idx="569">
                  <c:v>63918.498996971248</c:v>
                </c:pt>
                <c:pt idx="570">
                  <c:v>63918.498996971248</c:v>
                </c:pt>
                <c:pt idx="571">
                  <c:v>63918.498996971248</c:v>
                </c:pt>
                <c:pt idx="572">
                  <c:v>63918.498996971248</c:v>
                </c:pt>
                <c:pt idx="573">
                  <c:v>63835.220018725006</c:v>
                </c:pt>
                <c:pt idx="574">
                  <c:v>63807.047488395103</c:v>
                </c:pt>
                <c:pt idx="575">
                  <c:v>63807.047488395103</c:v>
                </c:pt>
                <c:pt idx="576">
                  <c:v>63586</c:v>
                </c:pt>
                <c:pt idx="577">
                  <c:v>63519.971949580387</c:v>
                </c:pt>
                <c:pt idx="578">
                  <c:v>63519.971949580387</c:v>
                </c:pt>
                <c:pt idx="579">
                  <c:v>63519.971949580387</c:v>
                </c:pt>
                <c:pt idx="580">
                  <c:v>63519.971949580387</c:v>
                </c:pt>
                <c:pt idx="581">
                  <c:v>63519.971949580387</c:v>
                </c:pt>
                <c:pt idx="582">
                  <c:v>63519.971949580387</c:v>
                </c:pt>
                <c:pt idx="583">
                  <c:v>63234.398696963413</c:v>
                </c:pt>
                <c:pt idx="584">
                  <c:v>63047.130882691366</c:v>
                </c:pt>
                <c:pt idx="585">
                  <c:v>63047.130882691366</c:v>
                </c:pt>
                <c:pt idx="586">
                  <c:v>63047.130882691366</c:v>
                </c:pt>
                <c:pt idx="587">
                  <c:v>63047.130882691366</c:v>
                </c:pt>
                <c:pt idx="588">
                  <c:v>63047.130882691366</c:v>
                </c:pt>
                <c:pt idx="589">
                  <c:v>63000</c:v>
                </c:pt>
                <c:pt idx="590">
                  <c:v>63000</c:v>
                </c:pt>
                <c:pt idx="591">
                  <c:v>63000</c:v>
                </c:pt>
                <c:pt idx="592">
                  <c:v>63000</c:v>
                </c:pt>
                <c:pt idx="593">
                  <c:v>63000</c:v>
                </c:pt>
                <c:pt idx="594">
                  <c:v>62564.631571458704</c:v>
                </c:pt>
                <c:pt idx="595">
                  <c:v>62500</c:v>
                </c:pt>
                <c:pt idx="596">
                  <c:v>62400</c:v>
                </c:pt>
                <c:pt idx="597">
                  <c:v>62249.572510588783</c:v>
                </c:pt>
                <c:pt idx="598">
                  <c:v>62000</c:v>
                </c:pt>
                <c:pt idx="599">
                  <c:v>62000</c:v>
                </c:pt>
                <c:pt idx="600">
                  <c:v>62000</c:v>
                </c:pt>
                <c:pt idx="601">
                  <c:v>62000</c:v>
                </c:pt>
                <c:pt idx="602">
                  <c:v>62000</c:v>
                </c:pt>
                <c:pt idx="603">
                  <c:v>62000</c:v>
                </c:pt>
                <c:pt idx="604">
                  <c:v>62000</c:v>
                </c:pt>
                <c:pt idx="605">
                  <c:v>62000</c:v>
                </c:pt>
                <c:pt idx="606">
                  <c:v>61614.372791092981</c:v>
                </c:pt>
                <c:pt idx="607">
                  <c:v>61194.579384158147</c:v>
                </c:pt>
                <c:pt idx="608">
                  <c:v>61194.579384158147</c:v>
                </c:pt>
                <c:pt idx="609">
                  <c:v>61000</c:v>
                </c:pt>
                <c:pt idx="610">
                  <c:v>61000</c:v>
                </c:pt>
                <c:pt idx="611">
                  <c:v>61000</c:v>
                </c:pt>
                <c:pt idx="612">
                  <c:v>61000</c:v>
                </c:pt>
                <c:pt idx="613">
                  <c:v>61000</c:v>
                </c:pt>
                <c:pt idx="614">
                  <c:v>61000</c:v>
                </c:pt>
                <c:pt idx="615">
                  <c:v>61000</c:v>
                </c:pt>
                <c:pt idx="616">
                  <c:v>61000</c:v>
                </c:pt>
                <c:pt idx="617">
                  <c:v>60968.414427880263</c:v>
                </c:pt>
                <c:pt idx="618">
                  <c:v>60800</c:v>
                </c:pt>
                <c:pt idx="619">
                  <c:v>60000</c:v>
                </c:pt>
                <c:pt idx="620">
                  <c:v>60000</c:v>
                </c:pt>
                <c:pt idx="621">
                  <c:v>60000</c:v>
                </c:pt>
                <c:pt idx="622">
                  <c:v>60000</c:v>
                </c:pt>
                <c:pt idx="623">
                  <c:v>60000</c:v>
                </c:pt>
                <c:pt idx="624">
                  <c:v>60000</c:v>
                </c:pt>
                <c:pt idx="625">
                  <c:v>60000</c:v>
                </c:pt>
                <c:pt idx="626">
                  <c:v>60000</c:v>
                </c:pt>
                <c:pt idx="627">
                  <c:v>60000</c:v>
                </c:pt>
                <c:pt idx="628">
                  <c:v>60000</c:v>
                </c:pt>
                <c:pt idx="629">
                  <c:v>60000</c:v>
                </c:pt>
                <c:pt idx="630">
                  <c:v>60000</c:v>
                </c:pt>
                <c:pt idx="631">
                  <c:v>60000</c:v>
                </c:pt>
                <c:pt idx="632">
                  <c:v>60000</c:v>
                </c:pt>
                <c:pt idx="633">
                  <c:v>60000</c:v>
                </c:pt>
                <c:pt idx="634">
                  <c:v>60000</c:v>
                </c:pt>
                <c:pt idx="635">
                  <c:v>60000</c:v>
                </c:pt>
                <c:pt idx="636">
                  <c:v>60000</c:v>
                </c:pt>
                <c:pt idx="637">
                  <c:v>60000</c:v>
                </c:pt>
                <c:pt idx="638">
                  <c:v>60000</c:v>
                </c:pt>
                <c:pt idx="639">
                  <c:v>60000</c:v>
                </c:pt>
                <c:pt idx="640">
                  <c:v>60000</c:v>
                </c:pt>
                <c:pt idx="641">
                  <c:v>60000</c:v>
                </c:pt>
                <c:pt idx="642">
                  <c:v>60000</c:v>
                </c:pt>
                <c:pt idx="643">
                  <c:v>60000</c:v>
                </c:pt>
                <c:pt idx="644">
                  <c:v>60000</c:v>
                </c:pt>
                <c:pt idx="645">
                  <c:v>60000</c:v>
                </c:pt>
                <c:pt idx="646">
                  <c:v>60000</c:v>
                </c:pt>
                <c:pt idx="647">
                  <c:v>60000</c:v>
                </c:pt>
                <c:pt idx="648">
                  <c:v>60000</c:v>
                </c:pt>
                <c:pt idx="649">
                  <c:v>60000</c:v>
                </c:pt>
                <c:pt idx="650">
                  <c:v>60000</c:v>
                </c:pt>
                <c:pt idx="651">
                  <c:v>60000</c:v>
                </c:pt>
                <c:pt idx="652">
                  <c:v>60000</c:v>
                </c:pt>
                <c:pt idx="653">
                  <c:v>60000</c:v>
                </c:pt>
                <c:pt idx="654">
                  <c:v>60000</c:v>
                </c:pt>
                <c:pt idx="655">
                  <c:v>60000</c:v>
                </c:pt>
                <c:pt idx="656">
                  <c:v>60000</c:v>
                </c:pt>
                <c:pt idx="657">
                  <c:v>60000</c:v>
                </c:pt>
                <c:pt idx="658">
                  <c:v>60000</c:v>
                </c:pt>
                <c:pt idx="659">
                  <c:v>60000</c:v>
                </c:pt>
                <c:pt idx="660">
                  <c:v>60000</c:v>
                </c:pt>
                <c:pt idx="661">
                  <c:v>59894.774338556796</c:v>
                </c:pt>
                <c:pt idx="662">
                  <c:v>59819.107020370408</c:v>
                </c:pt>
                <c:pt idx="663">
                  <c:v>59819.107020370408</c:v>
                </c:pt>
                <c:pt idx="664">
                  <c:v>59819.107020370408</c:v>
                </c:pt>
                <c:pt idx="665">
                  <c:v>59106.685202523156</c:v>
                </c:pt>
                <c:pt idx="666">
                  <c:v>59001.691381819612</c:v>
                </c:pt>
                <c:pt idx="667">
                  <c:v>59001.691381819612</c:v>
                </c:pt>
                <c:pt idx="668">
                  <c:v>59001.691381819612</c:v>
                </c:pt>
                <c:pt idx="669">
                  <c:v>59000</c:v>
                </c:pt>
                <c:pt idx="670">
                  <c:v>59000</c:v>
                </c:pt>
                <c:pt idx="671">
                  <c:v>59000</c:v>
                </c:pt>
                <c:pt idx="672">
                  <c:v>58799.349940520107</c:v>
                </c:pt>
                <c:pt idx="673">
                  <c:v>58460.842544152933</c:v>
                </c:pt>
                <c:pt idx="674">
                  <c:v>58318.59606648951</c:v>
                </c:pt>
                <c:pt idx="675">
                  <c:v>58318.59606648951</c:v>
                </c:pt>
                <c:pt idx="676">
                  <c:v>58000</c:v>
                </c:pt>
                <c:pt idx="677">
                  <c:v>58000</c:v>
                </c:pt>
                <c:pt idx="678">
                  <c:v>58000</c:v>
                </c:pt>
                <c:pt idx="679">
                  <c:v>58000</c:v>
                </c:pt>
                <c:pt idx="680">
                  <c:v>57875.729234188344</c:v>
                </c:pt>
                <c:pt idx="681">
                  <c:v>57726.886552389187</c:v>
                </c:pt>
                <c:pt idx="682">
                  <c:v>57678</c:v>
                </c:pt>
                <c:pt idx="683">
                  <c:v>57600</c:v>
                </c:pt>
                <c:pt idx="684">
                  <c:v>57530.506930455871</c:v>
                </c:pt>
                <c:pt idx="685">
                  <c:v>57500</c:v>
                </c:pt>
                <c:pt idx="686">
                  <c:v>57400</c:v>
                </c:pt>
                <c:pt idx="687">
                  <c:v>57167.974754622352</c:v>
                </c:pt>
                <c:pt idx="688">
                  <c:v>57167.974754622352</c:v>
                </c:pt>
                <c:pt idx="689">
                  <c:v>57167.974754622352</c:v>
                </c:pt>
                <c:pt idx="690">
                  <c:v>57167.974754622352</c:v>
                </c:pt>
                <c:pt idx="691">
                  <c:v>57167.974754622352</c:v>
                </c:pt>
                <c:pt idx="692">
                  <c:v>57000</c:v>
                </c:pt>
                <c:pt idx="693">
                  <c:v>57000</c:v>
                </c:pt>
                <c:pt idx="694">
                  <c:v>57000</c:v>
                </c:pt>
                <c:pt idx="695">
                  <c:v>57000</c:v>
                </c:pt>
                <c:pt idx="696">
                  <c:v>57000</c:v>
                </c:pt>
                <c:pt idx="697">
                  <c:v>57000</c:v>
                </c:pt>
                <c:pt idx="698">
                  <c:v>57000</c:v>
                </c:pt>
                <c:pt idx="699">
                  <c:v>56742.417794422225</c:v>
                </c:pt>
                <c:pt idx="700">
                  <c:v>56742.417794422225</c:v>
                </c:pt>
                <c:pt idx="701">
                  <c:v>56628.754645950656</c:v>
                </c:pt>
                <c:pt idx="702">
                  <c:v>56600</c:v>
                </c:pt>
                <c:pt idx="703">
                  <c:v>56400</c:v>
                </c:pt>
                <c:pt idx="704">
                  <c:v>56160</c:v>
                </c:pt>
                <c:pt idx="705">
                  <c:v>56095.031102144967</c:v>
                </c:pt>
                <c:pt idx="706">
                  <c:v>56000</c:v>
                </c:pt>
                <c:pt idx="707">
                  <c:v>56000</c:v>
                </c:pt>
                <c:pt idx="708">
                  <c:v>56000</c:v>
                </c:pt>
                <c:pt idx="709">
                  <c:v>56000</c:v>
                </c:pt>
                <c:pt idx="710">
                  <c:v>56000</c:v>
                </c:pt>
                <c:pt idx="711">
                  <c:v>55954.328658388586</c:v>
                </c:pt>
                <c:pt idx="712">
                  <c:v>55500</c:v>
                </c:pt>
                <c:pt idx="713">
                  <c:v>55262.375596134938</c:v>
                </c:pt>
                <c:pt idx="714">
                  <c:v>55166.239522354947</c:v>
                </c:pt>
                <c:pt idx="715">
                  <c:v>55166.239522354947</c:v>
                </c:pt>
                <c:pt idx="716">
                  <c:v>55166.239522354947</c:v>
                </c:pt>
                <c:pt idx="717">
                  <c:v>55166.239522354947</c:v>
                </c:pt>
                <c:pt idx="718">
                  <c:v>55166.239522354947</c:v>
                </c:pt>
                <c:pt idx="719">
                  <c:v>55166.239522354947</c:v>
                </c:pt>
                <c:pt idx="720">
                  <c:v>55166.239522354947</c:v>
                </c:pt>
                <c:pt idx="721">
                  <c:v>55068.245289698301</c:v>
                </c:pt>
                <c:pt idx="722">
                  <c:v>55068.245289698301</c:v>
                </c:pt>
                <c:pt idx="723">
                  <c:v>55068.245289698301</c:v>
                </c:pt>
                <c:pt idx="724">
                  <c:v>55000</c:v>
                </c:pt>
                <c:pt idx="725">
                  <c:v>55000</c:v>
                </c:pt>
                <c:pt idx="726">
                  <c:v>55000</c:v>
                </c:pt>
                <c:pt idx="727">
                  <c:v>55000</c:v>
                </c:pt>
                <c:pt idx="728">
                  <c:v>55000</c:v>
                </c:pt>
                <c:pt idx="729">
                  <c:v>55000</c:v>
                </c:pt>
                <c:pt idx="730">
                  <c:v>55000</c:v>
                </c:pt>
                <c:pt idx="731">
                  <c:v>55000</c:v>
                </c:pt>
                <c:pt idx="732">
                  <c:v>55000</c:v>
                </c:pt>
                <c:pt idx="733">
                  <c:v>55000</c:v>
                </c:pt>
                <c:pt idx="734">
                  <c:v>55000</c:v>
                </c:pt>
                <c:pt idx="735">
                  <c:v>55000</c:v>
                </c:pt>
                <c:pt idx="736">
                  <c:v>55000</c:v>
                </c:pt>
                <c:pt idx="737">
                  <c:v>55000</c:v>
                </c:pt>
                <c:pt idx="738">
                  <c:v>54627.175876639136</c:v>
                </c:pt>
                <c:pt idx="739">
                  <c:v>54627.175876639136</c:v>
                </c:pt>
                <c:pt idx="740">
                  <c:v>54084.883766667976</c:v>
                </c:pt>
                <c:pt idx="741">
                  <c:v>54000</c:v>
                </c:pt>
                <c:pt idx="742">
                  <c:v>54000</c:v>
                </c:pt>
                <c:pt idx="743">
                  <c:v>54000</c:v>
                </c:pt>
                <c:pt idx="744">
                  <c:v>54000</c:v>
                </c:pt>
                <c:pt idx="745">
                  <c:v>54000</c:v>
                </c:pt>
                <c:pt idx="746">
                  <c:v>54000</c:v>
                </c:pt>
                <c:pt idx="747">
                  <c:v>54000</c:v>
                </c:pt>
                <c:pt idx="748">
                  <c:v>54000</c:v>
                </c:pt>
                <c:pt idx="749">
                  <c:v>54000</c:v>
                </c:pt>
                <c:pt idx="750">
                  <c:v>53590.061250287661</c:v>
                </c:pt>
                <c:pt idx="751">
                  <c:v>53590.061250287661</c:v>
                </c:pt>
                <c:pt idx="752">
                  <c:v>53590.061250287661</c:v>
                </c:pt>
                <c:pt idx="753">
                  <c:v>53423.750062327701</c:v>
                </c:pt>
                <c:pt idx="754">
                  <c:v>53356.776437647524</c:v>
                </c:pt>
                <c:pt idx="755">
                  <c:v>53356.776437647524</c:v>
                </c:pt>
                <c:pt idx="756">
                  <c:v>53356.776437647524</c:v>
                </c:pt>
                <c:pt idx="757">
                  <c:v>53035.30213293706</c:v>
                </c:pt>
                <c:pt idx="758">
                  <c:v>53000</c:v>
                </c:pt>
                <c:pt idx="759">
                  <c:v>53000</c:v>
                </c:pt>
                <c:pt idx="760">
                  <c:v>53000</c:v>
                </c:pt>
                <c:pt idx="761">
                  <c:v>53000</c:v>
                </c:pt>
                <c:pt idx="762">
                  <c:v>52801.972114254015</c:v>
                </c:pt>
                <c:pt idx="763">
                  <c:v>52500</c:v>
                </c:pt>
                <c:pt idx="764">
                  <c:v>52500</c:v>
                </c:pt>
                <c:pt idx="765">
                  <c:v>52500</c:v>
                </c:pt>
                <c:pt idx="766">
                  <c:v>52500</c:v>
                </c:pt>
                <c:pt idx="767">
                  <c:v>52118.160720607324</c:v>
                </c:pt>
                <c:pt idx="768">
                  <c:v>52086.37699865592</c:v>
                </c:pt>
                <c:pt idx="769">
                  <c:v>52013.882978220376</c:v>
                </c:pt>
                <c:pt idx="770">
                  <c:v>52000</c:v>
                </c:pt>
                <c:pt idx="771">
                  <c:v>52000</c:v>
                </c:pt>
                <c:pt idx="772">
                  <c:v>52000</c:v>
                </c:pt>
                <c:pt idx="773">
                  <c:v>52000</c:v>
                </c:pt>
                <c:pt idx="774">
                  <c:v>52000</c:v>
                </c:pt>
                <c:pt idx="775">
                  <c:v>52000</c:v>
                </c:pt>
                <c:pt idx="776">
                  <c:v>52000</c:v>
                </c:pt>
                <c:pt idx="777">
                  <c:v>52000</c:v>
                </c:pt>
                <c:pt idx="778">
                  <c:v>51613</c:v>
                </c:pt>
                <c:pt idx="779">
                  <c:v>51497.005988023957</c:v>
                </c:pt>
                <c:pt idx="780">
                  <c:v>51134.799197576998</c:v>
                </c:pt>
                <c:pt idx="781">
                  <c:v>51000</c:v>
                </c:pt>
                <c:pt idx="782">
                  <c:v>51000</c:v>
                </c:pt>
                <c:pt idx="783">
                  <c:v>51000</c:v>
                </c:pt>
                <c:pt idx="784">
                  <c:v>50995.482820131787</c:v>
                </c:pt>
                <c:pt idx="785">
                  <c:v>50995.482820131787</c:v>
                </c:pt>
                <c:pt idx="786">
                  <c:v>50846</c:v>
                </c:pt>
                <c:pt idx="787">
                  <c:v>50831.74927416991</c:v>
                </c:pt>
                <c:pt idx="788">
                  <c:v>50815.977559664309</c:v>
                </c:pt>
                <c:pt idx="789">
                  <c:v>50815.977559664309</c:v>
                </c:pt>
                <c:pt idx="790">
                  <c:v>50815.977559664309</c:v>
                </c:pt>
                <c:pt idx="791">
                  <c:v>50815.977559664309</c:v>
                </c:pt>
                <c:pt idx="792">
                  <c:v>50815.977559664309</c:v>
                </c:pt>
                <c:pt idx="793">
                  <c:v>50700</c:v>
                </c:pt>
                <c:pt idx="794">
                  <c:v>50694.322109187968</c:v>
                </c:pt>
                <c:pt idx="795">
                  <c:v>50437.70470615309</c:v>
                </c:pt>
                <c:pt idx="796">
                  <c:v>50437.70470615309</c:v>
                </c:pt>
                <c:pt idx="797">
                  <c:v>50437.70470615309</c:v>
                </c:pt>
                <c:pt idx="798">
                  <c:v>50437.70470615309</c:v>
                </c:pt>
                <c:pt idx="799">
                  <c:v>50437.70470615309</c:v>
                </c:pt>
                <c:pt idx="800">
                  <c:v>50307.817784067665</c:v>
                </c:pt>
                <c:pt idx="801">
                  <c:v>50064.150455673145</c:v>
                </c:pt>
                <c:pt idx="802">
                  <c:v>50000</c:v>
                </c:pt>
                <c:pt idx="803">
                  <c:v>50000</c:v>
                </c:pt>
                <c:pt idx="804">
                  <c:v>50000</c:v>
                </c:pt>
                <c:pt idx="805">
                  <c:v>50000</c:v>
                </c:pt>
                <c:pt idx="806">
                  <c:v>50000</c:v>
                </c:pt>
                <c:pt idx="807">
                  <c:v>50000</c:v>
                </c:pt>
                <c:pt idx="808">
                  <c:v>50000</c:v>
                </c:pt>
                <c:pt idx="809">
                  <c:v>50000</c:v>
                </c:pt>
                <c:pt idx="810">
                  <c:v>50000</c:v>
                </c:pt>
                <c:pt idx="811">
                  <c:v>50000</c:v>
                </c:pt>
                <c:pt idx="812">
                  <c:v>50000</c:v>
                </c:pt>
                <c:pt idx="813">
                  <c:v>50000</c:v>
                </c:pt>
                <c:pt idx="814">
                  <c:v>50000</c:v>
                </c:pt>
                <c:pt idx="815">
                  <c:v>50000</c:v>
                </c:pt>
                <c:pt idx="816">
                  <c:v>50000</c:v>
                </c:pt>
                <c:pt idx="817">
                  <c:v>50000</c:v>
                </c:pt>
                <c:pt idx="818">
                  <c:v>50000</c:v>
                </c:pt>
                <c:pt idx="819">
                  <c:v>50000</c:v>
                </c:pt>
                <c:pt idx="820">
                  <c:v>50000</c:v>
                </c:pt>
                <c:pt idx="821">
                  <c:v>50000</c:v>
                </c:pt>
                <c:pt idx="822">
                  <c:v>50000</c:v>
                </c:pt>
                <c:pt idx="823">
                  <c:v>50000</c:v>
                </c:pt>
                <c:pt idx="824">
                  <c:v>50000</c:v>
                </c:pt>
                <c:pt idx="825">
                  <c:v>50000</c:v>
                </c:pt>
                <c:pt idx="826">
                  <c:v>50000</c:v>
                </c:pt>
                <c:pt idx="827">
                  <c:v>50000</c:v>
                </c:pt>
                <c:pt idx="828">
                  <c:v>50000</c:v>
                </c:pt>
                <c:pt idx="829">
                  <c:v>50000</c:v>
                </c:pt>
                <c:pt idx="830">
                  <c:v>50000</c:v>
                </c:pt>
                <c:pt idx="831">
                  <c:v>50000</c:v>
                </c:pt>
                <c:pt idx="832">
                  <c:v>50000</c:v>
                </c:pt>
                <c:pt idx="833">
                  <c:v>50000</c:v>
                </c:pt>
                <c:pt idx="834">
                  <c:v>50000</c:v>
                </c:pt>
                <c:pt idx="835">
                  <c:v>50000</c:v>
                </c:pt>
                <c:pt idx="836">
                  <c:v>50000</c:v>
                </c:pt>
                <c:pt idx="837">
                  <c:v>50000</c:v>
                </c:pt>
                <c:pt idx="838">
                  <c:v>50000</c:v>
                </c:pt>
                <c:pt idx="839">
                  <c:v>50000</c:v>
                </c:pt>
                <c:pt idx="840">
                  <c:v>50000</c:v>
                </c:pt>
                <c:pt idx="841">
                  <c:v>49975.573163729154</c:v>
                </c:pt>
                <c:pt idx="842">
                  <c:v>49500</c:v>
                </c:pt>
                <c:pt idx="843">
                  <c:v>49443.946165553374</c:v>
                </c:pt>
                <c:pt idx="844">
                  <c:v>49200</c:v>
                </c:pt>
                <c:pt idx="845">
                  <c:v>49168.076151516347</c:v>
                </c:pt>
                <c:pt idx="846">
                  <c:v>49168.076151516347</c:v>
                </c:pt>
                <c:pt idx="847">
                  <c:v>49168.076151516347</c:v>
                </c:pt>
                <c:pt idx="848">
                  <c:v>49153.119414418252</c:v>
                </c:pt>
                <c:pt idx="849">
                  <c:v>49000</c:v>
                </c:pt>
                <c:pt idx="850">
                  <c:v>49000</c:v>
                </c:pt>
                <c:pt idx="851">
                  <c:v>49000</c:v>
                </c:pt>
                <c:pt idx="852">
                  <c:v>49000</c:v>
                </c:pt>
                <c:pt idx="853">
                  <c:v>48955.663507326513</c:v>
                </c:pt>
                <c:pt idx="854">
                  <c:v>48861.526434085805</c:v>
                </c:pt>
                <c:pt idx="855">
                  <c:v>48500</c:v>
                </c:pt>
                <c:pt idx="856">
                  <c:v>48500</c:v>
                </c:pt>
                <c:pt idx="857">
                  <c:v>48275.178681681093</c:v>
                </c:pt>
                <c:pt idx="858">
                  <c:v>48073.437298052166</c:v>
                </c:pt>
                <c:pt idx="859">
                  <c:v>48000</c:v>
                </c:pt>
                <c:pt idx="860">
                  <c:v>48000</c:v>
                </c:pt>
                <c:pt idx="861">
                  <c:v>48000</c:v>
                </c:pt>
                <c:pt idx="862">
                  <c:v>48000</c:v>
                </c:pt>
                <c:pt idx="863">
                  <c:v>48000</c:v>
                </c:pt>
                <c:pt idx="864">
                  <c:v>48000</c:v>
                </c:pt>
                <c:pt idx="865">
                  <c:v>48000</c:v>
                </c:pt>
                <c:pt idx="866">
                  <c:v>48000</c:v>
                </c:pt>
                <c:pt idx="867">
                  <c:v>48000</c:v>
                </c:pt>
                <c:pt idx="868">
                  <c:v>48000</c:v>
                </c:pt>
                <c:pt idx="869">
                  <c:v>48000</c:v>
                </c:pt>
                <c:pt idx="870">
                  <c:v>47700</c:v>
                </c:pt>
                <c:pt idx="871">
                  <c:v>47500</c:v>
                </c:pt>
                <c:pt idx="872">
                  <c:v>47285.348162018527</c:v>
                </c:pt>
                <c:pt idx="873">
                  <c:v>47285.348162018527</c:v>
                </c:pt>
                <c:pt idx="874">
                  <c:v>47285.348162018527</c:v>
                </c:pt>
                <c:pt idx="875">
                  <c:v>47285.348162018527</c:v>
                </c:pt>
                <c:pt idx="876">
                  <c:v>47285.348162018527</c:v>
                </c:pt>
                <c:pt idx="877">
                  <c:v>47285.348162018527</c:v>
                </c:pt>
                <c:pt idx="878">
                  <c:v>47285.348162018527</c:v>
                </c:pt>
                <c:pt idx="879">
                  <c:v>47285.348162018527</c:v>
                </c:pt>
                <c:pt idx="880">
                  <c:v>47285.348162018527</c:v>
                </c:pt>
                <c:pt idx="881">
                  <c:v>47004.779242689488</c:v>
                </c:pt>
                <c:pt idx="882">
                  <c:v>47000</c:v>
                </c:pt>
                <c:pt idx="883">
                  <c:v>47000</c:v>
                </c:pt>
                <c:pt idx="884">
                  <c:v>47000</c:v>
                </c:pt>
                <c:pt idx="885">
                  <c:v>46584</c:v>
                </c:pt>
                <c:pt idx="886">
                  <c:v>46359</c:v>
                </c:pt>
                <c:pt idx="887">
                  <c:v>46325</c:v>
                </c:pt>
                <c:pt idx="888">
                  <c:v>46300.583387350678</c:v>
                </c:pt>
                <c:pt idx="889">
                  <c:v>46000</c:v>
                </c:pt>
                <c:pt idx="890">
                  <c:v>46000</c:v>
                </c:pt>
                <c:pt idx="891">
                  <c:v>46000</c:v>
                </c:pt>
                <c:pt idx="892">
                  <c:v>46000</c:v>
                </c:pt>
                <c:pt idx="893">
                  <c:v>46000</c:v>
                </c:pt>
                <c:pt idx="894">
                  <c:v>45880</c:v>
                </c:pt>
                <c:pt idx="895">
                  <c:v>45734.379803697877</c:v>
                </c:pt>
                <c:pt idx="896">
                  <c:v>45709.169889951241</c:v>
                </c:pt>
                <c:pt idx="897">
                  <c:v>45709.169889951241</c:v>
                </c:pt>
                <c:pt idx="898">
                  <c:v>45709.169889951241</c:v>
                </c:pt>
                <c:pt idx="899">
                  <c:v>45709.169889951241</c:v>
                </c:pt>
                <c:pt idx="900">
                  <c:v>45616</c:v>
                </c:pt>
                <c:pt idx="901">
                  <c:v>45393.934235537781</c:v>
                </c:pt>
                <c:pt idx="902">
                  <c:v>45234.630059395036</c:v>
                </c:pt>
                <c:pt idx="903">
                  <c:v>45000</c:v>
                </c:pt>
                <c:pt idx="904">
                  <c:v>45000</c:v>
                </c:pt>
                <c:pt idx="905">
                  <c:v>45000</c:v>
                </c:pt>
                <c:pt idx="906">
                  <c:v>45000</c:v>
                </c:pt>
                <c:pt idx="907">
                  <c:v>45000</c:v>
                </c:pt>
                <c:pt idx="908">
                  <c:v>45000</c:v>
                </c:pt>
                <c:pt idx="909">
                  <c:v>45000</c:v>
                </c:pt>
                <c:pt idx="910">
                  <c:v>45000</c:v>
                </c:pt>
                <c:pt idx="911">
                  <c:v>45000</c:v>
                </c:pt>
                <c:pt idx="912">
                  <c:v>45000</c:v>
                </c:pt>
                <c:pt idx="913">
                  <c:v>45000</c:v>
                </c:pt>
                <c:pt idx="914">
                  <c:v>45000</c:v>
                </c:pt>
                <c:pt idx="915">
                  <c:v>45000</c:v>
                </c:pt>
                <c:pt idx="916">
                  <c:v>45000</c:v>
                </c:pt>
                <c:pt idx="917">
                  <c:v>45000</c:v>
                </c:pt>
                <c:pt idx="918">
                  <c:v>45000</c:v>
                </c:pt>
                <c:pt idx="919">
                  <c:v>45000</c:v>
                </c:pt>
                <c:pt idx="920">
                  <c:v>45000</c:v>
                </c:pt>
                <c:pt idx="921">
                  <c:v>45000</c:v>
                </c:pt>
                <c:pt idx="922">
                  <c:v>45000</c:v>
                </c:pt>
                <c:pt idx="923">
                  <c:v>45000</c:v>
                </c:pt>
                <c:pt idx="924">
                  <c:v>45000</c:v>
                </c:pt>
                <c:pt idx="925">
                  <c:v>45000</c:v>
                </c:pt>
                <c:pt idx="926">
                  <c:v>45000</c:v>
                </c:pt>
                <c:pt idx="927">
                  <c:v>45000</c:v>
                </c:pt>
                <c:pt idx="928">
                  <c:v>45000</c:v>
                </c:pt>
                <c:pt idx="929">
                  <c:v>45000</c:v>
                </c:pt>
                <c:pt idx="930">
                  <c:v>44921.080753917595</c:v>
                </c:pt>
                <c:pt idx="931">
                  <c:v>44921.080753917595</c:v>
                </c:pt>
                <c:pt idx="932">
                  <c:v>44654.095718350931</c:v>
                </c:pt>
                <c:pt idx="933">
                  <c:v>44519.791718606422</c:v>
                </c:pt>
                <c:pt idx="934">
                  <c:v>44463.980364706273</c:v>
                </c:pt>
                <c:pt idx="935">
                  <c:v>44463.980364706273</c:v>
                </c:pt>
                <c:pt idx="936">
                  <c:v>44391.484854502989</c:v>
                </c:pt>
                <c:pt idx="937">
                  <c:v>44383.603963142654</c:v>
                </c:pt>
                <c:pt idx="938">
                  <c:v>44251.268536364711</c:v>
                </c:pt>
                <c:pt idx="939">
                  <c:v>44200</c:v>
                </c:pt>
                <c:pt idx="940">
                  <c:v>44132.991617883956</c:v>
                </c:pt>
                <c:pt idx="941">
                  <c:v>44132.991617883956</c:v>
                </c:pt>
                <c:pt idx="942">
                  <c:v>44132.991617883956</c:v>
                </c:pt>
                <c:pt idx="943">
                  <c:v>44000</c:v>
                </c:pt>
                <c:pt idx="944">
                  <c:v>44000</c:v>
                </c:pt>
                <c:pt idx="945">
                  <c:v>44000</c:v>
                </c:pt>
                <c:pt idx="946">
                  <c:v>44000</c:v>
                </c:pt>
                <c:pt idx="947">
                  <c:v>44000</c:v>
                </c:pt>
                <c:pt idx="948">
                  <c:v>43867.345148271634</c:v>
                </c:pt>
                <c:pt idx="949">
                  <c:v>43856.11522531334</c:v>
                </c:pt>
                <c:pt idx="950">
                  <c:v>43828.780645210471</c:v>
                </c:pt>
                <c:pt idx="951">
                  <c:v>43600</c:v>
                </c:pt>
                <c:pt idx="952">
                  <c:v>43200</c:v>
                </c:pt>
                <c:pt idx="953">
                  <c:v>43000</c:v>
                </c:pt>
                <c:pt idx="954">
                  <c:v>43000</c:v>
                </c:pt>
                <c:pt idx="955">
                  <c:v>43000</c:v>
                </c:pt>
                <c:pt idx="956">
                  <c:v>43000</c:v>
                </c:pt>
                <c:pt idx="957">
                  <c:v>43000</c:v>
                </c:pt>
                <c:pt idx="958">
                  <c:v>42739.000049862167</c:v>
                </c:pt>
                <c:pt idx="959">
                  <c:v>42558.381206218859</c:v>
                </c:pt>
                <c:pt idx="960">
                  <c:v>42556.81334581667</c:v>
                </c:pt>
                <c:pt idx="961">
                  <c:v>42556.81334581667</c:v>
                </c:pt>
                <c:pt idx="962">
                  <c:v>42556.81334581667</c:v>
                </c:pt>
                <c:pt idx="963">
                  <c:v>42556.81334581667</c:v>
                </c:pt>
                <c:pt idx="964">
                  <c:v>42307</c:v>
                </c:pt>
                <c:pt idx="965">
                  <c:v>42140</c:v>
                </c:pt>
                <c:pt idx="966">
                  <c:v>42000</c:v>
                </c:pt>
                <c:pt idx="967">
                  <c:v>42000</c:v>
                </c:pt>
                <c:pt idx="968">
                  <c:v>42000</c:v>
                </c:pt>
                <c:pt idx="969">
                  <c:v>42000</c:v>
                </c:pt>
                <c:pt idx="970">
                  <c:v>42000</c:v>
                </c:pt>
                <c:pt idx="971">
                  <c:v>41932</c:v>
                </c:pt>
                <c:pt idx="972">
                  <c:v>41923.181486723057</c:v>
                </c:pt>
                <c:pt idx="973">
                  <c:v>41768.724209783031</c:v>
                </c:pt>
                <c:pt idx="974">
                  <c:v>41731</c:v>
                </c:pt>
                <c:pt idx="975">
                  <c:v>41712.231189497601</c:v>
                </c:pt>
                <c:pt idx="976">
                  <c:v>41600</c:v>
                </c:pt>
                <c:pt idx="977">
                  <c:v>41406</c:v>
                </c:pt>
                <c:pt idx="978">
                  <c:v>41301.183967273726</c:v>
                </c:pt>
                <c:pt idx="979">
                  <c:v>41301.183967273726</c:v>
                </c:pt>
                <c:pt idx="980">
                  <c:v>41160.941823328096</c:v>
                </c:pt>
                <c:pt idx="981">
                  <c:v>41000</c:v>
                </c:pt>
                <c:pt idx="982">
                  <c:v>41000</c:v>
                </c:pt>
                <c:pt idx="983">
                  <c:v>41000</c:v>
                </c:pt>
                <c:pt idx="984">
                  <c:v>41000</c:v>
                </c:pt>
                <c:pt idx="985">
                  <c:v>41000</c:v>
                </c:pt>
                <c:pt idx="986">
                  <c:v>41000</c:v>
                </c:pt>
                <c:pt idx="987">
                  <c:v>41000</c:v>
                </c:pt>
                <c:pt idx="988">
                  <c:v>41000</c:v>
                </c:pt>
                <c:pt idx="989">
                  <c:v>40980.635073749385</c:v>
                </c:pt>
                <c:pt idx="990">
                  <c:v>40980.635073749385</c:v>
                </c:pt>
                <c:pt idx="991">
                  <c:v>40980.635073749385</c:v>
                </c:pt>
                <c:pt idx="992">
                  <c:v>40958.208381117904</c:v>
                </c:pt>
                <c:pt idx="993">
                  <c:v>40958.208381117904</c:v>
                </c:pt>
                <c:pt idx="994">
                  <c:v>40958.208381117904</c:v>
                </c:pt>
                <c:pt idx="995">
                  <c:v>40700</c:v>
                </c:pt>
                <c:pt idx="996">
                  <c:v>40586.590505732565</c:v>
                </c:pt>
                <c:pt idx="997">
                  <c:v>40414</c:v>
                </c:pt>
                <c:pt idx="998">
                  <c:v>40067.812546745779</c:v>
                </c:pt>
                <c:pt idx="999">
                  <c:v>40000</c:v>
                </c:pt>
                <c:pt idx="1000">
                  <c:v>40000</c:v>
                </c:pt>
                <c:pt idx="1001">
                  <c:v>40000</c:v>
                </c:pt>
                <c:pt idx="1002">
                  <c:v>40000</c:v>
                </c:pt>
                <c:pt idx="1003">
                  <c:v>40000</c:v>
                </c:pt>
                <c:pt idx="1004">
                  <c:v>40000</c:v>
                </c:pt>
                <c:pt idx="1005">
                  <c:v>40000</c:v>
                </c:pt>
                <c:pt idx="1006">
                  <c:v>40000</c:v>
                </c:pt>
                <c:pt idx="1007">
                  <c:v>40000</c:v>
                </c:pt>
                <c:pt idx="1008">
                  <c:v>40000</c:v>
                </c:pt>
                <c:pt idx="1009">
                  <c:v>40000</c:v>
                </c:pt>
                <c:pt idx="1010">
                  <c:v>40000</c:v>
                </c:pt>
                <c:pt idx="1011">
                  <c:v>40000</c:v>
                </c:pt>
                <c:pt idx="1012">
                  <c:v>40000</c:v>
                </c:pt>
                <c:pt idx="1013">
                  <c:v>40000</c:v>
                </c:pt>
                <c:pt idx="1014">
                  <c:v>40000</c:v>
                </c:pt>
                <c:pt idx="1015">
                  <c:v>40000</c:v>
                </c:pt>
                <c:pt idx="1016">
                  <c:v>40000</c:v>
                </c:pt>
                <c:pt idx="1017">
                  <c:v>40000</c:v>
                </c:pt>
                <c:pt idx="1018">
                  <c:v>40000</c:v>
                </c:pt>
                <c:pt idx="1019">
                  <c:v>40000</c:v>
                </c:pt>
                <c:pt idx="1020">
                  <c:v>40000</c:v>
                </c:pt>
                <c:pt idx="1021">
                  <c:v>40000</c:v>
                </c:pt>
                <c:pt idx="1022">
                  <c:v>40000</c:v>
                </c:pt>
                <c:pt idx="1023">
                  <c:v>40000</c:v>
                </c:pt>
                <c:pt idx="1024">
                  <c:v>40000</c:v>
                </c:pt>
                <c:pt idx="1025">
                  <c:v>40000</c:v>
                </c:pt>
                <c:pt idx="1026">
                  <c:v>40000</c:v>
                </c:pt>
                <c:pt idx="1027">
                  <c:v>40000</c:v>
                </c:pt>
                <c:pt idx="1028">
                  <c:v>40000</c:v>
                </c:pt>
                <c:pt idx="1029">
                  <c:v>40000</c:v>
                </c:pt>
                <c:pt idx="1030">
                  <c:v>40000</c:v>
                </c:pt>
                <c:pt idx="1031">
                  <c:v>39879.404680246938</c:v>
                </c:pt>
                <c:pt idx="1032">
                  <c:v>39404.456801682099</c:v>
                </c:pt>
                <c:pt idx="1033">
                  <c:v>39404.456801682099</c:v>
                </c:pt>
                <c:pt idx="1034">
                  <c:v>39404.456801682099</c:v>
                </c:pt>
                <c:pt idx="1035">
                  <c:v>39404.456801682099</c:v>
                </c:pt>
                <c:pt idx="1036">
                  <c:v>39404.456801682099</c:v>
                </c:pt>
                <c:pt idx="1037">
                  <c:v>39404.456801682099</c:v>
                </c:pt>
                <c:pt idx="1038">
                  <c:v>39355.495879248076</c:v>
                </c:pt>
                <c:pt idx="1039">
                  <c:v>39334.460921213074</c:v>
                </c:pt>
                <c:pt idx="1040">
                  <c:v>39000</c:v>
                </c:pt>
                <c:pt idx="1041">
                  <c:v>39000</c:v>
                </c:pt>
                <c:pt idx="1042">
                  <c:v>38666</c:v>
                </c:pt>
                <c:pt idx="1043">
                  <c:v>38111.983169748237</c:v>
                </c:pt>
                <c:pt idx="1044">
                  <c:v>38111.983169748237</c:v>
                </c:pt>
                <c:pt idx="1045">
                  <c:v>38111.983169748237</c:v>
                </c:pt>
                <c:pt idx="1046">
                  <c:v>38111.983169748237</c:v>
                </c:pt>
                <c:pt idx="1047">
                  <c:v>38111.983169748237</c:v>
                </c:pt>
                <c:pt idx="1048">
                  <c:v>38000</c:v>
                </c:pt>
                <c:pt idx="1049">
                  <c:v>38000</c:v>
                </c:pt>
                <c:pt idx="1050">
                  <c:v>38000</c:v>
                </c:pt>
                <c:pt idx="1051">
                  <c:v>38000</c:v>
                </c:pt>
                <c:pt idx="1052">
                  <c:v>37900</c:v>
                </c:pt>
                <c:pt idx="1053">
                  <c:v>37828.278529614821</c:v>
                </c:pt>
                <c:pt idx="1054">
                  <c:v>37612.869087708088</c:v>
                </c:pt>
                <c:pt idx="1055">
                  <c:v>37500</c:v>
                </c:pt>
                <c:pt idx="1056">
                  <c:v>37440</c:v>
                </c:pt>
                <c:pt idx="1057">
                  <c:v>37000</c:v>
                </c:pt>
                <c:pt idx="1058">
                  <c:v>37000</c:v>
                </c:pt>
                <c:pt idx="1059">
                  <c:v>36500</c:v>
                </c:pt>
                <c:pt idx="1060">
                  <c:v>36400</c:v>
                </c:pt>
                <c:pt idx="1061">
                  <c:v>36252.100257547536</c:v>
                </c:pt>
                <c:pt idx="1062">
                  <c:v>36252.100257547536</c:v>
                </c:pt>
                <c:pt idx="1063">
                  <c:v>36206.384011260823</c:v>
                </c:pt>
                <c:pt idx="1064">
                  <c:v>36000</c:v>
                </c:pt>
                <c:pt idx="1065">
                  <c:v>36000</c:v>
                </c:pt>
                <c:pt idx="1066">
                  <c:v>36000</c:v>
                </c:pt>
                <c:pt idx="1067">
                  <c:v>36000</c:v>
                </c:pt>
                <c:pt idx="1068">
                  <c:v>36000</c:v>
                </c:pt>
                <c:pt idx="1069">
                  <c:v>36000</c:v>
                </c:pt>
                <c:pt idx="1070">
                  <c:v>36000</c:v>
                </c:pt>
                <c:pt idx="1071">
                  <c:v>36000</c:v>
                </c:pt>
                <c:pt idx="1072">
                  <c:v>36000</c:v>
                </c:pt>
                <c:pt idx="1073">
                  <c:v>36000</c:v>
                </c:pt>
                <c:pt idx="1074">
                  <c:v>36000</c:v>
                </c:pt>
                <c:pt idx="1075">
                  <c:v>36000</c:v>
                </c:pt>
                <c:pt idx="1076">
                  <c:v>36000</c:v>
                </c:pt>
                <c:pt idx="1077">
                  <c:v>36000</c:v>
                </c:pt>
                <c:pt idx="1078">
                  <c:v>36000</c:v>
                </c:pt>
                <c:pt idx="1079">
                  <c:v>35571.184291765021</c:v>
                </c:pt>
                <c:pt idx="1080">
                  <c:v>35500</c:v>
                </c:pt>
                <c:pt idx="1081">
                  <c:v>35401.014829091764</c:v>
                </c:pt>
                <c:pt idx="1082">
                  <c:v>35148.775467100437</c:v>
                </c:pt>
                <c:pt idx="1083">
                  <c:v>35063.024516168378</c:v>
                </c:pt>
                <c:pt idx="1084">
                  <c:v>35000</c:v>
                </c:pt>
                <c:pt idx="1085">
                  <c:v>35000</c:v>
                </c:pt>
                <c:pt idx="1086">
                  <c:v>35000</c:v>
                </c:pt>
                <c:pt idx="1087">
                  <c:v>35000</c:v>
                </c:pt>
                <c:pt idx="1088">
                  <c:v>35000</c:v>
                </c:pt>
                <c:pt idx="1089">
                  <c:v>35000</c:v>
                </c:pt>
                <c:pt idx="1090">
                  <c:v>35000</c:v>
                </c:pt>
                <c:pt idx="1091">
                  <c:v>35000</c:v>
                </c:pt>
                <c:pt idx="1092">
                  <c:v>35000</c:v>
                </c:pt>
                <c:pt idx="1093">
                  <c:v>35000</c:v>
                </c:pt>
                <c:pt idx="1094">
                  <c:v>34675.92198548025</c:v>
                </c:pt>
                <c:pt idx="1095">
                  <c:v>34417.653306061438</c:v>
                </c:pt>
                <c:pt idx="1096">
                  <c:v>34357.533974522659</c:v>
                </c:pt>
                <c:pt idx="1097">
                  <c:v>34191.200039889729</c:v>
                </c:pt>
                <c:pt idx="1098">
                  <c:v>34000</c:v>
                </c:pt>
                <c:pt idx="1099">
                  <c:v>34000</c:v>
                </c:pt>
                <c:pt idx="1100">
                  <c:v>33900</c:v>
                </c:pt>
                <c:pt idx="1101">
                  <c:v>33887.832849446611</c:v>
                </c:pt>
                <c:pt idx="1102">
                  <c:v>33600</c:v>
                </c:pt>
                <c:pt idx="1103">
                  <c:v>33600</c:v>
                </c:pt>
                <c:pt idx="1104">
                  <c:v>33500</c:v>
                </c:pt>
                <c:pt idx="1105">
                  <c:v>33420</c:v>
                </c:pt>
                <c:pt idx="1106">
                  <c:v>33250</c:v>
                </c:pt>
                <c:pt idx="1107">
                  <c:v>33099.743713412965</c:v>
                </c:pt>
                <c:pt idx="1108">
                  <c:v>33000</c:v>
                </c:pt>
                <c:pt idx="1109">
                  <c:v>32884</c:v>
                </c:pt>
                <c:pt idx="1110">
                  <c:v>32666.305522511171</c:v>
                </c:pt>
                <c:pt idx="1111">
                  <c:v>32311.654577379326</c:v>
                </c:pt>
                <c:pt idx="1112">
                  <c:v>32187.34988380854</c:v>
                </c:pt>
                <c:pt idx="1113">
                  <c:v>32054.250037396621</c:v>
                </c:pt>
                <c:pt idx="1114">
                  <c:v>32054.250037396621</c:v>
                </c:pt>
                <c:pt idx="1115">
                  <c:v>32054.250037396621</c:v>
                </c:pt>
                <c:pt idx="1116">
                  <c:v>32000</c:v>
                </c:pt>
                <c:pt idx="1117">
                  <c:v>32000</c:v>
                </c:pt>
                <c:pt idx="1118">
                  <c:v>31523.565441345683</c:v>
                </c:pt>
                <c:pt idx="1119">
                  <c:v>31523.565441345683</c:v>
                </c:pt>
                <c:pt idx="1120">
                  <c:v>31523.565441345683</c:v>
                </c:pt>
                <c:pt idx="1121">
                  <c:v>31523.565441345683</c:v>
                </c:pt>
                <c:pt idx="1122">
                  <c:v>31523.565441345683</c:v>
                </c:pt>
                <c:pt idx="1123">
                  <c:v>31523.565441345683</c:v>
                </c:pt>
                <c:pt idx="1124">
                  <c:v>31330</c:v>
                </c:pt>
                <c:pt idx="1125">
                  <c:v>31250</c:v>
                </c:pt>
                <c:pt idx="1126">
                  <c:v>31200</c:v>
                </c:pt>
                <c:pt idx="1127">
                  <c:v>31200</c:v>
                </c:pt>
                <c:pt idx="1128">
                  <c:v>31200</c:v>
                </c:pt>
                <c:pt idx="1129">
                  <c:v>31000</c:v>
                </c:pt>
                <c:pt idx="1130">
                  <c:v>31000</c:v>
                </c:pt>
                <c:pt idx="1131">
                  <c:v>30500</c:v>
                </c:pt>
                <c:pt idx="1132">
                  <c:v>30489.586535798586</c:v>
                </c:pt>
                <c:pt idx="1133">
                  <c:v>30489.586535798586</c:v>
                </c:pt>
                <c:pt idx="1134">
                  <c:v>30273.458368652366</c:v>
                </c:pt>
                <c:pt idx="1135">
                  <c:v>30273.458368652366</c:v>
                </c:pt>
                <c:pt idx="1136">
                  <c:v>30232</c:v>
                </c:pt>
                <c:pt idx="1137">
                  <c:v>30000</c:v>
                </c:pt>
                <c:pt idx="1138">
                  <c:v>30000</c:v>
                </c:pt>
                <c:pt idx="1139">
                  <c:v>30000</c:v>
                </c:pt>
                <c:pt idx="1140">
                  <c:v>30000</c:v>
                </c:pt>
                <c:pt idx="1141">
                  <c:v>30000</c:v>
                </c:pt>
                <c:pt idx="1142">
                  <c:v>30000</c:v>
                </c:pt>
                <c:pt idx="1143">
                  <c:v>30000</c:v>
                </c:pt>
                <c:pt idx="1144">
                  <c:v>30000</c:v>
                </c:pt>
                <c:pt idx="1145">
                  <c:v>30000</c:v>
                </c:pt>
                <c:pt idx="1146">
                  <c:v>30000</c:v>
                </c:pt>
                <c:pt idx="1147">
                  <c:v>30000</c:v>
                </c:pt>
                <c:pt idx="1148">
                  <c:v>30000</c:v>
                </c:pt>
                <c:pt idx="1149">
                  <c:v>30000</c:v>
                </c:pt>
                <c:pt idx="1150">
                  <c:v>30000</c:v>
                </c:pt>
                <c:pt idx="1151">
                  <c:v>30000</c:v>
                </c:pt>
                <c:pt idx="1152">
                  <c:v>30000</c:v>
                </c:pt>
                <c:pt idx="1153">
                  <c:v>30000</c:v>
                </c:pt>
                <c:pt idx="1154">
                  <c:v>30000</c:v>
                </c:pt>
                <c:pt idx="1155">
                  <c:v>29261.227167098674</c:v>
                </c:pt>
                <c:pt idx="1156">
                  <c:v>29159.298033244755</c:v>
                </c:pt>
                <c:pt idx="1157">
                  <c:v>29000</c:v>
                </c:pt>
                <c:pt idx="1158">
                  <c:v>29000</c:v>
                </c:pt>
                <c:pt idx="1159">
                  <c:v>28995</c:v>
                </c:pt>
                <c:pt idx="1160">
                  <c:v>28492.66669990811</c:v>
                </c:pt>
                <c:pt idx="1161">
                  <c:v>28492.66669990811</c:v>
                </c:pt>
                <c:pt idx="1162">
                  <c:v>28371.208897211112</c:v>
                </c:pt>
                <c:pt idx="1163">
                  <c:v>28353.650809742252</c:v>
                </c:pt>
                <c:pt idx="1164">
                  <c:v>28310.79811950968</c:v>
                </c:pt>
                <c:pt idx="1165">
                  <c:v>28109.627547434993</c:v>
                </c:pt>
                <c:pt idx="1166">
                  <c:v>28000</c:v>
                </c:pt>
                <c:pt idx="1167">
                  <c:v>28000</c:v>
                </c:pt>
                <c:pt idx="1168">
                  <c:v>28000</c:v>
                </c:pt>
                <c:pt idx="1169">
                  <c:v>27840</c:v>
                </c:pt>
                <c:pt idx="1170">
                  <c:v>27600</c:v>
                </c:pt>
                <c:pt idx="1171">
                  <c:v>27500</c:v>
                </c:pt>
                <c:pt idx="1172">
                  <c:v>27221.92126875931</c:v>
                </c:pt>
                <c:pt idx="1173">
                  <c:v>27000</c:v>
                </c:pt>
                <c:pt idx="1174">
                  <c:v>26795.030625143831</c:v>
                </c:pt>
                <c:pt idx="1175">
                  <c:v>26711.875031163851</c:v>
                </c:pt>
                <c:pt idx="1176">
                  <c:v>26711.875031163851</c:v>
                </c:pt>
                <c:pt idx="1177">
                  <c:v>26711.875031163851</c:v>
                </c:pt>
                <c:pt idx="1178">
                  <c:v>26691.183012544854</c:v>
                </c:pt>
                <c:pt idx="1179">
                  <c:v>26678.388218823762</c:v>
                </c:pt>
                <c:pt idx="1180">
                  <c:v>26678.388218823762</c:v>
                </c:pt>
                <c:pt idx="1181">
                  <c:v>26400</c:v>
                </c:pt>
                <c:pt idx="1182">
                  <c:v>26043.18849932796</c:v>
                </c:pt>
                <c:pt idx="1183">
                  <c:v>26000</c:v>
                </c:pt>
                <c:pt idx="1184">
                  <c:v>25849.323661903458</c:v>
                </c:pt>
                <c:pt idx="1185">
                  <c:v>25560</c:v>
                </c:pt>
                <c:pt idx="1186">
                  <c:v>25407.988779832154</c:v>
                </c:pt>
                <c:pt idx="1187">
                  <c:v>25000</c:v>
                </c:pt>
                <c:pt idx="1188">
                  <c:v>25000</c:v>
                </c:pt>
                <c:pt idx="1189">
                  <c:v>25000</c:v>
                </c:pt>
                <c:pt idx="1190">
                  <c:v>25000</c:v>
                </c:pt>
                <c:pt idx="1191">
                  <c:v>25000</c:v>
                </c:pt>
                <c:pt idx="1192">
                  <c:v>25000</c:v>
                </c:pt>
                <c:pt idx="1193">
                  <c:v>25000</c:v>
                </c:pt>
                <c:pt idx="1194">
                  <c:v>24931.083362419595</c:v>
                </c:pt>
                <c:pt idx="1195">
                  <c:v>24931.083362419595</c:v>
                </c:pt>
                <c:pt idx="1196">
                  <c:v>24864</c:v>
                </c:pt>
                <c:pt idx="1197">
                  <c:v>24588.381044249632</c:v>
                </c:pt>
                <c:pt idx="1198">
                  <c:v>24391.669228638868</c:v>
                </c:pt>
                <c:pt idx="1199">
                  <c:v>24000</c:v>
                </c:pt>
                <c:pt idx="1200">
                  <c:v>24000</c:v>
                </c:pt>
                <c:pt idx="1201">
                  <c:v>24000</c:v>
                </c:pt>
                <c:pt idx="1202">
                  <c:v>24000</c:v>
                </c:pt>
                <c:pt idx="1203">
                  <c:v>24000</c:v>
                </c:pt>
                <c:pt idx="1204">
                  <c:v>24000</c:v>
                </c:pt>
                <c:pt idx="1205">
                  <c:v>24000</c:v>
                </c:pt>
                <c:pt idx="1206">
                  <c:v>24000</c:v>
                </c:pt>
                <c:pt idx="1207">
                  <c:v>24000</c:v>
                </c:pt>
                <c:pt idx="1208">
                  <c:v>24000</c:v>
                </c:pt>
                <c:pt idx="1209">
                  <c:v>24000</c:v>
                </c:pt>
                <c:pt idx="1210">
                  <c:v>24000</c:v>
                </c:pt>
                <c:pt idx="1211">
                  <c:v>24000</c:v>
                </c:pt>
                <c:pt idx="1212">
                  <c:v>24000</c:v>
                </c:pt>
                <c:pt idx="1213">
                  <c:v>24000</c:v>
                </c:pt>
                <c:pt idx="1214">
                  <c:v>23642.674081009263</c:v>
                </c:pt>
                <c:pt idx="1215">
                  <c:v>23150.291693675339</c:v>
                </c:pt>
                <c:pt idx="1216">
                  <c:v>23150.291693675339</c:v>
                </c:pt>
                <c:pt idx="1217">
                  <c:v>23150.291693675339</c:v>
                </c:pt>
                <c:pt idx="1218">
                  <c:v>23000</c:v>
                </c:pt>
                <c:pt idx="1219">
                  <c:v>23000</c:v>
                </c:pt>
                <c:pt idx="1220">
                  <c:v>22880</c:v>
                </c:pt>
                <c:pt idx="1221">
                  <c:v>22867.189901848938</c:v>
                </c:pt>
                <c:pt idx="1222">
                  <c:v>22438.012440857987</c:v>
                </c:pt>
                <c:pt idx="1223">
                  <c:v>22000</c:v>
                </c:pt>
                <c:pt idx="1224">
                  <c:v>22000</c:v>
                </c:pt>
                <c:pt idx="1225">
                  <c:v>22000</c:v>
                </c:pt>
                <c:pt idx="1226">
                  <c:v>22000</c:v>
                </c:pt>
                <c:pt idx="1227">
                  <c:v>21903.737525554359</c:v>
                </c:pt>
                <c:pt idx="1228">
                  <c:v>21500</c:v>
                </c:pt>
                <c:pt idx="1229">
                  <c:v>21369.500024931083</c:v>
                </c:pt>
                <c:pt idx="1230">
                  <c:v>21369.500024931083</c:v>
                </c:pt>
                <c:pt idx="1231">
                  <c:v>21369.500024931083</c:v>
                </c:pt>
                <c:pt idx="1232">
                  <c:v>21369.500024931083</c:v>
                </c:pt>
                <c:pt idx="1233">
                  <c:v>21369.500024931083</c:v>
                </c:pt>
                <c:pt idx="1234">
                  <c:v>21369.500024931083</c:v>
                </c:pt>
                <c:pt idx="1235">
                  <c:v>21369.500024931083</c:v>
                </c:pt>
                <c:pt idx="1236">
                  <c:v>21369.500024931083</c:v>
                </c:pt>
                <c:pt idx="1237">
                  <c:v>21369.500024931083</c:v>
                </c:pt>
                <c:pt idx="1238">
                  <c:v>21369.500024931083</c:v>
                </c:pt>
                <c:pt idx="1239">
                  <c:v>21369.500024931083</c:v>
                </c:pt>
                <c:pt idx="1240">
                  <c:v>21369.500024931083</c:v>
                </c:pt>
                <c:pt idx="1241">
                  <c:v>21342.710575059013</c:v>
                </c:pt>
                <c:pt idx="1242">
                  <c:v>21228.177433598263</c:v>
                </c:pt>
                <c:pt idx="1243">
                  <c:v>21000</c:v>
                </c:pt>
                <c:pt idx="1244">
                  <c:v>21000</c:v>
                </c:pt>
                <c:pt idx="1245">
                  <c:v>21000</c:v>
                </c:pt>
                <c:pt idx="1246">
                  <c:v>20640</c:v>
                </c:pt>
                <c:pt idx="1247">
                  <c:v>20571</c:v>
                </c:pt>
                <c:pt idx="1248">
                  <c:v>20514.720023933838</c:v>
                </c:pt>
                <c:pt idx="1249">
                  <c:v>20479.104190558952</c:v>
                </c:pt>
                <c:pt idx="1250">
                  <c:v>20479.104190558952</c:v>
                </c:pt>
                <c:pt idx="1251">
                  <c:v>20400</c:v>
                </c:pt>
                <c:pt idx="1252">
                  <c:v>20326.391023865726</c:v>
                </c:pt>
                <c:pt idx="1253">
                  <c:v>20122.945856810104</c:v>
                </c:pt>
                <c:pt idx="1254">
                  <c:v>20000</c:v>
                </c:pt>
                <c:pt idx="1255">
                  <c:v>20000</c:v>
                </c:pt>
                <c:pt idx="1256">
                  <c:v>20000</c:v>
                </c:pt>
                <c:pt idx="1257">
                  <c:v>20000</c:v>
                </c:pt>
                <c:pt idx="1258">
                  <c:v>20000</c:v>
                </c:pt>
                <c:pt idx="1259">
                  <c:v>20000</c:v>
                </c:pt>
                <c:pt idx="1260">
                  <c:v>20000</c:v>
                </c:pt>
                <c:pt idx="1261">
                  <c:v>20000</c:v>
                </c:pt>
                <c:pt idx="1262">
                  <c:v>20000</c:v>
                </c:pt>
                <c:pt idx="1263">
                  <c:v>20000</c:v>
                </c:pt>
                <c:pt idx="1264">
                  <c:v>20000</c:v>
                </c:pt>
                <c:pt idx="1265">
                  <c:v>20000</c:v>
                </c:pt>
                <c:pt idx="1266">
                  <c:v>20000</c:v>
                </c:pt>
                <c:pt idx="1267">
                  <c:v>20000</c:v>
                </c:pt>
                <c:pt idx="1268">
                  <c:v>20000</c:v>
                </c:pt>
                <c:pt idx="1269">
                  <c:v>19831.432821021317</c:v>
                </c:pt>
                <c:pt idx="1270">
                  <c:v>19818.231248269083</c:v>
                </c:pt>
                <c:pt idx="1271">
                  <c:v>19588.708356186824</c:v>
                </c:pt>
                <c:pt idx="1272">
                  <c:v>19588.708356186824</c:v>
                </c:pt>
                <c:pt idx="1273">
                  <c:v>19588.708356186824</c:v>
                </c:pt>
                <c:pt idx="1274">
                  <c:v>19200</c:v>
                </c:pt>
                <c:pt idx="1275">
                  <c:v>19200</c:v>
                </c:pt>
                <c:pt idx="1276">
                  <c:v>19200</c:v>
                </c:pt>
                <c:pt idx="1277">
                  <c:v>19068</c:v>
                </c:pt>
                <c:pt idx="1278">
                  <c:v>19055.991584874118</c:v>
                </c:pt>
                <c:pt idx="1279">
                  <c:v>19055.991584874118</c:v>
                </c:pt>
                <c:pt idx="1280">
                  <c:v>19055.991584874118</c:v>
                </c:pt>
                <c:pt idx="1281">
                  <c:v>19055.991584874118</c:v>
                </c:pt>
                <c:pt idx="1282">
                  <c:v>19008.034062397041</c:v>
                </c:pt>
                <c:pt idx="1283">
                  <c:v>19000</c:v>
                </c:pt>
                <c:pt idx="1284">
                  <c:v>19000</c:v>
                </c:pt>
                <c:pt idx="1285">
                  <c:v>19000</c:v>
                </c:pt>
                <c:pt idx="1286">
                  <c:v>18987</c:v>
                </c:pt>
                <c:pt idx="1287">
                  <c:v>18698.312521814696</c:v>
                </c:pt>
                <c:pt idx="1288">
                  <c:v>18499.860539512854</c:v>
                </c:pt>
                <c:pt idx="1289">
                  <c:v>18060</c:v>
                </c:pt>
                <c:pt idx="1290">
                  <c:v>18018.883790212141</c:v>
                </c:pt>
                <c:pt idx="1291">
                  <c:v>18000</c:v>
                </c:pt>
                <c:pt idx="1292">
                  <c:v>18000</c:v>
                </c:pt>
                <c:pt idx="1293">
                  <c:v>18000</c:v>
                </c:pt>
                <c:pt idx="1294">
                  <c:v>18000</c:v>
                </c:pt>
                <c:pt idx="1295">
                  <c:v>18000</c:v>
                </c:pt>
                <c:pt idx="1296">
                  <c:v>18000</c:v>
                </c:pt>
                <c:pt idx="1297">
                  <c:v>18000</c:v>
                </c:pt>
                <c:pt idx="1298">
                  <c:v>18000</c:v>
                </c:pt>
                <c:pt idx="1299">
                  <c:v>18000</c:v>
                </c:pt>
                <c:pt idx="1300">
                  <c:v>18000</c:v>
                </c:pt>
                <c:pt idx="1301">
                  <c:v>17807.916687442568</c:v>
                </c:pt>
                <c:pt idx="1302">
                  <c:v>17807.916687442568</c:v>
                </c:pt>
                <c:pt idx="1303">
                  <c:v>17807.916687442568</c:v>
                </c:pt>
                <c:pt idx="1304">
                  <c:v>17807.916687442568</c:v>
                </c:pt>
                <c:pt idx="1305">
                  <c:v>17807.916687442568</c:v>
                </c:pt>
                <c:pt idx="1306">
                  <c:v>17807.916687442568</c:v>
                </c:pt>
                <c:pt idx="1307">
                  <c:v>17807.916687442568</c:v>
                </c:pt>
                <c:pt idx="1308">
                  <c:v>17807.916687442568</c:v>
                </c:pt>
                <c:pt idx="1309">
                  <c:v>17807.916687442568</c:v>
                </c:pt>
                <c:pt idx="1310">
                  <c:v>17807.916687442568</c:v>
                </c:pt>
                <c:pt idx="1311">
                  <c:v>17807.916687442568</c:v>
                </c:pt>
                <c:pt idx="1312">
                  <c:v>17807.916687442568</c:v>
                </c:pt>
                <c:pt idx="1313">
                  <c:v>17807.916687442568</c:v>
                </c:pt>
                <c:pt idx="1314">
                  <c:v>17807.916687442568</c:v>
                </c:pt>
                <c:pt idx="1315">
                  <c:v>17807.916687442568</c:v>
                </c:pt>
                <c:pt idx="1316">
                  <c:v>17807.916687442568</c:v>
                </c:pt>
                <c:pt idx="1317">
                  <c:v>17807.916687442568</c:v>
                </c:pt>
                <c:pt idx="1318">
                  <c:v>17807.916687442568</c:v>
                </c:pt>
                <c:pt idx="1319">
                  <c:v>17807.916687442568</c:v>
                </c:pt>
                <c:pt idx="1320">
                  <c:v>17728</c:v>
                </c:pt>
                <c:pt idx="1321">
                  <c:v>17598.017290051986</c:v>
                </c:pt>
                <c:pt idx="1322">
                  <c:v>17067.637625607145</c:v>
                </c:pt>
                <c:pt idx="1323">
                  <c:v>16917.52085307044</c:v>
                </c:pt>
                <c:pt idx="1324">
                  <c:v>16917.52085307044</c:v>
                </c:pt>
                <c:pt idx="1325">
                  <c:v>16800</c:v>
                </c:pt>
                <c:pt idx="1326">
                  <c:v>16350</c:v>
                </c:pt>
                <c:pt idx="1327">
                  <c:v>16337.518501630093</c:v>
                </c:pt>
                <c:pt idx="1328">
                  <c:v>16110</c:v>
                </c:pt>
                <c:pt idx="1329">
                  <c:v>16027.125018698311</c:v>
                </c:pt>
                <c:pt idx="1330">
                  <c:v>16027.125018698311</c:v>
                </c:pt>
                <c:pt idx="1331">
                  <c:v>16027.125018698311</c:v>
                </c:pt>
                <c:pt idx="1332">
                  <c:v>16027.125018698311</c:v>
                </c:pt>
                <c:pt idx="1333">
                  <c:v>16027.125018698311</c:v>
                </c:pt>
                <c:pt idx="1334">
                  <c:v>16027.125018698311</c:v>
                </c:pt>
                <c:pt idx="1335">
                  <c:v>16027.125018698311</c:v>
                </c:pt>
                <c:pt idx="1336">
                  <c:v>16027.125018698311</c:v>
                </c:pt>
                <c:pt idx="1337">
                  <c:v>16000</c:v>
                </c:pt>
                <c:pt idx="1338">
                  <c:v>16000</c:v>
                </c:pt>
                <c:pt idx="1339">
                  <c:v>16000</c:v>
                </c:pt>
                <c:pt idx="1340">
                  <c:v>15840</c:v>
                </c:pt>
                <c:pt idx="1341">
                  <c:v>15761.782720672842</c:v>
                </c:pt>
                <c:pt idx="1342">
                  <c:v>15600</c:v>
                </c:pt>
                <c:pt idx="1343">
                  <c:v>15600</c:v>
                </c:pt>
                <c:pt idx="1344">
                  <c:v>15500</c:v>
                </c:pt>
                <c:pt idx="1345">
                  <c:v>15500</c:v>
                </c:pt>
                <c:pt idx="1346">
                  <c:v>15404.364569961488</c:v>
                </c:pt>
                <c:pt idx="1347">
                  <c:v>15244.793267899293</c:v>
                </c:pt>
                <c:pt idx="1348">
                  <c:v>15206.427249917633</c:v>
                </c:pt>
                <c:pt idx="1349">
                  <c:v>15190.15293438851</c:v>
                </c:pt>
                <c:pt idx="1350">
                  <c:v>15136.729184326183</c:v>
                </c:pt>
                <c:pt idx="1351">
                  <c:v>15136.729184326183</c:v>
                </c:pt>
                <c:pt idx="1352">
                  <c:v>15136.729184326183</c:v>
                </c:pt>
                <c:pt idx="1353">
                  <c:v>15136.729184326183</c:v>
                </c:pt>
                <c:pt idx="1354">
                  <c:v>15092.18020692008</c:v>
                </c:pt>
                <c:pt idx="1355">
                  <c:v>15000</c:v>
                </c:pt>
                <c:pt idx="1356">
                  <c:v>15000</c:v>
                </c:pt>
                <c:pt idx="1357">
                  <c:v>15000</c:v>
                </c:pt>
                <c:pt idx="1358">
                  <c:v>15000</c:v>
                </c:pt>
                <c:pt idx="1359">
                  <c:v>15000</c:v>
                </c:pt>
                <c:pt idx="1360">
                  <c:v>15000</c:v>
                </c:pt>
                <c:pt idx="1361">
                  <c:v>15000</c:v>
                </c:pt>
                <c:pt idx="1362">
                  <c:v>15000</c:v>
                </c:pt>
                <c:pt idx="1363">
                  <c:v>15000</c:v>
                </c:pt>
                <c:pt idx="1364">
                  <c:v>15000</c:v>
                </c:pt>
                <c:pt idx="1365">
                  <c:v>15000</c:v>
                </c:pt>
                <c:pt idx="1366">
                  <c:v>15000</c:v>
                </c:pt>
                <c:pt idx="1367">
                  <c:v>15000</c:v>
                </c:pt>
                <c:pt idx="1368">
                  <c:v>15000</c:v>
                </c:pt>
                <c:pt idx="1369">
                  <c:v>15000</c:v>
                </c:pt>
                <c:pt idx="1370">
                  <c:v>15000</c:v>
                </c:pt>
                <c:pt idx="1371">
                  <c:v>15000</c:v>
                </c:pt>
                <c:pt idx="1372">
                  <c:v>14960</c:v>
                </c:pt>
                <c:pt idx="1373">
                  <c:v>14630.613583549337</c:v>
                </c:pt>
                <c:pt idx="1374">
                  <c:v>14500</c:v>
                </c:pt>
                <c:pt idx="1375">
                  <c:v>14400</c:v>
                </c:pt>
                <c:pt idx="1376">
                  <c:v>14400</c:v>
                </c:pt>
                <c:pt idx="1377">
                  <c:v>14246.333349954055</c:v>
                </c:pt>
                <c:pt idx="1378">
                  <c:v>14246.333349954055</c:v>
                </c:pt>
                <c:pt idx="1379">
                  <c:v>14246.333349954055</c:v>
                </c:pt>
                <c:pt idx="1380">
                  <c:v>14246.333349954055</c:v>
                </c:pt>
                <c:pt idx="1381">
                  <c:v>14246.333349954055</c:v>
                </c:pt>
                <c:pt idx="1382">
                  <c:v>14246.333349954055</c:v>
                </c:pt>
                <c:pt idx="1383">
                  <c:v>14246.333349954055</c:v>
                </c:pt>
                <c:pt idx="1384">
                  <c:v>14246.333349954055</c:v>
                </c:pt>
                <c:pt idx="1385">
                  <c:v>14000</c:v>
                </c:pt>
                <c:pt idx="1386">
                  <c:v>14000</c:v>
                </c:pt>
                <c:pt idx="1387">
                  <c:v>14000</c:v>
                </c:pt>
                <c:pt idx="1388">
                  <c:v>14000</c:v>
                </c:pt>
                <c:pt idx="1389">
                  <c:v>14000</c:v>
                </c:pt>
                <c:pt idx="1390">
                  <c:v>13801.135432767991</c:v>
                </c:pt>
                <c:pt idx="1391">
                  <c:v>13800</c:v>
                </c:pt>
                <c:pt idx="1392">
                  <c:v>13745.704467353951</c:v>
                </c:pt>
                <c:pt idx="1393">
                  <c:v>13636</c:v>
                </c:pt>
                <c:pt idx="1394">
                  <c:v>13603.016099449767</c:v>
                </c:pt>
                <c:pt idx="1395">
                  <c:v>13500</c:v>
                </c:pt>
                <c:pt idx="1396">
                  <c:v>13500</c:v>
                </c:pt>
                <c:pt idx="1397">
                  <c:v>13500</c:v>
                </c:pt>
                <c:pt idx="1398">
                  <c:v>13500</c:v>
                </c:pt>
                <c:pt idx="1399">
                  <c:v>13355.937515581925</c:v>
                </c:pt>
                <c:pt idx="1400">
                  <c:v>13355.937515581925</c:v>
                </c:pt>
                <c:pt idx="1401">
                  <c:v>13355.937515581925</c:v>
                </c:pt>
                <c:pt idx="1402">
                  <c:v>13355.937515581925</c:v>
                </c:pt>
                <c:pt idx="1403">
                  <c:v>13338.129598894484</c:v>
                </c:pt>
                <c:pt idx="1404">
                  <c:v>13100</c:v>
                </c:pt>
                <c:pt idx="1405">
                  <c:v>13000</c:v>
                </c:pt>
                <c:pt idx="1406">
                  <c:v>13000</c:v>
                </c:pt>
                <c:pt idx="1407">
                  <c:v>13000</c:v>
                </c:pt>
                <c:pt idx="1408">
                  <c:v>13000</c:v>
                </c:pt>
                <c:pt idx="1409">
                  <c:v>13000</c:v>
                </c:pt>
                <c:pt idx="1410">
                  <c:v>12821.700014958649</c:v>
                </c:pt>
                <c:pt idx="1411">
                  <c:v>12821.700014958649</c:v>
                </c:pt>
                <c:pt idx="1412">
                  <c:v>12821.700014958649</c:v>
                </c:pt>
                <c:pt idx="1413">
                  <c:v>12821.700014958649</c:v>
                </c:pt>
                <c:pt idx="1414">
                  <c:v>12821.700014958649</c:v>
                </c:pt>
                <c:pt idx="1415">
                  <c:v>12821.700014958649</c:v>
                </c:pt>
                <c:pt idx="1416">
                  <c:v>12608.005014709339</c:v>
                </c:pt>
                <c:pt idx="1417">
                  <c:v>12500</c:v>
                </c:pt>
                <c:pt idx="1418">
                  <c:v>12465.541681209797</c:v>
                </c:pt>
                <c:pt idx="1419">
                  <c:v>12465.541681209797</c:v>
                </c:pt>
                <c:pt idx="1420">
                  <c:v>12465.541681209797</c:v>
                </c:pt>
                <c:pt idx="1421">
                  <c:v>12465.541681209797</c:v>
                </c:pt>
                <c:pt idx="1422">
                  <c:v>12465.541681209797</c:v>
                </c:pt>
                <c:pt idx="1423">
                  <c:v>12465.541681209797</c:v>
                </c:pt>
                <c:pt idx="1424">
                  <c:v>12465.541681209797</c:v>
                </c:pt>
                <c:pt idx="1425">
                  <c:v>12465.541681209797</c:v>
                </c:pt>
                <c:pt idx="1426">
                  <c:v>12465.541681209797</c:v>
                </c:pt>
                <c:pt idx="1427">
                  <c:v>12326.656394453004</c:v>
                </c:pt>
                <c:pt idx="1428">
                  <c:v>12227.430201752599</c:v>
                </c:pt>
                <c:pt idx="1429">
                  <c:v>12192.177986291113</c:v>
                </c:pt>
                <c:pt idx="1430">
                  <c:v>12109.383347460946</c:v>
                </c:pt>
                <c:pt idx="1431">
                  <c:v>12000</c:v>
                </c:pt>
                <c:pt idx="1432">
                  <c:v>12000</c:v>
                </c:pt>
                <c:pt idx="1433">
                  <c:v>12000</c:v>
                </c:pt>
                <c:pt idx="1434">
                  <c:v>12000</c:v>
                </c:pt>
                <c:pt idx="1435">
                  <c:v>12000</c:v>
                </c:pt>
                <c:pt idx="1436">
                  <c:v>12000</c:v>
                </c:pt>
                <c:pt idx="1437">
                  <c:v>12000</c:v>
                </c:pt>
                <c:pt idx="1438">
                  <c:v>12000</c:v>
                </c:pt>
                <c:pt idx="1439">
                  <c:v>12000</c:v>
                </c:pt>
                <c:pt idx="1440">
                  <c:v>12000</c:v>
                </c:pt>
                <c:pt idx="1441">
                  <c:v>12000</c:v>
                </c:pt>
                <c:pt idx="1442">
                  <c:v>12000</c:v>
                </c:pt>
                <c:pt idx="1443">
                  <c:v>12000</c:v>
                </c:pt>
                <c:pt idx="1444">
                  <c:v>12000</c:v>
                </c:pt>
                <c:pt idx="1445">
                  <c:v>12000</c:v>
                </c:pt>
                <c:pt idx="1446">
                  <c:v>12000</c:v>
                </c:pt>
                <c:pt idx="1447">
                  <c:v>12000</c:v>
                </c:pt>
                <c:pt idx="1448">
                  <c:v>12000</c:v>
                </c:pt>
                <c:pt idx="1449">
                  <c:v>12000</c:v>
                </c:pt>
                <c:pt idx="1450">
                  <c:v>12000</c:v>
                </c:pt>
                <c:pt idx="1451">
                  <c:v>11800</c:v>
                </c:pt>
                <c:pt idx="1452">
                  <c:v>11753.225013712095</c:v>
                </c:pt>
                <c:pt idx="1453">
                  <c:v>11575.14584683767</c:v>
                </c:pt>
                <c:pt idx="1454">
                  <c:v>11575.14584683767</c:v>
                </c:pt>
                <c:pt idx="1455">
                  <c:v>11575.14584683767</c:v>
                </c:pt>
                <c:pt idx="1456">
                  <c:v>11575.14584683767</c:v>
                </c:pt>
                <c:pt idx="1457">
                  <c:v>11575.14584683767</c:v>
                </c:pt>
                <c:pt idx="1458">
                  <c:v>11539.530013462785</c:v>
                </c:pt>
                <c:pt idx="1459">
                  <c:v>11518.711713336908</c:v>
                </c:pt>
                <c:pt idx="1460">
                  <c:v>11404.820437438224</c:v>
                </c:pt>
                <c:pt idx="1461">
                  <c:v>11400</c:v>
                </c:pt>
                <c:pt idx="1462">
                  <c:v>11397.066679963244</c:v>
                </c:pt>
                <c:pt idx="1463">
                  <c:v>11325.835013213473</c:v>
                </c:pt>
                <c:pt idx="1464">
                  <c:v>11325.835013213473</c:v>
                </c:pt>
                <c:pt idx="1465">
                  <c:v>11040.908346214392</c:v>
                </c:pt>
                <c:pt idx="1466">
                  <c:v>11040.908346214392</c:v>
                </c:pt>
                <c:pt idx="1467">
                  <c:v>11000</c:v>
                </c:pt>
                <c:pt idx="1468">
                  <c:v>11000</c:v>
                </c:pt>
                <c:pt idx="1469">
                  <c:v>11000</c:v>
                </c:pt>
                <c:pt idx="1470">
                  <c:v>11000</c:v>
                </c:pt>
                <c:pt idx="1471">
                  <c:v>11000</c:v>
                </c:pt>
                <c:pt idx="1472">
                  <c:v>10956.982885192734</c:v>
                </c:pt>
                <c:pt idx="1473">
                  <c:v>10898.445012714852</c:v>
                </c:pt>
                <c:pt idx="1474">
                  <c:v>10809.503829551191</c:v>
                </c:pt>
                <c:pt idx="1475">
                  <c:v>10800</c:v>
                </c:pt>
                <c:pt idx="1476">
                  <c:v>10684.750012465542</c:v>
                </c:pt>
                <c:pt idx="1477">
                  <c:v>10684.750012465542</c:v>
                </c:pt>
                <c:pt idx="1478">
                  <c:v>10684.750012465542</c:v>
                </c:pt>
                <c:pt idx="1479">
                  <c:v>10684.750012465542</c:v>
                </c:pt>
                <c:pt idx="1480">
                  <c:v>10684.750012465542</c:v>
                </c:pt>
                <c:pt idx="1481">
                  <c:v>10684.750012465542</c:v>
                </c:pt>
                <c:pt idx="1482">
                  <c:v>10684.750012465542</c:v>
                </c:pt>
                <c:pt idx="1483">
                  <c:v>10684.750012465542</c:v>
                </c:pt>
                <c:pt idx="1484">
                  <c:v>10684.750012465542</c:v>
                </c:pt>
                <c:pt idx="1485">
                  <c:v>10684.750012465542</c:v>
                </c:pt>
                <c:pt idx="1486">
                  <c:v>10684.750012465542</c:v>
                </c:pt>
                <c:pt idx="1487">
                  <c:v>10684.750012465542</c:v>
                </c:pt>
                <c:pt idx="1488">
                  <c:v>10684.750012465542</c:v>
                </c:pt>
                <c:pt idx="1489">
                  <c:v>10684.750012465542</c:v>
                </c:pt>
                <c:pt idx="1490">
                  <c:v>10684.750012465542</c:v>
                </c:pt>
                <c:pt idx="1491">
                  <c:v>10684.750012465542</c:v>
                </c:pt>
                <c:pt idx="1492">
                  <c:v>10684.750012465542</c:v>
                </c:pt>
                <c:pt idx="1493">
                  <c:v>10684.750012465542</c:v>
                </c:pt>
                <c:pt idx="1494">
                  <c:v>10684.750012465542</c:v>
                </c:pt>
                <c:pt idx="1495">
                  <c:v>10684.750012465542</c:v>
                </c:pt>
                <c:pt idx="1496">
                  <c:v>10684.750012465542</c:v>
                </c:pt>
                <c:pt idx="1497">
                  <c:v>10684.750012465542</c:v>
                </c:pt>
                <c:pt idx="1498">
                  <c:v>10684.750012465542</c:v>
                </c:pt>
                <c:pt idx="1499">
                  <c:v>10684.750012465542</c:v>
                </c:pt>
                <c:pt idx="1500">
                  <c:v>10684.750012465542</c:v>
                </c:pt>
                <c:pt idx="1501">
                  <c:v>10684.750012465542</c:v>
                </c:pt>
                <c:pt idx="1502">
                  <c:v>10684.750012465542</c:v>
                </c:pt>
                <c:pt idx="1503">
                  <c:v>10239.552095279476</c:v>
                </c:pt>
                <c:pt idx="1504">
                  <c:v>10200</c:v>
                </c:pt>
                <c:pt idx="1505">
                  <c:v>10150.512511842264</c:v>
                </c:pt>
                <c:pt idx="1506">
                  <c:v>10150.512511842264</c:v>
                </c:pt>
                <c:pt idx="1507">
                  <c:v>10000</c:v>
                </c:pt>
                <c:pt idx="1508">
                  <c:v>10000</c:v>
                </c:pt>
                <c:pt idx="1509">
                  <c:v>10000</c:v>
                </c:pt>
                <c:pt idx="1510">
                  <c:v>10000</c:v>
                </c:pt>
                <c:pt idx="1511">
                  <c:v>10000</c:v>
                </c:pt>
                <c:pt idx="1512">
                  <c:v>10000</c:v>
                </c:pt>
                <c:pt idx="1513">
                  <c:v>10000</c:v>
                </c:pt>
                <c:pt idx="1514">
                  <c:v>10000</c:v>
                </c:pt>
                <c:pt idx="1515">
                  <c:v>10000</c:v>
                </c:pt>
                <c:pt idx="1516">
                  <c:v>10000</c:v>
                </c:pt>
                <c:pt idx="1517">
                  <c:v>10000</c:v>
                </c:pt>
                <c:pt idx="1518">
                  <c:v>10000</c:v>
                </c:pt>
                <c:pt idx="1519">
                  <c:v>10000</c:v>
                </c:pt>
                <c:pt idx="1520">
                  <c:v>10000</c:v>
                </c:pt>
                <c:pt idx="1521">
                  <c:v>10000</c:v>
                </c:pt>
                <c:pt idx="1522">
                  <c:v>10000</c:v>
                </c:pt>
                <c:pt idx="1523">
                  <c:v>9972.4333449678379</c:v>
                </c:pt>
                <c:pt idx="1524">
                  <c:v>9956.1219482708348</c:v>
                </c:pt>
                <c:pt idx="1525">
                  <c:v>9794.354178093412</c:v>
                </c:pt>
                <c:pt idx="1526">
                  <c:v>9794.354178093412</c:v>
                </c:pt>
                <c:pt idx="1527">
                  <c:v>9794.354178093412</c:v>
                </c:pt>
                <c:pt idx="1528">
                  <c:v>9794.354178093412</c:v>
                </c:pt>
                <c:pt idx="1529">
                  <c:v>9705.3145946561999</c:v>
                </c:pt>
                <c:pt idx="1530">
                  <c:v>9616.275011218986</c:v>
                </c:pt>
                <c:pt idx="1531">
                  <c:v>9616.275011218986</c:v>
                </c:pt>
                <c:pt idx="1532">
                  <c:v>9616.275011218986</c:v>
                </c:pt>
                <c:pt idx="1533">
                  <c:v>9600</c:v>
                </c:pt>
                <c:pt idx="1534">
                  <c:v>9600</c:v>
                </c:pt>
                <c:pt idx="1535">
                  <c:v>9545.0433444692171</c:v>
                </c:pt>
                <c:pt idx="1536">
                  <c:v>9509.8988293070688</c:v>
                </c:pt>
                <c:pt idx="1537">
                  <c:v>9490.1984044603923</c:v>
                </c:pt>
                <c:pt idx="1538">
                  <c:v>9438.1958443445619</c:v>
                </c:pt>
                <c:pt idx="1539">
                  <c:v>9376.2513877177607</c:v>
                </c:pt>
                <c:pt idx="1540">
                  <c:v>9188.8850107203652</c:v>
                </c:pt>
                <c:pt idx="1541">
                  <c:v>9171.0323574730355</c:v>
                </c:pt>
                <c:pt idx="1542">
                  <c:v>9146.5655463031271</c:v>
                </c:pt>
                <c:pt idx="1543">
                  <c:v>9000</c:v>
                </c:pt>
                <c:pt idx="1544">
                  <c:v>9000</c:v>
                </c:pt>
                <c:pt idx="1545">
                  <c:v>9000</c:v>
                </c:pt>
                <c:pt idx="1546">
                  <c:v>8975.1900104710548</c:v>
                </c:pt>
                <c:pt idx="1547">
                  <c:v>8903.9583437212841</c:v>
                </c:pt>
                <c:pt idx="1548">
                  <c:v>8903.9583437212841</c:v>
                </c:pt>
                <c:pt idx="1549">
                  <c:v>8903.9583437212841</c:v>
                </c:pt>
                <c:pt idx="1550">
                  <c:v>8903.9583437212841</c:v>
                </c:pt>
                <c:pt idx="1551">
                  <c:v>8903.9583437212841</c:v>
                </c:pt>
                <c:pt idx="1552">
                  <c:v>8903.9583437212841</c:v>
                </c:pt>
                <c:pt idx="1553">
                  <c:v>8903.9583437212841</c:v>
                </c:pt>
                <c:pt idx="1554">
                  <c:v>8903.9583437212841</c:v>
                </c:pt>
                <c:pt idx="1555">
                  <c:v>8903.9583437212841</c:v>
                </c:pt>
                <c:pt idx="1556">
                  <c:v>8903.9583437212841</c:v>
                </c:pt>
                <c:pt idx="1557">
                  <c:v>8903.9583437212841</c:v>
                </c:pt>
                <c:pt idx="1558">
                  <c:v>8903.9583437212841</c:v>
                </c:pt>
                <c:pt idx="1559">
                  <c:v>8903.9583437212841</c:v>
                </c:pt>
                <c:pt idx="1560">
                  <c:v>8903.9583437212841</c:v>
                </c:pt>
                <c:pt idx="1561">
                  <c:v>8903.9583437212841</c:v>
                </c:pt>
                <c:pt idx="1562">
                  <c:v>8903.9583437212841</c:v>
                </c:pt>
                <c:pt idx="1563">
                  <c:v>8903.9583437212841</c:v>
                </c:pt>
                <c:pt idx="1564">
                  <c:v>8903.9583437212841</c:v>
                </c:pt>
                <c:pt idx="1565">
                  <c:v>8903.9583437212841</c:v>
                </c:pt>
                <c:pt idx="1566">
                  <c:v>8903.9583437212841</c:v>
                </c:pt>
                <c:pt idx="1567">
                  <c:v>8903.9583437212841</c:v>
                </c:pt>
                <c:pt idx="1568">
                  <c:v>8903.9583437212841</c:v>
                </c:pt>
                <c:pt idx="1569">
                  <c:v>8903.9583437212841</c:v>
                </c:pt>
                <c:pt idx="1570">
                  <c:v>8903.9583437212841</c:v>
                </c:pt>
                <c:pt idx="1571">
                  <c:v>8903.9583437212841</c:v>
                </c:pt>
                <c:pt idx="1572">
                  <c:v>8903.9583437212841</c:v>
                </c:pt>
                <c:pt idx="1573">
                  <c:v>8903.9583437212841</c:v>
                </c:pt>
                <c:pt idx="1574">
                  <c:v>8738</c:v>
                </c:pt>
                <c:pt idx="1575">
                  <c:v>8725</c:v>
                </c:pt>
                <c:pt idx="1576">
                  <c:v>8700</c:v>
                </c:pt>
                <c:pt idx="1577">
                  <c:v>8654.6475100970874</c:v>
                </c:pt>
                <c:pt idx="1578">
                  <c:v>8600</c:v>
                </c:pt>
                <c:pt idx="1579">
                  <c:v>8547.8000099724322</c:v>
                </c:pt>
                <c:pt idx="1580">
                  <c:v>8547.8000099724322</c:v>
                </c:pt>
                <c:pt idx="1581">
                  <c:v>8547.8000099724322</c:v>
                </c:pt>
                <c:pt idx="1582">
                  <c:v>8547.8000099724322</c:v>
                </c:pt>
                <c:pt idx="1583">
                  <c:v>8547.8000099724322</c:v>
                </c:pt>
                <c:pt idx="1584">
                  <c:v>8547.8000099724322</c:v>
                </c:pt>
                <c:pt idx="1585">
                  <c:v>8547.8000099724322</c:v>
                </c:pt>
                <c:pt idx="1586">
                  <c:v>8547.8000099724322</c:v>
                </c:pt>
                <c:pt idx="1587">
                  <c:v>8547.8000099724322</c:v>
                </c:pt>
                <c:pt idx="1588">
                  <c:v>8547.8000099724322</c:v>
                </c:pt>
                <c:pt idx="1589">
                  <c:v>8547.8000099724322</c:v>
                </c:pt>
                <c:pt idx="1590">
                  <c:v>8500</c:v>
                </c:pt>
                <c:pt idx="1591">
                  <c:v>8500</c:v>
                </c:pt>
                <c:pt idx="1592">
                  <c:v>8476.5683432226633</c:v>
                </c:pt>
                <c:pt idx="1593">
                  <c:v>8400</c:v>
                </c:pt>
                <c:pt idx="1594">
                  <c:v>8400</c:v>
                </c:pt>
                <c:pt idx="1595">
                  <c:v>8400</c:v>
                </c:pt>
                <c:pt idx="1596">
                  <c:v>8400</c:v>
                </c:pt>
                <c:pt idx="1597">
                  <c:v>8400</c:v>
                </c:pt>
                <c:pt idx="1598">
                  <c:v>8369.7208430980063</c:v>
                </c:pt>
                <c:pt idx="1599">
                  <c:v>8369.7208430980063</c:v>
                </c:pt>
                <c:pt idx="1600">
                  <c:v>8013.5625093491553</c:v>
                </c:pt>
                <c:pt idx="1601">
                  <c:v>8013.5625093491553</c:v>
                </c:pt>
                <c:pt idx="1602">
                  <c:v>8013.5625093491553</c:v>
                </c:pt>
                <c:pt idx="1603">
                  <c:v>8013.5625093491553</c:v>
                </c:pt>
                <c:pt idx="1604">
                  <c:v>8013.5625093491553</c:v>
                </c:pt>
                <c:pt idx="1605">
                  <c:v>8013.5625093491553</c:v>
                </c:pt>
                <c:pt idx="1606">
                  <c:v>8013.5625093491553</c:v>
                </c:pt>
                <c:pt idx="1607">
                  <c:v>8013.5625093491553</c:v>
                </c:pt>
                <c:pt idx="1608">
                  <c:v>8013.5625093491553</c:v>
                </c:pt>
                <c:pt idx="1609">
                  <c:v>8013.5625093491553</c:v>
                </c:pt>
                <c:pt idx="1610">
                  <c:v>8013.5625093491553</c:v>
                </c:pt>
                <c:pt idx="1611">
                  <c:v>8000</c:v>
                </c:pt>
                <c:pt idx="1612">
                  <c:v>8000</c:v>
                </c:pt>
                <c:pt idx="1613">
                  <c:v>8000</c:v>
                </c:pt>
                <c:pt idx="1614">
                  <c:v>8000</c:v>
                </c:pt>
                <c:pt idx="1615">
                  <c:v>8000</c:v>
                </c:pt>
                <c:pt idx="1616">
                  <c:v>7960</c:v>
                </c:pt>
                <c:pt idx="1617">
                  <c:v>7799.8675090998449</c:v>
                </c:pt>
                <c:pt idx="1618">
                  <c:v>7693.0200089751897</c:v>
                </c:pt>
                <c:pt idx="1619">
                  <c:v>7600</c:v>
                </c:pt>
                <c:pt idx="1620">
                  <c:v>7568.3645921630914</c:v>
                </c:pt>
                <c:pt idx="1621">
                  <c:v>7500</c:v>
                </c:pt>
                <c:pt idx="1622">
                  <c:v>7500</c:v>
                </c:pt>
                <c:pt idx="1623">
                  <c:v>7497.1329254133216</c:v>
                </c:pt>
                <c:pt idx="1624">
                  <c:v>7479.3250087258784</c:v>
                </c:pt>
                <c:pt idx="1625">
                  <c:v>7479.3250087258784</c:v>
                </c:pt>
                <c:pt idx="1626">
                  <c:v>7479.3250087258784</c:v>
                </c:pt>
                <c:pt idx="1627">
                  <c:v>7479.3250087258784</c:v>
                </c:pt>
                <c:pt idx="1628">
                  <c:v>7301.2458418514525</c:v>
                </c:pt>
                <c:pt idx="1629">
                  <c:v>7265.630008476568</c:v>
                </c:pt>
                <c:pt idx="1630">
                  <c:v>7265</c:v>
                </c:pt>
                <c:pt idx="1631">
                  <c:v>7261.724659606657</c:v>
                </c:pt>
                <c:pt idx="1632">
                  <c:v>7200</c:v>
                </c:pt>
                <c:pt idx="1633">
                  <c:v>7200</c:v>
                </c:pt>
                <c:pt idx="1634">
                  <c:v>7200</c:v>
                </c:pt>
                <c:pt idx="1635">
                  <c:v>7123.1666749770275</c:v>
                </c:pt>
                <c:pt idx="1636">
                  <c:v>7123.1666749770275</c:v>
                </c:pt>
                <c:pt idx="1637">
                  <c:v>7123.1666749770275</c:v>
                </c:pt>
                <c:pt idx="1638">
                  <c:v>7123.1666749770275</c:v>
                </c:pt>
                <c:pt idx="1639">
                  <c:v>7123.1666749770275</c:v>
                </c:pt>
                <c:pt idx="1640">
                  <c:v>7123.1666749770275</c:v>
                </c:pt>
                <c:pt idx="1641">
                  <c:v>7123.1666749770275</c:v>
                </c:pt>
                <c:pt idx="1642">
                  <c:v>7123.1666749770275</c:v>
                </c:pt>
                <c:pt idx="1643">
                  <c:v>7123.1666749770275</c:v>
                </c:pt>
                <c:pt idx="1644">
                  <c:v>7123.1666749770275</c:v>
                </c:pt>
                <c:pt idx="1645">
                  <c:v>7123.1666749770275</c:v>
                </c:pt>
                <c:pt idx="1646">
                  <c:v>7123.1666749770275</c:v>
                </c:pt>
                <c:pt idx="1647">
                  <c:v>7123.1666749770275</c:v>
                </c:pt>
                <c:pt idx="1648">
                  <c:v>7123.1666749770275</c:v>
                </c:pt>
                <c:pt idx="1649">
                  <c:v>7123.1666749770275</c:v>
                </c:pt>
                <c:pt idx="1650">
                  <c:v>7123.1666749770275</c:v>
                </c:pt>
                <c:pt idx="1651">
                  <c:v>7123.1666749770275</c:v>
                </c:pt>
                <c:pt idx="1652">
                  <c:v>7123.1666749770275</c:v>
                </c:pt>
                <c:pt idx="1653">
                  <c:v>7123.1666749770275</c:v>
                </c:pt>
                <c:pt idx="1654">
                  <c:v>7123.1666749770275</c:v>
                </c:pt>
                <c:pt idx="1655">
                  <c:v>7000</c:v>
                </c:pt>
                <c:pt idx="1656">
                  <c:v>7000</c:v>
                </c:pt>
                <c:pt idx="1657">
                  <c:v>7000</c:v>
                </c:pt>
                <c:pt idx="1658">
                  <c:v>6945.0875081026015</c:v>
                </c:pt>
                <c:pt idx="1659">
                  <c:v>6767.0083412281756</c:v>
                </c:pt>
                <c:pt idx="1660">
                  <c:v>6767.0083412281756</c:v>
                </c:pt>
                <c:pt idx="1661">
                  <c:v>6767.0083412281756</c:v>
                </c:pt>
                <c:pt idx="1662">
                  <c:v>6720</c:v>
                </c:pt>
                <c:pt idx="1663">
                  <c:v>6720</c:v>
                </c:pt>
                <c:pt idx="1664">
                  <c:v>6713.584591165848</c:v>
                </c:pt>
                <c:pt idx="1665">
                  <c:v>6677.9687577909626</c:v>
                </c:pt>
                <c:pt idx="1666">
                  <c:v>6629</c:v>
                </c:pt>
                <c:pt idx="1667">
                  <c:v>6600</c:v>
                </c:pt>
                <c:pt idx="1668">
                  <c:v>6588.9291743537506</c:v>
                </c:pt>
                <c:pt idx="1669">
                  <c:v>6588.9291743537506</c:v>
                </c:pt>
                <c:pt idx="1670">
                  <c:v>6588.9291743537506</c:v>
                </c:pt>
                <c:pt idx="1671">
                  <c:v>6545</c:v>
                </c:pt>
                <c:pt idx="1672">
                  <c:v>6499.8895909165376</c:v>
                </c:pt>
                <c:pt idx="1673">
                  <c:v>6410.8500074793246</c:v>
                </c:pt>
                <c:pt idx="1674">
                  <c:v>6410.8500074793246</c:v>
                </c:pt>
                <c:pt idx="1675">
                  <c:v>6410.8500074793246</c:v>
                </c:pt>
                <c:pt idx="1676">
                  <c:v>6410.8500074793246</c:v>
                </c:pt>
                <c:pt idx="1677">
                  <c:v>6410.8500074793246</c:v>
                </c:pt>
                <c:pt idx="1678">
                  <c:v>6410.8500074793246</c:v>
                </c:pt>
                <c:pt idx="1679">
                  <c:v>6410.8500074793246</c:v>
                </c:pt>
                <c:pt idx="1680">
                  <c:v>6410.8500074793246</c:v>
                </c:pt>
                <c:pt idx="1681">
                  <c:v>6410.8500074793246</c:v>
                </c:pt>
                <c:pt idx="1682">
                  <c:v>6410.8500074793246</c:v>
                </c:pt>
                <c:pt idx="1683">
                  <c:v>6368.453230079479</c:v>
                </c:pt>
                <c:pt idx="1684">
                  <c:v>6232.7708406048987</c:v>
                </c:pt>
                <c:pt idx="1685">
                  <c:v>6232.7708406048987</c:v>
                </c:pt>
                <c:pt idx="1686">
                  <c:v>6232.7708406048987</c:v>
                </c:pt>
                <c:pt idx="1687">
                  <c:v>6232.7708406048987</c:v>
                </c:pt>
                <c:pt idx="1688">
                  <c:v>6232.7708406048987</c:v>
                </c:pt>
                <c:pt idx="1689">
                  <c:v>6232.7708406048987</c:v>
                </c:pt>
                <c:pt idx="1690">
                  <c:v>6054.6916737304728</c:v>
                </c:pt>
                <c:pt idx="1691">
                  <c:v>6000</c:v>
                </c:pt>
                <c:pt idx="1692">
                  <c:v>6000</c:v>
                </c:pt>
                <c:pt idx="1693">
                  <c:v>6000</c:v>
                </c:pt>
                <c:pt idx="1694">
                  <c:v>6000</c:v>
                </c:pt>
                <c:pt idx="1695">
                  <c:v>6000</c:v>
                </c:pt>
                <c:pt idx="1696">
                  <c:v>6000</c:v>
                </c:pt>
                <c:pt idx="1697">
                  <c:v>6000</c:v>
                </c:pt>
                <c:pt idx="1698">
                  <c:v>6000</c:v>
                </c:pt>
                <c:pt idx="1699">
                  <c:v>6000</c:v>
                </c:pt>
                <c:pt idx="1700">
                  <c:v>5983.4600069807029</c:v>
                </c:pt>
                <c:pt idx="1701">
                  <c:v>5846</c:v>
                </c:pt>
                <c:pt idx="1702">
                  <c:v>5800</c:v>
                </c:pt>
                <c:pt idx="1703">
                  <c:v>5787.5729234188348</c:v>
                </c:pt>
                <c:pt idx="1704">
                  <c:v>5698.5333399816218</c:v>
                </c:pt>
                <c:pt idx="1705">
                  <c:v>5698.5333399816218</c:v>
                </c:pt>
                <c:pt idx="1706">
                  <c:v>5698.5333399816218</c:v>
                </c:pt>
                <c:pt idx="1707">
                  <c:v>5689.2125418690484</c:v>
                </c:pt>
                <c:pt idx="1708">
                  <c:v>5591.6858398569666</c:v>
                </c:pt>
                <c:pt idx="1709">
                  <c:v>5400</c:v>
                </c:pt>
                <c:pt idx="1710">
                  <c:v>5342.3750062327708</c:v>
                </c:pt>
                <c:pt idx="1711">
                  <c:v>5342.3750062327708</c:v>
                </c:pt>
                <c:pt idx="1712">
                  <c:v>5342.3750062327708</c:v>
                </c:pt>
                <c:pt idx="1713">
                  <c:v>5342.3750062327708</c:v>
                </c:pt>
                <c:pt idx="1714">
                  <c:v>5342.3750062327708</c:v>
                </c:pt>
                <c:pt idx="1715">
                  <c:v>5342.3750062327708</c:v>
                </c:pt>
                <c:pt idx="1716">
                  <c:v>5342.3750062327708</c:v>
                </c:pt>
                <c:pt idx="1717">
                  <c:v>5342.3750062327708</c:v>
                </c:pt>
                <c:pt idx="1718">
                  <c:v>5342.3750062327708</c:v>
                </c:pt>
                <c:pt idx="1719">
                  <c:v>5342.3750062327708</c:v>
                </c:pt>
                <c:pt idx="1720">
                  <c:v>5342.3750062327708</c:v>
                </c:pt>
                <c:pt idx="1721">
                  <c:v>5342.3750062327708</c:v>
                </c:pt>
                <c:pt idx="1722">
                  <c:v>5342.3750062327708</c:v>
                </c:pt>
                <c:pt idx="1723">
                  <c:v>5342.3750062327708</c:v>
                </c:pt>
                <c:pt idx="1724">
                  <c:v>5342.3750062327708</c:v>
                </c:pt>
                <c:pt idx="1725">
                  <c:v>5342.3750062327708</c:v>
                </c:pt>
                <c:pt idx="1726">
                  <c:v>5342.3750062327708</c:v>
                </c:pt>
                <c:pt idx="1727">
                  <c:v>5342.3750062327708</c:v>
                </c:pt>
                <c:pt idx="1728">
                  <c:v>5320</c:v>
                </c:pt>
                <c:pt idx="1729">
                  <c:v>5300</c:v>
                </c:pt>
                <c:pt idx="1730">
                  <c:v>5250</c:v>
                </c:pt>
                <c:pt idx="1731">
                  <c:v>5120.2912876821438</c:v>
                </c:pt>
                <c:pt idx="1732">
                  <c:v>5100</c:v>
                </c:pt>
                <c:pt idx="1733">
                  <c:v>5082.6943786459069</c:v>
                </c:pt>
                <c:pt idx="1734">
                  <c:v>5022</c:v>
                </c:pt>
                <c:pt idx="1735">
                  <c:v>5000</c:v>
                </c:pt>
                <c:pt idx="1736">
                  <c:v>5000</c:v>
                </c:pt>
                <c:pt idx="1737">
                  <c:v>5000</c:v>
                </c:pt>
                <c:pt idx="1738">
                  <c:v>5000</c:v>
                </c:pt>
                <c:pt idx="1739">
                  <c:v>5000</c:v>
                </c:pt>
                <c:pt idx="1740">
                  <c:v>5000</c:v>
                </c:pt>
                <c:pt idx="1741">
                  <c:v>5000</c:v>
                </c:pt>
                <c:pt idx="1742">
                  <c:v>4986.216672483919</c:v>
                </c:pt>
                <c:pt idx="1743">
                  <c:v>4957.7240057840108</c:v>
                </c:pt>
                <c:pt idx="1744">
                  <c:v>4950.6008391090336</c:v>
                </c:pt>
                <c:pt idx="1745">
                  <c:v>4914.9850057341491</c:v>
                </c:pt>
                <c:pt idx="1746">
                  <c:v>4914.9850057341491</c:v>
                </c:pt>
                <c:pt idx="1747">
                  <c:v>4914.9850057341491</c:v>
                </c:pt>
                <c:pt idx="1748">
                  <c:v>4897.177089046706</c:v>
                </c:pt>
                <c:pt idx="1749">
                  <c:v>4897.177089046706</c:v>
                </c:pt>
                <c:pt idx="1750">
                  <c:v>4840.0244548604041</c:v>
                </c:pt>
                <c:pt idx="1751">
                  <c:v>4808.137505609493</c:v>
                </c:pt>
                <c:pt idx="1752">
                  <c:v>4800</c:v>
                </c:pt>
                <c:pt idx="1753">
                  <c:v>4800</c:v>
                </c:pt>
                <c:pt idx="1754">
                  <c:v>4800</c:v>
                </c:pt>
                <c:pt idx="1755">
                  <c:v>4630.058338735068</c:v>
                </c:pt>
                <c:pt idx="1756">
                  <c:v>4594.4425053601826</c:v>
                </c:pt>
                <c:pt idx="1757">
                  <c:v>4545</c:v>
                </c:pt>
                <c:pt idx="1758">
                  <c:v>4500</c:v>
                </c:pt>
                <c:pt idx="1759">
                  <c:v>4500</c:v>
                </c:pt>
                <c:pt idx="1760">
                  <c:v>4487.5950052355274</c:v>
                </c:pt>
                <c:pt idx="1761">
                  <c:v>4487.5950052355274</c:v>
                </c:pt>
                <c:pt idx="1762">
                  <c:v>4457.9172610556352</c:v>
                </c:pt>
                <c:pt idx="1763">
                  <c:v>4451.9791718606421</c:v>
                </c:pt>
                <c:pt idx="1764">
                  <c:v>4451.9791718606421</c:v>
                </c:pt>
                <c:pt idx="1765">
                  <c:v>4451.9791718606421</c:v>
                </c:pt>
                <c:pt idx="1766">
                  <c:v>4451.9791718606421</c:v>
                </c:pt>
                <c:pt idx="1767">
                  <c:v>4451.9791718606421</c:v>
                </c:pt>
                <c:pt idx="1768">
                  <c:v>4451.9791718606421</c:v>
                </c:pt>
                <c:pt idx="1769">
                  <c:v>4451.9791718606421</c:v>
                </c:pt>
                <c:pt idx="1770">
                  <c:v>4451.9791718606421</c:v>
                </c:pt>
                <c:pt idx="1771">
                  <c:v>4451.9791718606421</c:v>
                </c:pt>
                <c:pt idx="1772">
                  <c:v>4451.9791718606421</c:v>
                </c:pt>
                <c:pt idx="1773">
                  <c:v>4451.9791718606421</c:v>
                </c:pt>
                <c:pt idx="1774">
                  <c:v>4451.9791718606421</c:v>
                </c:pt>
                <c:pt idx="1775">
                  <c:v>4400</c:v>
                </c:pt>
                <c:pt idx="1776">
                  <c:v>4356</c:v>
                </c:pt>
                <c:pt idx="1777">
                  <c:v>4320</c:v>
                </c:pt>
                <c:pt idx="1778">
                  <c:v>4314.929445034084</c:v>
                </c:pt>
                <c:pt idx="1779">
                  <c:v>4285</c:v>
                </c:pt>
                <c:pt idx="1780">
                  <c:v>4273.9000049862161</c:v>
                </c:pt>
                <c:pt idx="1781">
                  <c:v>4273.9000049862161</c:v>
                </c:pt>
                <c:pt idx="1782">
                  <c:v>4273.9000049862161</c:v>
                </c:pt>
                <c:pt idx="1783">
                  <c:v>4273.9000049862161</c:v>
                </c:pt>
                <c:pt idx="1784">
                  <c:v>4273.9000049862161</c:v>
                </c:pt>
                <c:pt idx="1785">
                  <c:v>4273.9000049862161</c:v>
                </c:pt>
                <c:pt idx="1786">
                  <c:v>4273.9000049862161</c:v>
                </c:pt>
                <c:pt idx="1787">
                  <c:v>4273.9000049862161</c:v>
                </c:pt>
                <c:pt idx="1788">
                  <c:v>4273.9000049862161</c:v>
                </c:pt>
                <c:pt idx="1789">
                  <c:v>4200</c:v>
                </c:pt>
                <c:pt idx="1790">
                  <c:v>4149.2445881741187</c:v>
                </c:pt>
                <c:pt idx="1791">
                  <c:v>4095.8208381117906</c:v>
                </c:pt>
                <c:pt idx="1792">
                  <c:v>4095.8208381117906</c:v>
                </c:pt>
                <c:pt idx="1793">
                  <c:v>4019</c:v>
                </c:pt>
                <c:pt idx="1794">
                  <c:v>4006.7812546745777</c:v>
                </c:pt>
                <c:pt idx="1795">
                  <c:v>4000</c:v>
                </c:pt>
                <c:pt idx="1796">
                  <c:v>4000</c:v>
                </c:pt>
                <c:pt idx="1797">
                  <c:v>4000</c:v>
                </c:pt>
                <c:pt idx="1798">
                  <c:v>4000</c:v>
                </c:pt>
                <c:pt idx="1799">
                  <c:v>4000</c:v>
                </c:pt>
                <c:pt idx="1800">
                  <c:v>3982.448779308334</c:v>
                </c:pt>
                <c:pt idx="1801">
                  <c:v>3917.7416712373652</c:v>
                </c:pt>
                <c:pt idx="1802">
                  <c:v>3917.7416712373652</c:v>
                </c:pt>
                <c:pt idx="1803">
                  <c:v>3800</c:v>
                </c:pt>
                <c:pt idx="1804">
                  <c:v>3739.6625043629392</c:v>
                </c:pt>
                <c:pt idx="1805">
                  <c:v>3739.6625043629392</c:v>
                </c:pt>
                <c:pt idx="1806">
                  <c:v>3739.6625043629392</c:v>
                </c:pt>
                <c:pt idx="1807">
                  <c:v>3650.6229209257262</c:v>
                </c:pt>
                <c:pt idx="1808">
                  <c:v>3632.815004238284</c:v>
                </c:pt>
                <c:pt idx="1809">
                  <c:v>3632.815004238284</c:v>
                </c:pt>
                <c:pt idx="1810">
                  <c:v>3600</c:v>
                </c:pt>
                <c:pt idx="1811">
                  <c:v>3561.5833374885137</c:v>
                </c:pt>
                <c:pt idx="1812">
                  <c:v>3561.5833374885137</c:v>
                </c:pt>
                <c:pt idx="1813">
                  <c:v>3561.5833374885137</c:v>
                </c:pt>
                <c:pt idx="1814">
                  <c:v>3561.5833374885137</c:v>
                </c:pt>
                <c:pt idx="1815">
                  <c:v>3561.5833374885137</c:v>
                </c:pt>
                <c:pt idx="1816">
                  <c:v>3561.5833374885137</c:v>
                </c:pt>
                <c:pt idx="1817">
                  <c:v>3561.5833374885137</c:v>
                </c:pt>
                <c:pt idx="1818">
                  <c:v>3561.5833374885137</c:v>
                </c:pt>
                <c:pt idx="1819">
                  <c:v>3561.5833374885137</c:v>
                </c:pt>
                <c:pt idx="1820">
                  <c:v>3561.5833374885137</c:v>
                </c:pt>
                <c:pt idx="1821">
                  <c:v>3561.5833374885137</c:v>
                </c:pt>
                <c:pt idx="1822">
                  <c:v>3561.5833374885137</c:v>
                </c:pt>
                <c:pt idx="1823">
                  <c:v>3561.5833374885137</c:v>
                </c:pt>
                <c:pt idx="1824">
                  <c:v>3561.5833374885137</c:v>
                </c:pt>
                <c:pt idx="1825">
                  <c:v>3561.5833374885137</c:v>
                </c:pt>
                <c:pt idx="1826">
                  <c:v>3561.5833374885137</c:v>
                </c:pt>
                <c:pt idx="1827">
                  <c:v>3500</c:v>
                </c:pt>
                <c:pt idx="1828">
                  <c:v>3480</c:v>
                </c:pt>
                <c:pt idx="1829">
                  <c:v>3419.1200039889732</c:v>
                </c:pt>
                <c:pt idx="1830">
                  <c:v>3419.1200039889732</c:v>
                </c:pt>
                <c:pt idx="1831">
                  <c:v>3360</c:v>
                </c:pt>
                <c:pt idx="1832">
                  <c:v>3205.4250037396623</c:v>
                </c:pt>
                <c:pt idx="1833">
                  <c:v>3205.4250037396623</c:v>
                </c:pt>
                <c:pt idx="1834">
                  <c:v>3205.4250037396623</c:v>
                </c:pt>
                <c:pt idx="1835">
                  <c:v>3205.4250037396623</c:v>
                </c:pt>
                <c:pt idx="1836">
                  <c:v>3205.4250037396623</c:v>
                </c:pt>
                <c:pt idx="1837">
                  <c:v>3205.4250037396623</c:v>
                </c:pt>
                <c:pt idx="1838">
                  <c:v>3205.4250037396623</c:v>
                </c:pt>
                <c:pt idx="1839">
                  <c:v>3205.4250037396623</c:v>
                </c:pt>
                <c:pt idx="1840">
                  <c:v>3205.4250037396623</c:v>
                </c:pt>
                <c:pt idx="1841">
                  <c:v>3205.4250037396623</c:v>
                </c:pt>
                <c:pt idx="1842">
                  <c:v>3205.4250037396623</c:v>
                </c:pt>
                <c:pt idx="1843">
                  <c:v>3205.4250037396623</c:v>
                </c:pt>
                <c:pt idx="1844">
                  <c:v>3205.4250037396623</c:v>
                </c:pt>
                <c:pt idx="1845">
                  <c:v>3205.4250037396623</c:v>
                </c:pt>
                <c:pt idx="1846">
                  <c:v>3200</c:v>
                </c:pt>
                <c:pt idx="1847">
                  <c:v>3184.2266150397395</c:v>
                </c:pt>
                <c:pt idx="1848">
                  <c:v>3027.3458368652364</c:v>
                </c:pt>
                <c:pt idx="1849">
                  <c:v>3000</c:v>
                </c:pt>
                <c:pt idx="1850">
                  <c:v>3000</c:v>
                </c:pt>
                <c:pt idx="1851">
                  <c:v>3000</c:v>
                </c:pt>
                <c:pt idx="1852">
                  <c:v>3000</c:v>
                </c:pt>
                <c:pt idx="1853">
                  <c:v>2953.8461538461538</c:v>
                </c:pt>
                <c:pt idx="1854">
                  <c:v>2938.3062534280239</c:v>
                </c:pt>
                <c:pt idx="1855">
                  <c:v>2849.2666699908109</c:v>
                </c:pt>
                <c:pt idx="1856">
                  <c:v>2675.675098121621</c:v>
                </c:pt>
                <c:pt idx="1857">
                  <c:v>2671.1875031163854</c:v>
                </c:pt>
                <c:pt idx="1858">
                  <c:v>2671.1875031163854</c:v>
                </c:pt>
                <c:pt idx="1859">
                  <c:v>2671.1875031163854</c:v>
                </c:pt>
                <c:pt idx="1860">
                  <c:v>2671.1875031163854</c:v>
                </c:pt>
                <c:pt idx="1861">
                  <c:v>2671.1875031163854</c:v>
                </c:pt>
                <c:pt idx="1862">
                  <c:v>2564.3400029917298</c:v>
                </c:pt>
                <c:pt idx="1863">
                  <c:v>2564.3400029917298</c:v>
                </c:pt>
                <c:pt idx="1864">
                  <c:v>2564.3400029917298</c:v>
                </c:pt>
                <c:pt idx="1865">
                  <c:v>2564.3400029917298</c:v>
                </c:pt>
                <c:pt idx="1866">
                  <c:v>2564.3400029917298</c:v>
                </c:pt>
                <c:pt idx="1867">
                  <c:v>2493.1083362419595</c:v>
                </c:pt>
                <c:pt idx="1868">
                  <c:v>2493.1083362419595</c:v>
                </c:pt>
                <c:pt idx="1869">
                  <c:v>2400</c:v>
                </c:pt>
                <c:pt idx="1870">
                  <c:v>2400</c:v>
                </c:pt>
                <c:pt idx="1871">
                  <c:v>2225.989585930321</c:v>
                </c:pt>
                <c:pt idx="1872">
                  <c:v>2225.989585930321</c:v>
                </c:pt>
                <c:pt idx="1873">
                  <c:v>2165.2740982270229</c:v>
                </c:pt>
                <c:pt idx="1874">
                  <c:v>2136.9500024931081</c:v>
                </c:pt>
                <c:pt idx="1875">
                  <c:v>2136.9500024931081</c:v>
                </c:pt>
                <c:pt idx="1876">
                  <c:v>2136.9500024931081</c:v>
                </c:pt>
                <c:pt idx="1877">
                  <c:v>2136.9500024931081</c:v>
                </c:pt>
                <c:pt idx="1878">
                  <c:v>2136.9500024931081</c:v>
                </c:pt>
                <c:pt idx="1879">
                  <c:v>2122.8177433598262</c:v>
                </c:pt>
                <c:pt idx="1880">
                  <c:v>1910.5359690238436</c:v>
                </c:pt>
                <c:pt idx="1881">
                  <c:v>1805.7739622442759</c:v>
                </c:pt>
                <c:pt idx="1882">
                  <c:v>1783.166904422254</c:v>
                </c:pt>
              </c:numCache>
            </c:numRef>
          </c:yVal>
          <c:smooth val="0"/>
        </c:ser>
        <c:ser>
          <c:idx val="1"/>
          <c:order val="1"/>
          <c:spPr>
            <a:ln w="28575">
              <a:noFill/>
            </a:ln>
          </c:spPr>
          <c:marker>
            <c:symbol val="circle"/>
            <c:size val="5"/>
            <c:spPr>
              <a:solidFill>
                <a:schemeClr val="accent2"/>
              </a:solidFill>
              <a:ln w="6350">
                <a:noFill/>
              </a:ln>
            </c:spPr>
          </c:marker>
          <c:xVal>
            <c:numRef>
              <c:f>Data!$R$18:$R$1900</c:f>
              <c:numCache>
                <c:formatCode>General</c:formatCode>
                <c:ptCount val="188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numCache>
            </c:numRef>
          </c:xVal>
          <c:yVal>
            <c:numRef>
              <c:f>Data!$U$18:$U$1900</c:f>
              <c:numCache>
                <c:formatCode>General</c:formatCode>
                <c:ptCount val="1883"/>
                <c:pt idx="0">
                  <c:v>1E-3</c:v>
                </c:pt>
                <c:pt idx="1">
                  <c:v>1E-3</c:v>
                </c:pt>
                <c:pt idx="2">
                  <c:v>1E-3</c:v>
                </c:pt>
                <c:pt idx="3">
                  <c:v>1E-3</c:v>
                </c:pt>
                <c:pt idx="4">
                  <c:v>299473.87169278396</c:v>
                </c:pt>
                <c:pt idx="5">
                  <c:v>1E-3</c:v>
                </c:pt>
                <c:pt idx="6">
                  <c:v>254079.88779832155</c:v>
                </c:pt>
                <c:pt idx="7">
                  <c:v>1E-3</c:v>
                </c:pt>
                <c:pt idx="8">
                  <c:v>1E-3</c:v>
                </c:pt>
                <c:pt idx="9">
                  <c:v>1E-3</c:v>
                </c:pt>
                <c:pt idx="10">
                  <c:v>231119.74856804207</c:v>
                </c:pt>
                <c:pt idx="11">
                  <c:v>228671.89901848941</c:v>
                </c:pt>
                <c:pt idx="12">
                  <c:v>1E-3</c:v>
                </c:pt>
                <c:pt idx="13">
                  <c:v>220700</c:v>
                </c:pt>
                <c:pt idx="14">
                  <c:v>220664.95808941979</c:v>
                </c:pt>
                <c:pt idx="15">
                  <c:v>1E-3</c:v>
                </c:pt>
                <c:pt idx="16">
                  <c:v>203981.93128052715</c:v>
                </c:pt>
                <c:pt idx="17">
                  <c:v>1E-3</c:v>
                </c:pt>
                <c:pt idx="18">
                  <c:v>1E-3</c:v>
                </c:pt>
                <c:pt idx="19">
                  <c:v>1E-3</c:v>
                </c:pt>
                <c:pt idx="20">
                  <c:v>1E-3</c:v>
                </c:pt>
                <c:pt idx="21">
                  <c:v>186983.12521814698</c:v>
                </c:pt>
                <c:pt idx="22">
                  <c:v>184207.91865378313</c:v>
                </c:pt>
                <c:pt idx="23">
                  <c:v>177600</c:v>
                </c:pt>
                <c:pt idx="24">
                  <c:v>176585.52201983347</c:v>
                </c:pt>
                <c:pt idx="25">
                  <c:v>173384.64158844808</c:v>
                </c:pt>
                <c:pt idx="26">
                  <c:v>173384.64158844808</c:v>
                </c:pt>
                <c:pt idx="27">
                  <c:v>170000</c:v>
                </c:pt>
                <c:pt idx="28">
                  <c:v>1E-3</c:v>
                </c:pt>
                <c:pt idx="29">
                  <c:v>1E-3</c:v>
                </c:pt>
                <c:pt idx="30">
                  <c:v>168285.09330643489</c:v>
                </c:pt>
                <c:pt idx="31">
                  <c:v>160271.25018698312</c:v>
                </c:pt>
                <c:pt idx="32">
                  <c:v>1E-3</c:v>
                </c:pt>
                <c:pt idx="33">
                  <c:v>159105.90639881117</c:v>
                </c:pt>
                <c:pt idx="34">
                  <c:v>158085.99674240855</c:v>
                </c:pt>
                <c:pt idx="35">
                  <c:v>157617.8272067284</c:v>
                </c:pt>
                <c:pt idx="36">
                  <c:v>157617.8272067284</c:v>
                </c:pt>
                <c:pt idx="37">
                  <c:v>1E-3</c:v>
                </c:pt>
                <c:pt idx="38">
                  <c:v>1E-3</c:v>
                </c:pt>
                <c:pt idx="39">
                  <c:v>152986.44846039536</c:v>
                </c:pt>
                <c:pt idx="40">
                  <c:v>152986.44846039536</c:v>
                </c:pt>
                <c:pt idx="41">
                  <c:v>1E-3</c:v>
                </c:pt>
                <c:pt idx="42">
                  <c:v>1E-3</c:v>
                </c:pt>
                <c:pt idx="43">
                  <c:v>1E-3</c:v>
                </c:pt>
                <c:pt idx="44">
                  <c:v>150000</c:v>
                </c:pt>
                <c:pt idx="45">
                  <c:v>1E-3</c:v>
                </c:pt>
                <c:pt idx="46">
                  <c:v>1E-3</c:v>
                </c:pt>
                <c:pt idx="47">
                  <c:v>1E-3</c:v>
                </c:pt>
                <c:pt idx="48">
                  <c:v>1E-3</c:v>
                </c:pt>
                <c:pt idx="49">
                  <c:v>150000</c:v>
                </c:pt>
                <c:pt idx="50">
                  <c:v>1E-3</c:v>
                </c:pt>
                <c:pt idx="51">
                  <c:v>1E-3</c:v>
                </c:pt>
                <c:pt idx="52">
                  <c:v>149907.13380100971</c:v>
                </c:pt>
                <c:pt idx="53">
                  <c:v>148284.35006969364</c:v>
                </c:pt>
                <c:pt idx="54">
                  <c:v>148102.22862117883</c:v>
                </c:pt>
                <c:pt idx="55">
                  <c:v>147886.90017838217</c:v>
                </c:pt>
                <c:pt idx="56">
                  <c:v>145000</c:v>
                </c:pt>
                <c:pt idx="57">
                  <c:v>1E-3</c:v>
                </c:pt>
                <c:pt idx="58">
                  <c:v>143565.85684888897</c:v>
                </c:pt>
                <c:pt idx="59">
                  <c:v>1E-3</c:v>
                </c:pt>
                <c:pt idx="60">
                  <c:v>1E-3</c:v>
                </c:pt>
                <c:pt idx="61">
                  <c:v>1E-3</c:v>
                </c:pt>
                <c:pt idx="62">
                  <c:v>1E-3</c:v>
                </c:pt>
                <c:pt idx="63">
                  <c:v>138000</c:v>
                </c:pt>
                <c:pt idx="64">
                  <c:v>1E-3</c:v>
                </c:pt>
                <c:pt idx="65">
                  <c:v>1E-3</c:v>
                </c:pt>
                <c:pt idx="66">
                  <c:v>1E-3</c:v>
                </c:pt>
                <c:pt idx="67">
                  <c:v>1E-3</c:v>
                </c:pt>
                <c:pt idx="68">
                  <c:v>1E-3</c:v>
                </c:pt>
                <c:pt idx="69">
                  <c:v>132588.25533234264</c:v>
                </c:pt>
                <c:pt idx="70">
                  <c:v>1E-3</c:v>
                </c:pt>
                <c:pt idx="71">
                  <c:v>131675.52225194403</c:v>
                </c:pt>
                <c:pt idx="72">
                  <c:v>1E-3</c:v>
                </c:pt>
                <c:pt idx="73">
                  <c:v>1E-3</c:v>
                </c:pt>
                <c:pt idx="74">
                  <c:v>1E-3</c:v>
                </c:pt>
                <c:pt idx="75">
                  <c:v>130000</c:v>
                </c:pt>
                <c:pt idx="76">
                  <c:v>1E-3</c:v>
                </c:pt>
                <c:pt idx="77">
                  <c:v>1E-3</c:v>
                </c:pt>
                <c:pt idx="78">
                  <c:v>1E-3</c:v>
                </c:pt>
                <c:pt idx="79">
                  <c:v>127488.70705032947</c:v>
                </c:pt>
                <c:pt idx="80">
                  <c:v>127488.70705032947</c:v>
                </c:pt>
                <c:pt idx="81">
                  <c:v>127039.94389916077</c:v>
                </c:pt>
                <c:pt idx="82">
                  <c:v>126094.26176538273</c:v>
                </c:pt>
                <c:pt idx="83">
                  <c:v>126094.26176538273</c:v>
                </c:pt>
                <c:pt idx="84">
                  <c:v>126094.26176538273</c:v>
                </c:pt>
                <c:pt idx="85">
                  <c:v>126094.26176538273</c:v>
                </c:pt>
                <c:pt idx="86">
                  <c:v>1E-3</c:v>
                </c:pt>
                <c:pt idx="87">
                  <c:v>1E-3</c:v>
                </c:pt>
                <c:pt idx="88">
                  <c:v>1E-3</c:v>
                </c:pt>
                <c:pt idx="89">
                  <c:v>1E-3</c:v>
                </c:pt>
                <c:pt idx="90">
                  <c:v>125000</c:v>
                </c:pt>
                <c:pt idx="91">
                  <c:v>125000</c:v>
                </c:pt>
                <c:pt idx="92">
                  <c:v>1E-3</c:v>
                </c:pt>
                <c:pt idx="93">
                  <c:v>1E-3</c:v>
                </c:pt>
                <c:pt idx="94">
                  <c:v>1E-3</c:v>
                </c:pt>
                <c:pt idx="95">
                  <c:v>1E-3</c:v>
                </c:pt>
                <c:pt idx="96">
                  <c:v>1E-3</c:v>
                </c:pt>
                <c:pt idx="97">
                  <c:v>124518.08349331544</c:v>
                </c:pt>
                <c:pt idx="98">
                  <c:v>122941.90522124816</c:v>
                </c:pt>
                <c:pt idx="99">
                  <c:v>122389.15876831629</c:v>
                </c:pt>
                <c:pt idx="100">
                  <c:v>122389.15876831629</c:v>
                </c:pt>
                <c:pt idx="101">
                  <c:v>122389.15876831629</c:v>
                </c:pt>
                <c:pt idx="102">
                  <c:v>122389.15876831629</c:v>
                </c:pt>
                <c:pt idx="103">
                  <c:v>1E-3</c:v>
                </c:pt>
                <c:pt idx="104">
                  <c:v>1E-3</c:v>
                </c:pt>
                <c:pt idx="105">
                  <c:v>120000</c:v>
                </c:pt>
                <c:pt idx="106">
                  <c:v>1E-3</c:v>
                </c:pt>
                <c:pt idx="107">
                  <c:v>1E-3</c:v>
                </c:pt>
                <c:pt idx="108">
                  <c:v>120000</c:v>
                </c:pt>
                <c:pt idx="109">
                  <c:v>1E-3</c:v>
                </c:pt>
                <c:pt idx="110">
                  <c:v>1E-3</c:v>
                </c:pt>
                <c:pt idx="111">
                  <c:v>1E-3</c:v>
                </c:pt>
                <c:pt idx="112">
                  <c:v>118213.37040504631</c:v>
                </c:pt>
                <c:pt idx="113">
                  <c:v>118213.37040504631</c:v>
                </c:pt>
                <c:pt idx="114">
                  <c:v>1E-3</c:v>
                </c:pt>
                <c:pt idx="115">
                  <c:v>116637.19213297902</c:v>
                </c:pt>
                <c:pt idx="116">
                  <c:v>115061.01386091174</c:v>
                </c:pt>
                <c:pt idx="117">
                  <c:v>115061.01386091174</c:v>
                </c:pt>
                <c:pt idx="118">
                  <c:v>1E-3</c:v>
                </c:pt>
                <c:pt idx="119">
                  <c:v>1E-3</c:v>
                </c:pt>
                <c:pt idx="120">
                  <c:v>1E-3</c:v>
                </c:pt>
                <c:pt idx="121">
                  <c:v>1E-3</c:v>
                </c:pt>
                <c:pt idx="122">
                  <c:v>1E-3</c:v>
                </c:pt>
                <c:pt idx="123">
                  <c:v>114335.9495092447</c:v>
                </c:pt>
                <c:pt idx="124">
                  <c:v>1E-3</c:v>
                </c:pt>
                <c:pt idx="125">
                  <c:v>112190.06220428993</c:v>
                </c:pt>
                <c:pt idx="126">
                  <c:v>112190.06220428993</c:v>
                </c:pt>
                <c:pt idx="127">
                  <c:v>1E-3</c:v>
                </c:pt>
                <c:pt idx="128">
                  <c:v>1E-3</c:v>
                </c:pt>
                <c:pt idx="129">
                  <c:v>111000</c:v>
                </c:pt>
                <c:pt idx="130">
                  <c:v>1E-3</c:v>
                </c:pt>
                <c:pt idx="131">
                  <c:v>110332.47904470989</c:v>
                </c:pt>
                <c:pt idx="132">
                  <c:v>110332.47904470989</c:v>
                </c:pt>
                <c:pt idx="133">
                  <c:v>1E-3</c:v>
                </c:pt>
                <c:pt idx="134">
                  <c:v>110000</c:v>
                </c:pt>
                <c:pt idx="135">
                  <c:v>1E-3</c:v>
                </c:pt>
                <c:pt idx="136">
                  <c:v>110000</c:v>
                </c:pt>
                <c:pt idx="137">
                  <c:v>1E-3</c:v>
                </c:pt>
                <c:pt idx="138">
                  <c:v>109729.60187662003</c:v>
                </c:pt>
                <c:pt idx="139">
                  <c:v>109130.33323508203</c:v>
                </c:pt>
                <c:pt idx="140">
                  <c:v>1E-3</c:v>
                </c:pt>
                <c:pt idx="141">
                  <c:v>1E-3</c:v>
                </c:pt>
                <c:pt idx="142">
                  <c:v>1E-3</c:v>
                </c:pt>
                <c:pt idx="143">
                  <c:v>108110.42357867939</c:v>
                </c:pt>
                <c:pt idx="144">
                  <c:v>1E-3</c:v>
                </c:pt>
                <c:pt idx="145">
                  <c:v>108000</c:v>
                </c:pt>
                <c:pt idx="146">
                  <c:v>1E-3</c:v>
                </c:pt>
                <c:pt idx="147">
                  <c:v>107000</c:v>
                </c:pt>
                <c:pt idx="148">
                  <c:v>1E-3</c:v>
                </c:pt>
                <c:pt idx="149">
                  <c:v>1E-3</c:v>
                </c:pt>
                <c:pt idx="150">
                  <c:v>106815.148267971</c:v>
                </c:pt>
                <c:pt idx="151">
                  <c:v>106000</c:v>
                </c:pt>
                <c:pt idx="152">
                  <c:v>1E-3</c:v>
                </c:pt>
                <c:pt idx="153">
                  <c:v>1E-3</c:v>
                </c:pt>
                <c:pt idx="154">
                  <c:v>1E-3</c:v>
                </c:pt>
                <c:pt idx="155">
                  <c:v>1E-3</c:v>
                </c:pt>
                <c:pt idx="156">
                  <c:v>1E-3</c:v>
                </c:pt>
                <c:pt idx="157">
                  <c:v>104172.75399731184</c:v>
                </c:pt>
                <c:pt idx="158">
                  <c:v>104030.78495306884</c:v>
                </c:pt>
                <c:pt idx="159">
                  <c:v>104027.76595644075</c:v>
                </c:pt>
                <c:pt idx="160">
                  <c:v>1E-3</c:v>
                </c:pt>
                <c:pt idx="161">
                  <c:v>1E-3</c:v>
                </c:pt>
                <c:pt idx="162">
                  <c:v>1E-3</c:v>
                </c:pt>
                <c:pt idx="163">
                  <c:v>1E-3</c:v>
                </c:pt>
                <c:pt idx="164">
                  <c:v>102542.54233725216</c:v>
                </c:pt>
                <c:pt idx="165">
                  <c:v>102451.58768437347</c:v>
                </c:pt>
                <c:pt idx="166">
                  <c:v>102451.58768437347</c:v>
                </c:pt>
                <c:pt idx="167">
                  <c:v>102451.58768437347</c:v>
                </c:pt>
                <c:pt idx="168">
                  <c:v>1E-3</c:v>
                </c:pt>
                <c:pt idx="169">
                  <c:v>101990.96564026357</c:v>
                </c:pt>
                <c:pt idx="170">
                  <c:v>101990.96564026357</c:v>
                </c:pt>
                <c:pt idx="171">
                  <c:v>101990.96564026357</c:v>
                </c:pt>
                <c:pt idx="172">
                  <c:v>101990.96564026357</c:v>
                </c:pt>
                <c:pt idx="173">
                  <c:v>101990.96564026357</c:v>
                </c:pt>
                <c:pt idx="174">
                  <c:v>101990.96564026357</c:v>
                </c:pt>
                <c:pt idx="175">
                  <c:v>101990.96564026357</c:v>
                </c:pt>
                <c:pt idx="176">
                  <c:v>101990.96564026357</c:v>
                </c:pt>
                <c:pt idx="177">
                  <c:v>101990.96564026357</c:v>
                </c:pt>
                <c:pt idx="178">
                  <c:v>101206.40684944032</c:v>
                </c:pt>
                <c:pt idx="179">
                  <c:v>100800</c:v>
                </c:pt>
                <c:pt idx="180">
                  <c:v>100614.72928405051</c:v>
                </c:pt>
                <c:pt idx="181">
                  <c:v>100000</c:v>
                </c:pt>
                <c:pt idx="182">
                  <c:v>100000</c:v>
                </c:pt>
                <c:pt idx="183">
                  <c:v>1E-3</c:v>
                </c:pt>
                <c:pt idx="184">
                  <c:v>1E-3</c:v>
                </c:pt>
                <c:pt idx="185">
                  <c:v>1E-3</c:v>
                </c:pt>
                <c:pt idx="186">
                  <c:v>100000</c:v>
                </c:pt>
                <c:pt idx="187">
                  <c:v>1E-3</c:v>
                </c:pt>
                <c:pt idx="188">
                  <c:v>1E-3</c:v>
                </c:pt>
                <c:pt idx="189">
                  <c:v>1E-3</c:v>
                </c:pt>
                <c:pt idx="190">
                  <c:v>1E-3</c:v>
                </c:pt>
                <c:pt idx="191">
                  <c:v>100000</c:v>
                </c:pt>
                <c:pt idx="192">
                  <c:v>1E-3</c:v>
                </c:pt>
                <c:pt idx="193">
                  <c:v>100000</c:v>
                </c:pt>
                <c:pt idx="194">
                  <c:v>100000</c:v>
                </c:pt>
                <c:pt idx="195">
                  <c:v>1E-3</c:v>
                </c:pt>
                <c:pt idx="196">
                  <c:v>100000</c:v>
                </c:pt>
                <c:pt idx="197">
                  <c:v>1E-3</c:v>
                </c:pt>
                <c:pt idx="198">
                  <c:v>100000</c:v>
                </c:pt>
                <c:pt idx="199">
                  <c:v>1E-3</c:v>
                </c:pt>
                <c:pt idx="200">
                  <c:v>100000</c:v>
                </c:pt>
                <c:pt idx="201">
                  <c:v>99299.231140238902</c:v>
                </c:pt>
                <c:pt idx="202">
                  <c:v>99147</c:v>
                </c:pt>
                <c:pt idx="203">
                  <c:v>1E-3</c:v>
                </c:pt>
                <c:pt idx="204">
                  <c:v>1E-3</c:v>
                </c:pt>
                <c:pt idx="205">
                  <c:v>1E-3</c:v>
                </c:pt>
                <c:pt idx="206">
                  <c:v>1E-3</c:v>
                </c:pt>
                <c:pt idx="207">
                  <c:v>1E-3</c:v>
                </c:pt>
                <c:pt idx="208">
                  <c:v>98000</c:v>
                </c:pt>
                <c:pt idx="209">
                  <c:v>1E-3</c:v>
                </c:pt>
                <c:pt idx="210">
                  <c:v>1E-3</c:v>
                </c:pt>
                <c:pt idx="211">
                  <c:v>96891.417358250401</c:v>
                </c:pt>
                <c:pt idx="212">
                  <c:v>96891.417358250401</c:v>
                </c:pt>
                <c:pt idx="213">
                  <c:v>96891.417358250401</c:v>
                </c:pt>
                <c:pt idx="214">
                  <c:v>1E-3</c:v>
                </c:pt>
                <c:pt idx="215">
                  <c:v>1E-3</c:v>
                </c:pt>
                <c:pt idx="216">
                  <c:v>1E-3</c:v>
                </c:pt>
                <c:pt idx="217">
                  <c:v>1E-3</c:v>
                </c:pt>
                <c:pt idx="218">
                  <c:v>96000</c:v>
                </c:pt>
                <c:pt idx="219">
                  <c:v>96000</c:v>
                </c:pt>
                <c:pt idx="220">
                  <c:v>95871.50770184776</c:v>
                </c:pt>
                <c:pt idx="221">
                  <c:v>95871.50770184776</c:v>
                </c:pt>
                <c:pt idx="222">
                  <c:v>1E-3</c:v>
                </c:pt>
                <c:pt idx="223">
                  <c:v>95279.957924370581</c:v>
                </c:pt>
                <c:pt idx="224">
                  <c:v>95279.957924370581</c:v>
                </c:pt>
                <c:pt idx="225">
                  <c:v>1E-3</c:v>
                </c:pt>
                <c:pt idx="226">
                  <c:v>1E-3</c:v>
                </c:pt>
                <c:pt idx="227">
                  <c:v>1E-3</c:v>
                </c:pt>
                <c:pt idx="228">
                  <c:v>1E-3</c:v>
                </c:pt>
                <c:pt idx="229">
                  <c:v>1E-3</c:v>
                </c:pt>
                <c:pt idx="230">
                  <c:v>1E-3</c:v>
                </c:pt>
                <c:pt idx="231">
                  <c:v>95000</c:v>
                </c:pt>
                <c:pt idx="232">
                  <c:v>1E-3</c:v>
                </c:pt>
                <c:pt idx="233">
                  <c:v>1E-3</c:v>
                </c:pt>
                <c:pt idx="234">
                  <c:v>1E-3</c:v>
                </c:pt>
                <c:pt idx="235">
                  <c:v>1E-3</c:v>
                </c:pt>
                <c:pt idx="236">
                  <c:v>1E-3</c:v>
                </c:pt>
                <c:pt idx="237">
                  <c:v>94570.696324037053</c:v>
                </c:pt>
                <c:pt idx="238">
                  <c:v>94570.696324037053</c:v>
                </c:pt>
                <c:pt idx="239">
                  <c:v>94570.696324037053</c:v>
                </c:pt>
                <c:pt idx="240">
                  <c:v>94570.696324037053</c:v>
                </c:pt>
                <c:pt idx="241">
                  <c:v>94570.696324037053</c:v>
                </c:pt>
                <c:pt idx="242">
                  <c:v>93831.688389042494</c:v>
                </c:pt>
                <c:pt idx="243">
                  <c:v>92994.518051969761</c:v>
                </c:pt>
                <c:pt idx="244">
                  <c:v>1E-3</c:v>
                </c:pt>
                <c:pt idx="245">
                  <c:v>1E-3</c:v>
                </c:pt>
                <c:pt idx="246">
                  <c:v>1E-3</c:v>
                </c:pt>
                <c:pt idx="247">
                  <c:v>1E-3</c:v>
                </c:pt>
                <c:pt idx="248">
                  <c:v>1E-3</c:v>
                </c:pt>
                <c:pt idx="249">
                  <c:v>1E-3</c:v>
                </c:pt>
                <c:pt idx="250">
                  <c:v>1E-3</c:v>
                </c:pt>
                <c:pt idx="251">
                  <c:v>1E-3</c:v>
                </c:pt>
                <c:pt idx="252">
                  <c:v>91791.869076237213</c:v>
                </c:pt>
                <c:pt idx="253">
                  <c:v>91791.869076237213</c:v>
                </c:pt>
                <c:pt idx="254">
                  <c:v>91468.759607395754</c:v>
                </c:pt>
                <c:pt idx="255">
                  <c:v>91418.339779902482</c:v>
                </c:pt>
                <c:pt idx="256">
                  <c:v>91418.339779902482</c:v>
                </c:pt>
                <c:pt idx="257">
                  <c:v>1E-3</c:v>
                </c:pt>
                <c:pt idx="258">
                  <c:v>1E-3</c:v>
                </c:pt>
                <c:pt idx="259">
                  <c:v>90198.36016840415</c:v>
                </c:pt>
                <c:pt idx="260">
                  <c:v>1E-3</c:v>
                </c:pt>
                <c:pt idx="261">
                  <c:v>1E-3</c:v>
                </c:pt>
                <c:pt idx="262">
                  <c:v>1E-3</c:v>
                </c:pt>
                <c:pt idx="263">
                  <c:v>1E-3</c:v>
                </c:pt>
                <c:pt idx="264">
                  <c:v>1E-3</c:v>
                </c:pt>
                <c:pt idx="265">
                  <c:v>1E-3</c:v>
                </c:pt>
                <c:pt idx="266">
                  <c:v>1E-3</c:v>
                </c:pt>
                <c:pt idx="267">
                  <c:v>1E-3</c:v>
                </c:pt>
                <c:pt idx="268">
                  <c:v>1E-3</c:v>
                </c:pt>
                <c:pt idx="269">
                  <c:v>1E-3</c:v>
                </c:pt>
                <c:pt idx="270">
                  <c:v>1E-3</c:v>
                </c:pt>
                <c:pt idx="271">
                  <c:v>1E-3</c:v>
                </c:pt>
                <c:pt idx="272">
                  <c:v>1E-3</c:v>
                </c:pt>
                <c:pt idx="273">
                  <c:v>1E-3</c:v>
                </c:pt>
                <c:pt idx="274">
                  <c:v>89944.280280605832</c:v>
                </c:pt>
                <c:pt idx="275">
                  <c:v>1E-3</c:v>
                </c:pt>
                <c:pt idx="276">
                  <c:v>1E-3</c:v>
                </c:pt>
                <c:pt idx="277">
                  <c:v>1E-3</c:v>
                </c:pt>
                <c:pt idx="278">
                  <c:v>88927.960729412545</c:v>
                </c:pt>
                <c:pt idx="279">
                  <c:v>88927.960729412545</c:v>
                </c:pt>
                <c:pt idx="280">
                  <c:v>1E-3</c:v>
                </c:pt>
                <c:pt idx="281">
                  <c:v>1E-3</c:v>
                </c:pt>
                <c:pt idx="282">
                  <c:v>1E-3</c:v>
                </c:pt>
                <c:pt idx="283">
                  <c:v>1E-3</c:v>
                </c:pt>
                <c:pt idx="284">
                  <c:v>1E-3</c:v>
                </c:pt>
                <c:pt idx="285">
                  <c:v>87734.690296543267</c:v>
                </c:pt>
                <c:pt idx="286">
                  <c:v>87712.230450626681</c:v>
                </c:pt>
                <c:pt idx="287">
                  <c:v>1E-3</c:v>
                </c:pt>
                <c:pt idx="288">
                  <c:v>1E-3</c:v>
                </c:pt>
                <c:pt idx="289">
                  <c:v>86692.320794224041</c:v>
                </c:pt>
                <c:pt idx="290">
                  <c:v>86692.320794224041</c:v>
                </c:pt>
                <c:pt idx="291">
                  <c:v>86692.320794224041</c:v>
                </c:pt>
                <c:pt idx="292">
                  <c:v>86692.320794224041</c:v>
                </c:pt>
                <c:pt idx="293">
                  <c:v>86692.320794224041</c:v>
                </c:pt>
                <c:pt idx="294">
                  <c:v>86689.804963700633</c:v>
                </c:pt>
                <c:pt idx="295">
                  <c:v>86689.804963700633</c:v>
                </c:pt>
                <c:pt idx="296">
                  <c:v>1E-3</c:v>
                </c:pt>
                <c:pt idx="297">
                  <c:v>86000</c:v>
                </c:pt>
                <c:pt idx="298">
                  <c:v>85672.4111378214</c:v>
                </c:pt>
                <c:pt idx="299">
                  <c:v>1E-3</c:v>
                </c:pt>
                <c:pt idx="300">
                  <c:v>85333.333333333328</c:v>
                </c:pt>
                <c:pt idx="301">
                  <c:v>1E-3</c:v>
                </c:pt>
                <c:pt idx="302">
                  <c:v>1E-3</c:v>
                </c:pt>
                <c:pt idx="303">
                  <c:v>1E-3</c:v>
                </c:pt>
                <c:pt idx="304">
                  <c:v>1E-3</c:v>
                </c:pt>
                <c:pt idx="305">
                  <c:v>85000</c:v>
                </c:pt>
                <c:pt idx="306">
                  <c:v>1E-3</c:v>
                </c:pt>
                <c:pt idx="307">
                  <c:v>1E-3</c:v>
                </c:pt>
                <c:pt idx="308">
                  <c:v>1E-3</c:v>
                </c:pt>
                <c:pt idx="309">
                  <c:v>1E-3</c:v>
                </c:pt>
                <c:pt idx="310">
                  <c:v>1E-3</c:v>
                </c:pt>
                <c:pt idx="311">
                  <c:v>85000</c:v>
                </c:pt>
                <c:pt idx="312">
                  <c:v>1E-3</c:v>
                </c:pt>
                <c:pt idx="313">
                  <c:v>85000</c:v>
                </c:pt>
                <c:pt idx="314">
                  <c:v>1E-3</c:v>
                </c:pt>
                <c:pt idx="315">
                  <c:v>1E-3</c:v>
                </c:pt>
                <c:pt idx="316">
                  <c:v>1E-3</c:v>
                </c:pt>
                <c:pt idx="317">
                  <c:v>1E-3</c:v>
                </c:pt>
                <c:pt idx="318">
                  <c:v>1E-3</c:v>
                </c:pt>
                <c:pt idx="319">
                  <c:v>1E-3</c:v>
                </c:pt>
                <c:pt idx="320">
                  <c:v>1E-3</c:v>
                </c:pt>
                <c:pt idx="321">
                  <c:v>1E-3</c:v>
                </c:pt>
                <c:pt idx="322">
                  <c:v>1E-3</c:v>
                </c:pt>
                <c:pt idx="323">
                  <c:v>1E-3</c:v>
                </c:pt>
                <c:pt idx="324">
                  <c:v>1E-3</c:v>
                </c:pt>
                <c:pt idx="325">
                  <c:v>1E-3</c:v>
                </c:pt>
                <c:pt idx="326">
                  <c:v>83846.362973446114</c:v>
                </c:pt>
                <c:pt idx="327">
                  <c:v>83033.071372504521</c:v>
                </c:pt>
                <c:pt idx="328">
                  <c:v>1E-3</c:v>
                </c:pt>
                <c:pt idx="329">
                  <c:v>82888.5550559455</c:v>
                </c:pt>
                <c:pt idx="330">
                  <c:v>82575.963534454509</c:v>
                </c:pt>
                <c:pt idx="331">
                  <c:v>1E-3</c:v>
                </c:pt>
                <c:pt idx="332">
                  <c:v>1E-3</c:v>
                </c:pt>
                <c:pt idx="333">
                  <c:v>82000</c:v>
                </c:pt>
                <c:pt idx="334">
                  <c:v>81600</c:v>
                </c:pt>
                <c:pt idx="335">
                  <c:v>81592.772512210868</c:v>
                </c:pt>
                <c:pt idx="336">
                  <c:v>81592.772512210868</c:v>
                </c:pt>
                <c:pt idx="337">
                  <c:v>81592.772512210868</c:v>
                </c:pt>
                <c:pt idx="338">
                  <c:v>81000</c:v>
                </c:pt>
                <c:pt idx="339">
                  <c:v>1E-3</c:v>
                </c:pt>
                <c:pt idx="340">
                  <c:v>1E-3</c:v>
                </c:pt>
                <c:pt idx="341">
                  <c:v>1E-3</c:v>
                </c:pt>
                <c:pt idx="342">
                  <c:v>80289.244544269619</c:v>
                </c:pt>
                <c:pt idx="343">
                  <c:v>80135.625093491559</c:v>
                </c:pt>
                <c:pt idx="344">
                  <c:v>1E-3</c:v>
                </c:pt>
                <c:pt idx="345">
                  <c:v>1E-3</c:v>
                </c:pt>
                <c:pt idx="346">
                  <c:v>1E-3</c:v>
                </c:pt>
                <c:pt idx="347">
                  <c:v>1E-3</c:v>
                </c:pt>
                <c:pt idx="348">
                  <c:v>1E-3</c:v>
                </c:pt>
                <c:pt idx="349">
                  <c:v>1E-3</c:v>
                </c:pt>
                <c:pt idx="350">
                  <c:v>1E-3</c:v>
                </c:pt>
                <c:pt idx="351">
                  <c:v>1E-3</c:v>
                </c:pt>
                <c:pt idx="352">
                  <c:v>1E-3</c:v>
                </c:pt>
                <c:pt idx="353">
                  <c:v>1E-3</c:v>
                </c:pt>
                <c:pt idx="354">
                  <c:v>1E-3</c:v>
                </c:pt>
                <c:pt idx="355">
                  <c:v>1E-3</c:v>
                </c:pt>
                <c:pt idx="356">
                  <c:v>1E-3</c:v>
                </c:pt>
                <c:pt idx="357">
                  <c:v>1E-3</c:v>
                </c:pt>
                <c:pt idx="358">
                  <c:v>1E-3</c:v>
                </c:pt>
                <c:pt idx="359">
                  <c:v>1E-3</c:v>
                </c:pt>
                <c:pt idx="360">
                  <c:v>80000</c:v>
                </c:pt>
                <c:pt idx="361">
                  <c:v>1E-3</c:v>
                </c:pt>
                <c:pt idx="362">
                  <c:v>1E-3</c:v>
                </c:pt>
                <c:pt idx="363">
                  <c:v>1E-3</c:v>
                </c:pt>
                <c:pt idx="364">
                  <c:v>1E-3</c:v>
                </c:pt>
                <c:pt idx="365">
                  <c:v>1E-3</c:v>
                </c:pt>
                <c:pt idx="366">
                  <c:v>1E-3</c:v>
                </c:pt>
                <c:pt idx="367">
                  <c:v>1E-3</c:v>
                </c:pt>
                <c:pt idx="368">
                  <c:v>80000</c:v>
                </c:pt>
                <c:pt idx="369">
                  <c:v>1E-3</c:v>
                </c:pt>
                <c:pt idx="370">
                  <c:v>1E-3</c:v>
                </c:pt>
                <c:pt idx="371">
                  <c:v>79552.953199405587</c:v>
                </c:pt>
                <c:pt idx="372">
                  <c:v>1E-3</c:v>
                </c:pt>
                <c:pt idx="373">
                  <c:v>78808.913603364199</c:v>
                </c:pt>
                <c:pt idx="374">
                  <c:v>78808.913603364199</c:v>
                </c:pt>
                <c:pt idx="375">
                  <c:v>78808.913603364199</c:v>
                </c:pt>
                <c:pt idx="376">
                  <c:v>78808.913603364199</c:v>
                </c:pt>
                <c:pt idx="377">
                  <c:v>78808.913603364199</c:v>
                </c:pt>
                <c:pt idx="378">
                  <c:v>78764.765217479682</c:v>
                </c:pt>
                <c:pt idx="379">
                  <c:v>78764.765217479682</c:v>
                </c:pt>
                <c:pt idx="380">
                  <c:v>1E-3</c:v>
                </c:pt>
                <c:pt idx="381">
                  <c:v>1E-3</c:v>
                </c:pt>
                <c:pt idx="382">
                  <c:v>78533.043543002947</c:v>
                </c:pt>
                <c:pt idx="383">
                  <c:v>78000</c:v>
                </c:pt>
                <c:pt idx="384">
                  <c:v>78000</c:v>
                </c:pt>
                <c:pt idx="385">
                  <c:v>1E-3</c:v>
                </c:pt>
                <c:pt idx="386">
                  <c:v>77819.106783521114</c:v>
                </c:pt>
                <c:pt idx="387">
                  <c:v>1E-3</c:v>
                </c:pt>
                <c:pt idx="388">
                  <c:v>1E-3</c:v>
                </c:pt>
                <c:pt idx="389">
                  <c:v>1E-3</c:v>
                </c:pt>
                <c:pt idx="390">
                  <c:v>1E-3</c:v>
                </c:pt>
                <c:pt idx="391">
                  <c:v>1E-3</c:v>
                </c:pt>
                <c:pt idx="392">
                  <c:v>76906.906752939132</c:v>
                </c:pt>
                <c:pt idx="393">
                  <c:v>1E-3</c:v>
                </c:pt>
                <c:pt idx="394">
                  <c:v>1E-3</c:v>
                </c:pt>
                <c:pt idx="395">
                  <c:v>76223.981237173866</c:v>
                </c:pt>
                <c:pt idx="396">
                  <c:v>76223.966339496474</c:v>
                </c:pt>
                <c:pt idx="397">
                  <c:v>76223.966339496474</c:v>
                </c:pt>
                <c:pt idx="398">
                  <c:v>76223.966339496474</c:v>
                </c:pt>
                <c:pt idx="399">
                  <c:v>76223.966339496474</c:v>
                </c:pt>
                <c:pt idx="400">
                  <c:v>76223.966339496474</c:v>
                </c:pt>
                <c:pt idx="401">
                  <c:v>76223.966339496474</c:v>
                </c:pt>
                <c:pt idx="402">
                  <c:v>1E-3</c:v>
                </c:pt>
                <c:pt idx="403">
                  <c:v>1E-3</c:v>
                </c:pt>
                <c:pt idx="404">
                  <c:v>1E-3</c:v>
                </c:pt>
                <c:pt idx="405">
                  <c:v>75770.868892469181</c:v>
                </c:pt>
                <c:pt idx="406">
                  <c:v>75656.557059229643</c:v>
                </c:pt>
                <c:pt idx="407">
                  <c:v>75473.31457379504</c:v>
                </c:pt>
                <c:pt idx="408">
                  <c:v>75473.31457379504</c:v>
                </c:pt>
                <c:pt idx="409">
                  <c:v>1E-3</c:v>
                </c:pt>
                <c:pt idx="410">
                  <c:v>1E-3</c:v>
                </c:pt>
                <c:pt idx="411">
                  <c:v>1E-3</c:v>
                </c:pt>
                <c:pt idx="412">
                  <c:v>1E-3</c:v>
                </c:pt>
                <c:pt idx="413">
                  <c:v>1E-3</c:v>
                </c:pt>
                <c:pt idx="414">
                  <c:v>1E-3</c:v>
                </c:pt>
                <c:pt idx="415">
                  <c:v>1E-3</c:v>
                </c:pt>
                <c:pt idx="416">
                  <c:v>1E-3</c:v>
                </c:pt>
                <c:pt idx="417">
                  <c:v>1E-3</c:v>
                </c:pt>
                <c:pt idx="418">
                  <c:v>1E-3</c:v>
                </c:pt>
                <c:pt idx="419">
                  <c:v>1E-3</c:v>
                </c:pt>
                <c:pt idx="420">
                  <c:v>1E-3</c:v>
                </c:pt>
                <c:pt idx="421">
                  <c:v>1E-3</c:v>
                </c:pt>
                <c:pt idx="422">
                  <c:v>1E-3</c:v>
                </c:pt>
                <c:pt idx="423">
                  <c:v>1E-3</c:v>
                </c:pt>
                <c:pt idx="424">
                  <c:v>1E-3</c:v>
                </c:pt>
                <c:pt idx="425">
                  <c:v>1E-3</c:v>
                </c:pt>
                <c:pt idx="426">
                  <c:v>1E-3</c:v>
                </c:pt>
                <c:pt idx="427">
                  <c:v>1E-3</c:v>
                </c:pt>
                <c:pt idx="428">
                  <c:v>1E-3</c:v>
                </c:pt>
                <c:pt idx="429">
                  <c:v>75000</c:v>
                </c:pt>
                <c:pt idx="430">
                  <c:v>1E-3</c:v>
                </c:pt>
                <c:pt idx="431">
                  <c:v>1E-3</c:v>
                </c:pt>
                <c:pt idx="432">
                  <c:v>1E-3</c:v>
                </c:pt>
                <c:pt idx="433">
                  <c:v>1E-3</c:v>
                </c:pt>
                <c:pt idx="434">
                  <c:v>1E-3</c:v>
                </c:pt>
                <c:pt idx="435">
                  <c:v>1E-3</c:v>
                </c:pt>
                <c:pt idx="436">
                  <c:v>1E-3</c:v>
                </c:pt>
                <c:pt idx="437">
                  <c:v>1E-3</c:v>
                </c:pt>
                <c:pt idx="438">
                  <c:v>1E-3</c:v>
                </c:pt>
                <c:pt idx="439">
                  <c:v>1E-3</c:v>
                </c:pt>
                <c:pt idx="440">
                  <c:v>1E-3</c:v>
                </c:pt>
                <c:pt idx="441">
                  <c:v>1E-3</c:v>
                </c:pt>
                <c:pt idx="442">
                  <c:v>1E-3</c:v>
                </c:pt>
                <c:pt idx="443">
                  <c:v>1E-3</c:v>
                </c:pt>
                <c:pt idx="444">
                  <c:v>1E-3</c:v>
                </c:pt>
                <c:pt idx="445">
                  <c:v>1E-3</c:v>
                </c:pt>
                <c:pt idx="446">
                  <c:v>1E-3</c:v>
                </c:pt>
                <c:pt idx="447">
                  <c:v>72571.80269935554</c:v>
                </c:pt>
                <c:pt idx="448">
                  <c:v>1E-3</c:v>
                </c:pt>
                <c:pt idx="449">
                  <c:v>1E-3</c:v>
                </c:pt>
                <c:pt idx="450">
                  <c:v>72412.768022521646</c:v>
                </c:pt>
                <c:pt idx="451">
                  <c:v>1E-3</c:v>
                </c:pt>
                <c:pt idx="452">
                  <c:v>1E-3</c:v>
                </c:pt>
                <c:pt idx="453">
                  <c:v>72000</c:v>
                </c:pt>
                <c:pt idx="454">
                  <c:v>72000</c:v>
                </c:pt>
                <c:pt idx="455">
                  <c:v>1E-3</c:v>
                </c:pt>
                <c:pt idx="456">
                  <c:v>1E-3</c:v>
                </c:pt>
                <c:pt idx="457">
                  <c:v>1E-3</c:v>
                </c:pt>
                <c:pt idx="458">
                  <c:v>1E-3</c:v>
                </c:pt>
                <c:pt idx="459">
                  <c:v>1E-3</c:v>
                </c:pt>
                <c:pt idx="460">
                  <c:v>1E-3</c:v>
                </c:pt>
                <c:pt idx="461">
                  <c:v>71393.675948184507</c:v>
                </c:pt>
                <c:pt idx="462">
                  <c:v>71393.675948184507</c:v>
                </c:pt>
                <c:pt idx="463">
                  <c:v>71393.675948184507</c:v>
                </c:pt>
                <c:pt idx="464">
                  <c:v>71393.675948184507</c:v>
                </c:pt>
                <c:pt idx="465">
                  <c:v>71243.257897441246</c:v>
                </c:pt>
                <c:pt idx="466">
                  <c:v>71231.666749770273</c:v>
                </c:pt>
                <c:pt idx="467">
                  <c:v>71231.666749770273</c:v>
                </c:pt>
                <c:pt idx="468">
                  <c:v>71231.666749770273</c:v>
                </c:pt>
                <c:pt idx="469">
                  <c:v>1E-3</c:v>
                </c:pt>
                <c:pt idx="470">
                  <c:v>1E-3</c:v>
                </c:pt>
                <c:pt idx="471">
                  <c:v>70928.022243027779</c:v>
                </c:pt>
                <c:pt idx="472">
                  <c:v>70928.022243027779</c:v>
                </c:pt>
                <c:pt idx="473">
                  <c:v>70928.022243027779</c:v>
                </c:pt>
                <c:pt idx="474">
                  <c:v>70928.022243027779</c:v>
                </c:pt>
                <c:pt idx="475">
                  <c:v>70928.022243027779</c:v>
                </c:pt>
                <c:pt idx="476">
                  <c:v>70928.022243027779</c:v>
                </c:pt>
                <c:pt idx="477">
                  <c:v>1E-3</c:v>
                </c:pt>
                <c:pt idx="478">
                  <c:v>1E-3</c:v>
                </c:pt>
                <c:pt idx="479">
                  <c:v>1E-3</c:v>
                </c:pt>
                <c:pt idx="480">
                  <c:v>1E-3</c:v>
                </c:pt>
                <c:pt idx="481">
                  <c:v>1E-3</c:v>
                </c:pt>
                <c:pt idx="482">
                  <c:v>1E-3</c:v>
                </c:pt>
                <c:pt idx="483">
                  <c:v>1E-3</c:v>
                </c:pt>
                <c:pt idx="484">
                  <c:v>1E-3</c:v>
                </c:pt>
                <c:pt idx="485">
                  <c:v>1E-3</c:v>
                </c:pt>
                <c:pt idx="486">
                  <c:v>1E-3</c:v>
                </c:pt>
                <c:pt idx="487">
                  <c:v>1E-3</c:v>
                </c:pt>
                <c:pt idx="488">
                  <c:v>1E-3</c:v>
                </c:pt>
                <c:pt idx="489">
                  <c:v>1E-3</c:v>
                </c:pt>
                <c:pt idx="490">
                  <c:v>1E-3</c:v>
                </c:pt>
                <c:pt idx="491">
                  <c:v>1E-3</c:v>
                </c:pt>
                <c:pt idx="492">
                  <c:v>1E-3</c:v>
                </c:pt>
                <c:pt idx="493">
                  <c:v>1E-3</c:v>
                </c:pt>
                <c:pt idx="494">
                  <c:v>1E-3</c:v>
                </c:pt>
                <c:pt idx="495">
                  <c:v>1E-3</c:v>
                </c:pt>
                <c:pt idx="496">
                  <c:v>1E-3</c:v>
                </c:pt>
                <c:pt idx="497">
                  <c:v>69871.969144538423</c:v>
                </c:pt>
                <c:pt idx="498">
                  <c:v>69871.969144538423</c:v>
                </c:pt>
                <c:pt idx="499">
                  <c:v>69871.969144538423</c:v>
                </c:pt>
                <c:pt idx="500">
                  <c:v>69353.856635379227</c:v>
                </c:pt>
                <c:pt idx="501">
                  <c:v>69213.140283018583</c:v>
                </c:pt>
                <c:pt idx="502">
                  <c:v>1E-3</c:v>
                </c:pt>
                <c:pt idx="503">
                  <c:v>1E-3</c:v>
                </c:pt>
                <c:pt idx="504">
                  <c:v>1E-3</c:v>
                </c:pt>
                <c:pt idx="505">
                  <c:v>1E-3</c:v>
                </c:pt>
                <c:pt idx="506">
                  <c:v>1E-3</c:v>
                </c:pt>
                <c:pt idx="507">
                  <c:v>68954.520184280962</c:v>
                </c:pt>
                <c:pt idx="508">
                  <c:v>1E-3</c:v>
                </c:pt>
                <c:pt idx="509">
                  <c:v>1E-3</c:v>
                </c:pt>
                <c:pt idx="510">
                  <c:v>1E-3</c:v>
                </c:pt>
                <c:pt idx="511">
                  <c:v>1E-3</c:v>
                </c:pt>
                <c:pt idx="512">
                  <c:v>1E-3</c:v>
                </c:pt>
                <c:pt idx="513">
                  <c:v>1E-3</c:v>
                </c:pt>
                <c:pt idx="514">
                  <c:v>1E-3</c:v>
                </c:pt>
                <c:pt idx="515">
                  <c:v>1E-3</c:v>
                </c:pt>
                <c:pt idx="516">
                  <c:v>1E-3</c:v>
                </c:pt>
                <c:pt idx="517">
                  <c:v>67794.987956419791</c:v>
                </c:pt>
                <c:pt idx="518">
                  <c:v>67775.665698893223</c:v>
                </c:pt>
                <c:pt idx="519">
                  <c:v>67775.665698893223</c:v>
                </c:pt>
                <c:pt idx="520">
                  <c:v>67775.665698893223</c:v>
                </c:pt>
                <c:pt idx="521">
                  <c:v>67775.665698893223</c:v>
                </c:pt>
                <c:pt idx="522">
                  <c:v>67700.452577525488</c:v>
                </c:pt>
                <c:pt idx="523">
                  <c:v>1E-3</c:v>
                </c:pt>
                <c:pt idx="524">
                  <c:v>1E-3</c:v>
                </c:pt>
                <c:pt idx="525">
                  <c:v>1E-3</c:v>
                </c:pt>
                <c:pt idx="526">
                  <c:v>1E-3</c:v>
                </c:pt>
                <c:pt idx="527">
                  <c:v>1E-3</c:v>
                </c:pt>
                <c:pt idx="528">
                  <c:v>1E-3</c:v>
                </c:pt>
                <c:pt idx="529">
                  <c:v>1E-3</c:v>
                </c:pt>
                <c:pt idx="530">
                  <c:v>1E-3</c:v>
                </c:pt>
                <c:pt idx="531">
                  <c:v>1E-3</c:v>
                </c:pt>
                <c:pt idx="532">
                  <c:v>1E-3</c:v>
                </c:pt>
                <c:pt idx="533">
                  <c:v>1E-3</c:v>
                </c:pt>
                <c:pt idx="534">
                  <c:v>66294.12766617132</c:v>
                </c:pt>
                <c:pt idx="535">
                  <c:v>66294.12766617132</c:v>
                </c:pt>
                <c:pt idx="536">
                  <c:v>66294.12766617132</c:v>
                </c:pt>
                <c:pt idx="537">
                  <c:v>66199.48742682593</c:v>
                </c:pt>
                <c:pt idx="538">
                  <c:v>1E-3</c:v>
                </c:pt>
                <c:pt idx="539">
                  <c:v>1E-3</c:v>
                </c:pt>
                <c:pt idx="540">
                  <c:v>65889.291743537498</c:v>
                </c:pt>
                <c:pt idx="541">
                  <c:v>65616.131023916547</c:v>
                </c:pt>
                <c:pt idx="542">
                  <c:v>1E-3</c:v>
                </c:pt>
                <c:pt idx="543">
                  <c:v>1E-3</c:v>
                </c:pt>
                <c:pt idx="544">
                  <c:v>1E-3</c:v>
                </c:pt>
                <c:pt idx="545">
                  <c:v>1E-3</c:v>
                </c:pt>
                <c:pt idx="546">
                  <c:v>1E-3</c:v>
                </c:pt>
                <c:pt idx="547">
                  <c:v>1E-3</c:v>
                </c:pt>
                <c:pt idx="548">
                  <c:v>1E-3</c:v>
                </c:pt>
                <c:pt idx="549">
                  <c:v>1E-3</c:v>
                </c:pt>
                <c:pt idx="550">
                  <c:v>1E-3</c:v>
                </c:pt>
                <c:pt idx="551">
                  <c:v>1E-3</c:v>
                </c:pt>
                <c:pt idx="552">
                  <c:v>1E-3</c:v>
                </c:pt>
                <c:pt idx="553">
                  <c:v>1E-3</c:v>
                </c:pt>
                <c:pt idx="554">
                  <c:v>1E-3</c:v>
                </c:pt>
                <c:pt idx="555">
                  <c:v>1E-3</c:v>
                </c:pt>
                <c:pt idx="556">
                  <c:v>1E-3</c:v>
                </c:pt>
                <c:pt idx="557">
                  <c:v>1E-3</c:v>
                </c:pt>
                <c:pt idx="558">
                  <c:v>1E-3</c:v>
                </c:pt>
                <c:pt idx="559">
                  <c:v>1E-3</c:v>
                </c:pt>
                <c:pt idx="560">
                  <c:v>1E-3</c:v>
                </c:pt>
                <c:pt idx="561">
                  <c:v>1E-3</c:v>
                </c:pt>
                <c:pt idx="562">
                  <c:v>1E-3</c:v>
                </c:pt>
                <c:pt idx="563">
                  <c:v>1E-3</c:v>
                </c:pt>
                <c:pt idx="564">
                  <c:v>1E-3</c:v>
                </c:pt>
                <c:pt idx="565">
                  <c:v>1E-3</c:v>
                </c:pt>
                <c:pt idx="566">
                  <c:v>1E-3</c:v>
                </c:pt>
                <c:pt idx="567">
                  <c:v>64254.308353366054</c:v>
                </c:pt>
                <c:pt idx="568">
                  <c:v>1E-3</c:v>
                </c:pt>
                <c:pt idx="569">
                  <c:v>1E-3</c:v>
                </c:pt>
                <c:pt idx="570">
                  <c:v>1E-3</c:v>
                </c:pt>
                <c:pt idx="571">
                  <c:v>1E-3</c:v>
                </c:pt>
                <c:pt idx="572">
                  <c:v>1E-3</c:v>
                </c:pt>
                <c:pt idx="573">
                  <c:v>63835.220018725006</c:v>
                </c:pt>
                <c:pt idx="574">
                  <c:v>63807.047488395103</c:v>
                </c:pt>
                <c:pt idx="575">
                  <c:v>63807.047488395103</c:v>
                </c:pt>
                <c:pt idx="576">
                  <c:v>63586</c:v>
                </c:pt>
                <c:pt idx="577">
                  <c:v>63519.971949580387</c:v>
                </c:pt>
                <c:pt idx="578">
                  <c:v>63519.971949580387</c:v>
                </c:pt>
                <c:pt idx="579">
                  <c:v>63519.971949580387</c:v>
                </c:pt>
                <c:pt idx="580">
                  <c:v>63519.971949580387</c:v>
                </c:pt>
                <c:pt idx="581">
                  <c:v>63519.971949580387</c:v>
                </c:pt>
                <c:pt idx="582">
                  <c:v>63519.971949580387</c:v>
                </c:pt>
                <c:pt idx="583">
                  <c:v>63234.398696963413</c:v>
                </c:pt>
                <c:pt idx="584">
                  <c:v>63047.130882691366</c:v>
                </c:pt>
                <c:pt idx="585">
                  <c:v>63047.130882691366</c:v>
                </c:pt>
                <c:pt idx="586">
                  <c:v>63047.130882691366</c:v>
                </c:pt>
                <c:pt idx="587">
                  <c:v>63047.130882691366</c:v>
                </c:pt>
                <c:pt idx="588">
                  <c:v>63047.130882691366</c:v>
                </c:pt>
                <c:pt idx="589">
                  <c:v>1E-3</c:v>
                </c:pt>
                <c:pt idx="590">
                  <c:v>1E-3</c:v>
                </c:pt>
                <c:pt idx="591">
                  <c:v>1E-3</c:v>
                </c:pt>
                <c:pt idx="592">
                  <c:v>1E-3</c:v>
                </c:pt>
                <c:pt idx="593">
                  <c:v>1E-3</c:v>
                </c:pt>
                <c:pt idx="594">
                  <c:v>62564.631571458704</c:v>
                </c:pt>
                <c:pt idx="595">
                  <c:v>1E-3</c:v>
                </c:pt>
                <c:pt idx="596">
                  <c:v>1E-3</c:v>
                </c:pt>
                <c:pt idx="597">
                  <c:v>62249.572510588783</c:v>
                </c:pt>
                <c:pt idx="598">
                  <c:v>1E-3</c:v>
                </c:pt>
                <c:pt idx="599">
                  <c:v>1E-3</c:v>
                </c:pt>
                <c:pt idx="600">
                  <c:v>62000</c:v>
                </c:pt>
                <c:pt idx="601">
                  <c:v>1E-3</c:v>
                </c:pt>
                <c:pt idx="602">
                  <c:v>1E-3</c:v>
                </c:pt>
                <c:pt idx="603">
                  <c:v>1E-3</c:v>
                </c:pt>
                <c:pt idx="604">
                  <c:v>1E-3</c:v>
                </c:pt>
                <c:pt idx="605">
                  <c:v>1E-3</c:v>
                </c:pt>
                <c:pt idx="606">
                  <c:v>61614.372791092981</c:v>
                </c:pt>
                <c:pt idx="607">
                  <c:v>61194.579384158147</c:v>
                </c:pt>
                <c:pt idx="608">
                  <c:v>61194.579384158147</c:v>
                </c:pt>
                <c:pt idx="609">
                  <c:v>61000</c:v>
                </c:pt>
                <c:pt idx="610">
                  <c:v>1E-3</c:v>
                </c:pt>
                <c:pt idx="611">
                  <c:v>1E-3</c:v>
                </c:pt>
                <c:pt idx="612">
                  <c:v>1E-3</c:v>
                </c:pt>
                <c:pt idx="613">
                  <c:v>1E-3</c:v>
                </c:pt>
                <c:pt idx="614">
                  <c:v>1E-3</c:v>
                </c:pt>
                <c:pt idx="615">
                  <c:v>1E-3</c:v>
                </c:pt>
                <c:pt idx="616">
                  <c:v>1E-3</c:v>
                </c:pt>
                <c:pt idx="617">
                  <c:v>1E-3</c:v>
                </c:pt>
                <c:pt idx="618">
                  <c:v>1E-3</c:v>
                </c:pt>
                <c:pt idx="619">
                  <c:v>1E-3</c:v>
                </c:pt>
                <c:pt idx="620">
                  <c:v>1E-3</c:v>
                </c:pt>
                <c:pt idx="621">
                  <c:v>1E-3</c:v>
                </c:pt>
                <c:pt idx="622">
                  <c:v>1E-3</c:v>
                </c:pt>
                <c:pt idx="623">
                  <c:v>1E-3</c:v>
                </c:pt>
                <c:pt idx="624">
                  <c:v>1E-3</c:v>
                </c:pt>
                <c:pt idx="625">
                  <c:v>1E-3</c:v>
                </c:pt>
                <c:pt idx="626">
                  <c:v>1E-3</c:v>
                </c:pt>
                <c:pt idx="627">
                  <c:v>1E-3</c:v>
                </c:pt>
                <c:pt idx="628">
                  <c:v>1E-3</c:v>
                </c:pt>
                <c:pt idx="629">
                  <c:v>1E-3</c:v>
                </c:pt>
                <c:pt idx="630">
                  <c:v>1E-3</c:v>
                </c:pt>
                <c:pt idx="631">
                  <c:v>1E-3</c:v>
                </c:pt>
                <c:pt idx="632">
                  <c:v>1E-3</c:v>
                </c:pt>
                <c:pt idx="633">
                  <c:v>60000</c:v>
                </c:pt>
                <c:pt idx="634">
                  <c:v>60000</c:v>
                </c:pt>
                <c:pt idx="635">
                  <c:v>1E-3</c:v>
                </c:pt>
                <c:pt idx="636">
                  <c:v>60000</c:v>
                </c:pt>
                <c:pt idx="637">
                  <c:v>60000</c:v>
                </c:pt>
                <c:pt idx="638">
                  <c:v>1E-3</c:v>
                </c:pt>
                <c:pt idx="639">
                  <c:v>60000</c:v>
                </c:pt>
                <c:pt idx="640">
                  <c:v>60000</c:v>
                </c:pt>
                <c:pt idx="641">
                  <c:v>1E-3</c:v>
                </c:pt>
                <c:pt idx="642">
                  <c:v>1E-3</c:v>
                </c:pt>
                <c:pt idx="643">
                  <c:v>1E-3</c:v>
                </c:pt>
                <c:pt idx="644">
                  <c:v>1E-3</c:v>
                </c:pt>
                <c:pt idx="645">
                  <c:v>1E-3</c:v>
                </c:pt>
                <c:pt idx="646">
                  <c:v>1E-3</c:v>
                </c:pt>
                <c:pt idx="647">
                  <c:v>1E-3</c:v>
                </c:pt>
                <c:pt idx="648">
                  <c:v>1E-3</c:v>
                </c:pt>
                <c:pt idx="649">
                  <c:v>1E-3</c:v>
                </c:pt>
                <c:pt idx="650">
                  <c:v>60000</c:v>
                </c:pt>
                <c:pt idx="651">
                  <c:v>1E-3</c:v>
                </c:pt>
                <c:pt idx="652">
                  <c:v>60000</c:v>
                </c:pt>
                <c:pt idx="653">
                  <c:v>1E-3</c:v>
                </c:pt>
                <c:pt idx="654">
                  <c:v>1E-3</c:v>
                </c:pt>
                <c:pt idx="655">
                  <c:v>1E-3</c:v>
                </c:pt>
                <c:pt idx="656">
                  <c:v>1E-3</c:v>
                </c:pt>
                <c:pt idx="657">
                  <c:v>60000</c:v>
                </c:pt>
                <c:pt idx="658">
                  <c:v>1E-3</c:v>
                </c:pt>
                <c:pt idx="659">
                  <c:v>1E-3</c:v>
                </c:pt>
                <c:pt idx="660">
                  <c:v>1E-3</c:v>
                </c:pt>
                <c:pt idx="661">
                  <c:v>59894.774338556796</c:v>
                </c:pt>
                <c:pt idx="662">
                  <c:v>59819.107020370408</c:v>
                </c:pt>
                <c:pt idx="663">
                  <c:v>59819.107020370408</c:v>
                </c:pt>
                <c:pt idx="664">
                  <c:v>59819.107020370408</c:v>
                </c:pt>
                <c:pt idx="665">
                  <c:v>59106.685202523156</c:v>
                </c:pt>
                <c:pt idx="666">
                  <c:v>1E-3</c:v>
                </c:pt>
                <c:pt idx="667">
                  <c:v>1E-3</c:v>
                </c:pt>
                <c:pt idx="668">
                  <c:v>1E-3</c:v>
                </c:pt>
                <c:pt idx="669">
                  <c:v>1E-3</c:v>
                </c:pt>
                <c:pt idx="670">
                  <c:v>1E-3</c:v>
                </c:pt>
                <c:pt idx="671">
                  <c:v>1E-3</c:v>
                </c:pt>
                <c:pt idx="672">
                  <c:v>58799.349940520107</c:v>
                </c:pt>
                <c:pt idx="673">
                  <c:v>1E-3</c:v>
                </c:pt>
                <c:pt idx="674">
                  <c:v>58318.59606648951</c:v>
                </c:pt>
                <c:pt idx="675">
                  <c:v>58318.59606648951</c:v>
                </c:pt>
                <c:pt idx="676">
                  <c:v>1E-3</c:v>
                </c:pt>
                <c:pt idx="677">
                  <c:v>1E-3</c:v>
                </c:pt>
                <c:pt idx="678">
                  <c:v>1E-3</c:v>
                </c:pt>
                <c:pt idx="679">
                  <c:v>1E-3</c:v>
                </c:pt>
                <c:pt idx="680">
                  <c:v>57875.729234188344</c:v>
                </c:pt>
                <c:pt idx="681">
                  <c:v>57726.886552389187</c:v>
                </c:pt>
                <c:pt idx="682">
                  <c:v>1E-3</c:v>
                </c:pt>
                <c:pt idx="683">
                  <c:v>57600</c:v>
                </c:pt>
                <c:pt idx="684">
                  <c:v>57530.506930455871</c:v>
                </c:pt>
                <c:pt idx="685">
                  <c:v>1E-3</c:v>
                </c:pt>
                <c:pt idx="686">
                  <c:v>1E-3</c:v>
                </c:pt>
                <c:pt idx="687">
                  <c:v>57167.974754622352</c:v>
                </c:pt>
                <c:pt idx="688">
                  <c:v>57167.974754622352</c:v>
                </c:pt>
                <c:pt idx="689">
                  <c:v>57167.974754622352</c:v>
                </c:pt>
                <c:pt idx="690">
                  <c:v>57167.974754622352</c:v>
                </c:pt>
                <c:pt idx="691">
                  <c:v>57167.974754622352</c:v>
                </c:pt>
                <c:pt idx="692">
                  <c:v>1E-3</c:v>
                </c:pt>
                <c:pt idx="693">
                  <c:v>1E-3</c:v>
                </c:pt>
                <c:pt idx="694">
                  <c:v>1E-3</c:v>
                </c:pt>
                <c:pt idx="695">
                  <c:v>1E-3</c:v>
                </c:pt>
                <c:pt idx="696">
                  <c:v>57000</c:v>
                </c:pt>
                <c:pt idx="697">
                  <c:v>1E-3</c:v>
                </c:pt>
                <c:pt idx="698">
                  <c:v>1E-3</c:v>
                </c:pt>
                <c:pt idx="699">
                  <c:v>56742.417794422225</c:v>
                </c:pt>
                <c:pt idx="700">
                  <c:v>56742.417794422225</c:v>
                </c:pt>
                <c:pt idx="701">
                  <c:v>56628.754645950656</c:v>
                </c:pt>
                <c:pt idx="702">
                  <c:v>1E-3</c:v>
                </c:pt>
                <c:pt idx="703">
                  <c:v>56400</c:v>
                </c:pt>
                <c:pt idx="704">
                  <c:v>1E-3</c:v>
                </c:pt>
                <c:pt idx="705">
                  <c:v>56095.031102144967</c:v>
                </c:pt>
                <c:pt idx="706">
                  <c:v>1E-3</c:v>
                </c:pt>
                <c:pt idx="707">
                  <c:v>1E-3</c:v>
                </c:pt>
                <c:pt idx="708">
                  <c:v>1E-3</c:v>
                </c:pt>
                <c:pt idx="709">
                  <c:v>1E-3</c:v>
                </c:pt>
                <c:pt idx="710">
                  <c:v>1E-3</c:v>
                </c:pt>
                <c:pt idx="711">
                  <c:v>55954.328658388586</c:v>
                </c:pt>
                <c:pt idx="712">
                  <c:v>55500</c:v>
                </c:pt>
                <c:pt idx="713">
                  <c:v>55262.375596134938</c:v>
                </c:pt>
                <c:pt idx="714">
                  <c:v>55166.239522354947</c:v>
                </c:pt>
                <c:pt idx="715">
                  <c:v>55166.239522354947</c:v>
                </c:pt>
                <c:pt idx="716">
                  <c:v>55166.239522354947</c:v>
                </c:pt>
                <c:pt idx="717">
                  <c:v>55166.239522354947</c:v>
                </c:pt>
                <c:pt idx="718">
                  <c:v>55166.239522354947</c:v>
                </c:pt>
                <c:pt idx="719">
                  <c:v>55166.239522354947</c:v>
                </c:pt>
                <c:pt idx="720">
                  <c:v>55166.239522354947</c:v>
                </c:pt>
                <c:pt idx="721">
                  <c:v>1E-3</c:v>
                </c:pt>
                <c:pt idx="722">
                  <c:v>1E-3</c:v>
                </c:pt>
                <c:pt idx="723">
                  <c:v>1E-3</c:v>
                </c:pt>
                <c:pt idx="724">
                  <c:v>1E-3</c:v>
                </c:pt>
                <c:pt idx="725">
                  <c:v>1E-3</c:v>
                </c:pt>
                <c:pt idx="726">
                  <c:v>1E-3</c:v>
                </c:pt>
                <c:pt idx="727">
                  <c:v>1E-3</c:v>
                </c:pt>
                <c:pt idx="728">
                  <c:v>1E-3</c:v>
                </c:pt>
                <c:pt idx="729">
                  <c:v>1E-3</c:v>
                </c:pt>
                <c:pt idx="730">
                  <c:v>1E-3</c:v>
                </c:pt>
                <c:pt idx="731">
                  <c:v>55000</c:v>
                </c:pt>
                <c:pt idx="732">
                  <c:v>1E-3</c:v>
                </c:pt>
                <c:pt idx="733">
                  <c:v>1E-3</c:v>
                </c:pt>
                <c:pt idx="734">
                  <c:v>1E-3</c:v>
                </c:pt>
                <c:pt idx="735">
                  <c:v>1E-3</c:v>
                </c:pt>
                <c:pt idx="736">
                  <c:v>1E-3</c:v>
                </c:pt>
                <c:pt idx="737">
                  <c:v>1E-3</c:v>
                </c:pt>
                <c:pt idx="738">
                  <c:v>54627.175876639136</c:v>
                </c:pt>
                <c:pt idx="739">
                  <c:v>54627.175876639136</c:v>
                </c:pt>
                <c:pt idx="740">
                  <c:v>1E-3</c:v>
                </c:pt>
                <c:pt idx="741">
                  <c:v>1E-3</c:v>
                </c:pt>
                <c:pt idx="742">
                  <c:v>1E-3</c:v>
                </c:pt>
                <c:pt idx="743">
                  <c:v>1E-3</c:v>
                </c:pt>
                <c:pt idx="744">
                  <c:v>1E-3</c:v>
                </c:pt>
                <c:pt idx="745">
                  <c:v>1E-3</c:v>
                </c:pt>
                <c:pt idx="746">
                  <c:v>1E-3</c:v>
                </c:pt>
                <c:pt idx="747">
                  <c:v>1E-3</c:v>
                </c:pt>
                <c:pt idx="748">
                  <c:v>1E-3</c:v>
                </c:pt>
                <c:pt idx="749">
                  <c:v>1E-3</c:v>
                </c:pt>
                <c:pt idx="750">
                  <c:v>53590.061250287661</c:v>
                </c:pt>
                <c:pt idx="751">
                  <c:v>53590.061250287661</c:v>
                </c:pt>
                <c:pt idx="752">
                  <c:v>53590.061250287661</c:v>
                </c:pt>
                <c:pt idx="753">
                  <c:v>53423.750062327701</c:v>
                </c:pt>
                <c:pt idx="754">
                  <c:v>53356.776437647524</c:v>
                </c:pt>
                <c:pt idx="755">
                  <c:v>53356.776437647524</c:v>
                </c:pt>
                <c:pt idx="756">
                  <c:v>53356.776437647524</c:v>
                </c:pt>
                <c:pt idx="757">
                  <c:v>53035.30213293706</c:v>
                </c:pt>
                <c:pt idx="758">
                  <c:v>1E-3</c:v>
                </c:pt>
                <c:pt idx="759">
                  <c:v>1E-3</c:v>
                </c:pt>
                <c:pt idx="760">
                  <c:v>1E-3</c:v>
                </c:pt>
                <c:pt idx="761">
                  <c:v>1E-3</c:v>
                </c:pt>
                <c:pt idx="762">
                  <c:v>52801.972114254015</c:v>
                </c:pt>
                <c:pt idx="763">
                  <c:v>1E-3</c:v>
                </c:pt>
                <c:pt idx="764">
                  <c:v>1E-3</c:v>
                </c:pt>
                <c:pt idx="765">
                  <c:v>1E-3</c:v>
                </c:pt>
                <c:pt idx="766">
                  <c:v>52500</c:v>
                </c:pt>
                <c:pt idx="767">
                  <c:v>1E-3</c:v>
                </c:pt>
                <c:pt idx="768">
                  <c:v>52086.37699865592</c:v>
                </c:pt>
                <c:pt idx="769">
                  <c:v>52013.882978220376</c:v>
                </c:pt>
                <c:pt idx="770">
                  <c:v>1E-3</c:v>
                </c:pt>
                <c:pt idx="771">
                  <c:v>1E-3</c:v>
                </c:pt>
                <c:pt idx="772">
                  <c:v>1E-3</c:v>
                </c:pt>
                <c:pt idx="773">
                  <c:v>1E-3</c:v>
                </c:pt>
                <c:pt idx="774">
                  <c:v>1E-3</c:v>
                </c:pt>
                <c:pt idx="775">
                  <c:v>1E-3</c:v>
                </c:pt>
                <c:pt idx="776">
                  <c:v>1E-3</c:v>
                </c:pt>
                <c:pt idx="777">
                  <c:v>1E-3</c:v>
                </c:pt>
                <c:pt idx="778">
                  <c:v>1E-3</c:v>
                </c:pt>
                <c:pt idx="779">
                  <c:v>51497.005988023957</c:v>
                </c:pt>
                <c:pt idx="780">
                  <c:v>1E-3</c:v>
                </c:pt>
                <c:pt idx="781">
                  <c:v>1E-3</c:v>
                </c:pt>
                <c:pt idx="782">
                  <c:v>1E-3</c:v>
                </c:pt>
                <c:pt idx="783">
                  <c:v>1E-3</c:v>
                </c:pt>
                <c:pt idx="784">
                  <c:v>50995.482820131787</c:v>
                </c:pt>
                <c:pt idx="785">
                  <c:v>50995.482820131787</c:v>
                </c:pt>
                <c:pt idx="786">
                  <c:v>1E-3</c:v>
                </c:pt>
                <c:pt idx="787">
                  <c:v>50831.74927416991</c:v>
                </c:pt>
                <c:pt idx="788">
                  <c:v>50815.977559664309</c:v>
                </c:pt>
                <c:pt idx="789">
                  <c:v>50815.977559664309</c:v>
                </c:pt>
                <c:pt idx="790">
                  <c:v>50815.977559664309</c:v>
                </c:pt>
                <c:pt idx="791">
                  <c:v>1E-3</c:v>
                </c:pt>
                <c:pt idx="792">
                  <c:v>50815.977559664309</c:v>
                </c:pt>
                <c:pt idx="793">
                  <c:v>50700</c:v>
                </c:pt>
                <c:pt idx="794">
                  <c:v>50694.322109187968</c:v>
                </c:pt>
                <c:pt idx="795">
                  <c:v>50437.70470615309</c:v>
                </c:pt>
                <c:pt idx="796">
                  <c:v>50437.70470615309</c:v>
                </c:pt>
                <c:pt idx="797">
                  <c:v>1E-3</c:v>
                </c:pt>
                <c:pt idx="798">
                  <c:v>50437.70470615309</c:v>
                </c:pt>
                <c:pt idx="799">
                  <c:v>50437.70470615309</c:v>
                </c:pt>
                <c:pt idx="800">
                  <c:v>50307.817784067665</c:v>
                </c:pt>
                <c:pt idx="801">
                  <c:v>50064.150455673145</c:v>
                </c:pt>
                <c:pt idx="802">
                  <c:v>50000</c:v>
                </c:pt>
                <c:pt idx="803">
                  <c:v>1E-3</c:v>
                </c:pt>
                <c:pt idx="804">
                  <c:v>1E-3</c:v>
                </c:pt>
                <c:pt idx="805">
                  <c:v>1E-3</c:v>
                </c:pt>
                <c:pt idx="806">
                  <c:v>1E-3</c:v>
                </c:pt>
                <c:pt idx="807">
                  <c:v>50000</c:v>
                </c:pt>
                <c:pt idx="808">
                  <c:v>1E-3</c:v>
                </c:pt>
                <c:pt idx="809">
                  <c:v>1E-3</c:v>
                </c:pt>
                <c:pt idx="810">
                  <c:v>1E-3</c:v>
                </c:pt>
                <c:pt idx="811">
                  <c:v>1E-3</c:v>
                </c:pt>
                <c:pt idx="812">
                  <c:v>1E-3</c:v>
                </c:pt>
                <c:pt idx="813">
                  <c:v>1E-3</c:v>
                </c:pt>
                <c:pt idx="814">
                  <c:v>1E-3</c:v>
                </c:pt>
                <c:pt idx="815">
                  <c:v>1E-3</c:v>
                </c:pt>
                <c:pt idx="816">
                  <c:v>1E-3</c:v>
                </c:pt>
                <c:pt idx="817">
                  <c:v>1E-3</c:v>
                </c:pt>
                <c:pt idx="818">
                  <c:v>1E-3</c:v>
                </c:pt>
                <c:pt idx="819">
                  <c:v>1E-3</c:v>
                </c:pt>
                <c:pt idx="820">
                  <c:v>1E-3</c:v>
                </c:pt>
                <c:pt idx="821">
                  <c:v>50000</c:v>
                </c:pt>
                <c:pt idx="822">
                  <c:v>50000</c:v>
                </c:pt>
                <c:pt idx="823">
                  <c:v>1E-3</c:v>
                </c:pt>
                <c:pt idx="824">
                  <c:v>50000</c:v>
                </c:pt>
                <c:pt idx="825">
                  <c:v>1E-3</c:v>
                </c:pt>
                <c:pt idx="826">
                  <c:v>50000</c:v>
                </c:pt>
                <c:pt idx="827">
                  <c:v>50000</c:v>
                </c:pt>
                <c:pt idx="828">
                  <c:v>1E-3</c:v>
                </c:pt>
                <c:pt idx="829">
                  <c:v>50000</c:v>
                </c:pt>
                <c:pt idx="830">
                  <c:v>1E-3</c:v>
                </c:pt>
                <c:pt idx="831">
                  <c:v>1E-3</c:v>
                </c:pt>
                <c:pt idx="832">
                  <c:v>1E-3</c:v>
                </c:pt>
                <c:pt idx="833">
                  <c:v>1E-3</c:v>
                </c:pt>
                <c:pt idx="834">
                  <c:v>50000</c:v>
                </c:pt>
                <c:pt idx="835">
                  <c:v>1E-3</c:v>
                </c:pt>
                <c:pt idx="836">
                  <c:v>1E-3</c:v>
                </c:pt>
                <c:pt idx="837">
                  <c:v>1E-3</c:v>
                </c:pt>
                <c:pt idx="838">
                  <c:v>50000</c:v>
                </c:pt>
                <c:pt idx="839">
                  <c:v>1E-3</c:v>
                </c:pt>
                <c:pt idx="840">
                  <c:v>1E-3</c:v>
                </c:pt>
                <c:pt idx="841">
                  <c:v>49975.573163729154</c:v>
                </c:pt>
                <c:pt idx="842">
                  <c:v>1E-3</c:v>
                </c:pt>
                <c:pt idx="843">
                  <c:v>49443.946165553374</c:v>
                </c:pt>
                <c:pt idx="844">
                  <c:v>49200</c:v>
                </c:pt>
                <c:pt idx="845">
                  <c:v>1E-3</c:v>
                </c:pt>
                <c:pt idx="846">
                  <c:v>1E-3</c:v>
                </c:pt>
                <c:pt idx="847">
                  <c:v>1E-3</c:v>
                </c:pt>
                <c:pt idx="848">
                  <c:v>49153.119414418252</c:v>
                </c:pt>
                <c:pt idx="849">
                  <c:v>1E-3</c:v>
                </c:pt>
                <c:pt idx="850">
                  <c:v>1E-3</c:v>
                </c:pt>
                <c:pt idx="851">
                  <c:v>1E-3</c:v>
                </c:pt>
                <c:pt idx="852">
                  <c:v>1E-3</c:v>
                </c:pt>
                <c:pt idx="853">
                  <c:v>48955.663507326513</c:v>
                </c:pt>
                <c:pt idx="854">
                  <c:v>48861.526434085805</c:v>
                </c:pt>
                <c:pt idx="855">
                  <c:v>1E-3</c:v>
                </c:pt>
                <c:pt idx="856">
                  <c:v>1E-3</c:v>
                </c:pt>
                <c:pt idx="857">
                  <c:v>48275.178681681093</c:v>
                </c:pt>
                <c:pt idx="858">
                  <c:v>48073.437298052166</c:v>
                </c:pt>
                <c:pt idx="859">
                  <c:v>48000</c:v>
                </c:pt>
                <c:pt idx="860">
                  <c:v>48000</c:v>
                </c:pt>
                <c:pt idx="861">
                  <c:v>1E-3</c:v>
                </c:pt>
                <c:pt idx="862">
                  <c:v>48000</c:v>
                </c:pt>
                <c:pt idx="863">
                  <c:v>1E-3</c:v>
                </c:pt>
                <c:pt idx="864">
                  <c:v>48000</c:v>
                </c:pt>
                <c:pt idx="865">
                  <c:v>48000</c:v>
                </c:pt>
                <c:pt idx="866">
                  <c:v>1E-3</c:v>
                </c:pt>
                <c:pt idx="867">
                  <c:v>1E-3</c:v>
                </c:pt>
                <c:pt idx="868">
                  <c:v>1E-3</c:v>
                </c:pt>
                <c:pt idx="869">
                  <c:v>1E-3</c:v>
                </c:pt>
                <c:pt idx="870">
                  <c:v>1E-3</c:v>
                </c:pt>
                <c:pt idx="871">
                  <c:v>1E-3</c:v>
                </c:pt>
                <c:pt idx="872">
                  <c:v>47285.348162018527</c:v>
                </c:pt>
                <c:pt idx="873">
                  <c:v>47285.348162018527</c:v>
                </c:pt>
                <c:pt idx="874">
                  <c:v>47285.348162018527</c:v>
                </c:pt>
                <c:pt idx="875">
                  <c:v>47285.348162018527</c:v>
                </c:pt>
                <c:pt idx="876">
                  <c:v>47285.348162018527</c:v>
                </c:pt>
                <c:pt idx="877">
                  <c:v>47285.348162018527</c:v>
                </c:pt>
                <c:pt idx="878">
                  <c:v>47285.348162018527</c:v>
                </c:pt>
                <c:pt idx="879">
                  <c:v>47285.348162018527</c:v>
                </c:pt>
                <c:pt idx="880">
                  <c:v>47285.348162018527</c:v>
                </c:pt>
                <c:pt idx="881">
                  <c:v>47004.779242689488</c:v>
                </c:pt>
                <c:pt idx="882">
                  <c:v>1E-3</c:v>
                </c:pt>
                <c:pt idx="883">
                  <c:v>1E-3</c:v>
                </c:pt>
                <c:pt idx="884">
                  <c:v>1E-3</c:v>
                </c:pt>
                <c:pt idx="885">
                  <c:v>1E-3</c:v>
                </c:pt>
                <c:pt idx="886">
                  <c:v>1E-3</c:v>
                </c:pt>
                <c:pt idx="887">
                  <c:v>1E-3</c:v>
                </c:pt>
                <c:pt idx="888">
                  <c:v>46300.583387350678</c:v>
                </c:pt>
                <c:pt idx="889">
                  <c:v>1E-3</c:v>
                </c:pt>
                <c:pt idx="890">
                  <c:v>1E-3</c:v>
                </c:pt>
                <c:pt idx="891">
                  <c:v>1E-3</c:v>
                </c:pt>
                <c:pt idx="892">
                  <c:v>1E-3</c:v>
                </c:pt>
                <c:pt idx="893">
                  <c:v>1E-3</c:v>
                </c:pt>
                <c:pt idx="894">
                  <c:v>1E-3</c:v>
                </c:pt>
                <c:pt idx="895">
                  <c:v>45734.379803697877</c:v>
                </c:pt>
                <c:pt idx="896">
                  <c:v>45709.169889951241</c:v>
                </c:pt>
                <c:pt idx="897">
                  <c:v>45709.169889951241</c:v>
                </c:pt>
                <c:pt idx="898">
                  <c:v>45709.169889951241</c:v>
                </c:pt>
                <c:pt idx="899">
                  <c:v>45709.169889951241</c:v>
                </c:pt>
                <c:pt idx="900">
                  <c:v>45616</c:v>
                </c:pt>
                <c:pt idx="901">
                  <c:v>45393.934235537781</c:v>
                </c:pt>
                <c:pt idx="902">
                  <c:v>1E-3</c:v>
                </c:pt>
                <c:pt idx="903">
                  <c:v>45000</c:v>
                </c:pt>
                <c:pt idx="904">
                  <c:v>1E-3</c:v>
                </c:pt>
                <c:pt idx="905">
                  <c:v>1E-3</c:v>
                </c:pt>
                <c:pt idx="906">
                  <c:v>1E-3</c:v>
                </c:pt>
                <c:pt idx="907">
                  <c:v>1E-3</c:v>
                </c:pt>
                <c:pt idx="908">
                  <c:v>1E-3</c:v>
                </c:pt>
                <c:pt idx="909">
                  <c:v>1E-3</c:v>
                </c:pt>
                <c:pt idx="910">
                  <c:v>1E-3</c:v>
                </c:pt>
                <c:pt idx="911">
                  <c:v>1E-3</c:v>
                </c:pt>
                <c:pt idx="912">
                  <c:v>1E-3</c:v>
                </c:pt>
                <c:pt idx="913">
                  <c:v>1E-3</c:v>
                </c:pt>
                <c:pt idx="914">
                  <c:v>1E-3</c:v>
                </c:pt>
                <c:pt idx="915">
                  <c:v>45000</c:v>
                </c:pt>
                <c:pt idx="916">
                  <c:v>1E-3</c:v>
                </c:pt>
                <c:pt idx="917">
                  <c:v>45000</c:v>
                </c:pt>
                <c:pt idx="918">
                  <c:v>1E-3</c:v>
                </c:pt>
                <c:pt idx="919">
                  <c:v>45000</c:v>
                </c:pt>
                <c:pt idx="920">
                  <c:v>1E-3</c:v>
                </c:pt>
                <c:pt idx="921">
                  <c:v>1E-3</c:v>
                </c:pt>
                <c:pt idx="922">
                  <c:v>1E-3</c:v>
                </c:pt>
                <c:pt idx="923">
                  <c:v>1E-3</c:v>
                </c:pt>
                <c:pt idx="924">
                  <c:v>45000</c:v>
                </c:pt>
                <c:pt idx="925">
                  <c:v>1E-3</c:v>
                </c:pt>
                <c:pt idx="926">
                  <c:v>45000</c:v>
                </c:pt>
                <c:pt idx="927">
                  <c:v>1E-3</c:v>
                </c:pt>
                <c:pt idx="928">
                  <c:v>1E-3</c:v>
                </c:pt>
                <c:pt idx="929">
                  <c:v>1E-3</c:v>
                </c:pt>
                <c:pt idx="930">
                  <c:v>44921.080753917595</c:v>
                </c:pt>
                <c:pt idx="931">
                  <c:v>44921.080753917595</c:v>
                </c:pt>
                <c:pt idx="932">
                  <c:v>44654.095718350931</c:v>
                </c:pt>
                <c:pt idx="933">
                  <c:v>44519.791718606422</c:v>
                </c:pt>
                <c:pt idx="934">
                  <c:v>44463.980364706273</c:v>
                </c:pt>
                <c:pt idx="935">
                  <c:v>44463.980364706273</c:v>
                </c:pt>
                <c:pt idx="936">
                  <c:v>44391.484854502989</c:v>
                </c:pt>
                <c:pt idx="937">
                  <c:v>44383.603963142654</c:v>
                </c:pt>
                <c:pt idx="938">
                  <c:v>1E-3</c:v>
                </c:pt>
                <c:pt idx="939">
                  <c:v>1E-3</c:v>
                </c:pt>
                <c:pt idx="940">
                  <c:v>44132.991617883956</c:v>
                </c:pt>
                <c:pt idx="941">
                  <c:v>44132.991617883956</c:v>
                </c:pt>
                <c:pt idx="942">
                  <c:v>44132.991617883956</c:v>
                </c:pt>
                <c:pt idx="943">
                  <c:v>44000</c:v>
                </c:pt>
                <c:pt idx="944">
                  <c:v>1E-3</c:v>
                </c:pt>
                <c:pt idx="945">
                  <c:v>1E-3</c:v>
                </c:pt>
                <c:pt idx="946">
                  <c:v>1E-3</c:v>
                </c:pt>
                <c:pt idx="947">
                  <c:v>1E-3</c:v>
                </c:pt>
                <c:pt idx="948">
                  <c:v>43867.345148271634</c:v>
                </c:pt>
                <c:pt idx="949">
                  <c:v>43856.11522531334</c:v>
                </c:pt>
                <c:pt idx="950">
                  <c:v>43828.780645210471</c:v>
                </c:pt>
                <c:pt idx="951">
                  <c:v>1E-3</c:v>
                </c:pt>
                <c:pt idx="952">
                  <c:v>43200</c:v>
                </c:pt>
                <c:pt idx="953">
                  <c:v>1E-3</c:v>
                </c:pt>
                <c:pt idx="954">
                  <c:v>1E-3</c:v>
                </c:pt>
                <c:pt idx="955">
                  <c:v>1E-3</c:v>
                </c:pt>
                <c:pt idx="956">
                  <c:v>43000</c:v>
                </c:pt>
                <c:pt idx="957">
                  <c:v>1E-3</c:v>
                </c:pt>
                <c:pt idx="958">
                  <c:v>42739.000049862167</c:v>
                </c:pt>
                <c:pt idx="959">
                  <c:v>42558.381206218859</c:v>
                </c:pt>
                <c:pt idx="960">
                  <c:v>42556.81334581667</c:v>
                </c:pt>
                <c:pt idx="961">
                  <c:v>42556.81334581667</c:v>
                </c:pt>
                <c:pt idx="962">
                  <c:v>42556.81334581667</c:v>
                </c:pt>
                <c:pt idx="963">
                  <c:v>42556.81334581667</c:v>
                </c:pt>
                <c:pt idx="964">
                  <c:v>1E-3</c:v>
                </c:pt>
                <c:pt idx="965">
                  <c:v>1E-3</c:v>
                </c:pt>
                <c:pt idx="966">
                  <c:v>42000</c:v>
                </c:pt>
                <c:pt idx="967">
                  <c:v>42000</c:v>
                </c:pt>
                <c:pt idx="968">
                  <c:v>1E-3</c:v>
                </c:pt>
                <c:pt idx="969">
                  <c:v>1E-3</c:v>
                </c:pt>
                <c:pt idx="970">
                  <c:v>1E-3</c:v>
                </c:pt>
                <c:pt idx="971">
                  <c:v>1E-3</c:v>
                </c:pt>
                <c:pt idx="972">
                  <c:v>41923.181486723057</c:v>
                </c:pt>
                <c:pt idx="973">
                  <c:v>41768.724209783031</c:v>
                </c:pt>
                <c:pt idx="974">
                  <c:v>41731</c:v>
                </c:pt>
                <c:pt idx="975">
                  <c:v>41712.231189497601</c:v>
                </c:pt>
                <c:pt idx="976">
                  <c:v>1E-3</c:v>
                </c:pt>
                <c:pt idx="977">
                  <c:v>1E-3</c:v>
                </c:pt>
                <c:pt idx="978">
                  <c:v>1E-3</c:v>
                </c:pt>
                <c:pt idx="979">
                  <c:v>1E-3</c:v>
                </c:pt>
                <c:pt idx="980">
                  <c:v>41160.941823328096</c:v>
                </c:pt>
                <c:pt idx="981">
                  <c:v>41000</c:v>
                </c:pt>
                <c:pt idx="982">
                  <c:v>1E-3</c:v>
                </c:pt>
                <c:pt idx="983">
                  <c:v>1E-3</c:v>
                </c:pt>
                <c:pt idx="984">
                  <c:v>1E-3</c:v>
                </c:pt>
                <c:pt idx="985">
                  <c:v>1E-3</c:v>
                </c:pt>
                <c:pt idx="986">
                  <c:v>41000</c:v>
                </c:pt>
                <c:pt idx="987">
                  <c:v>41000</c:v>
                </c:pt>
                <c:pt idx="988">
                  <c:v>1E-3</c:v>
                </c:pt>
                <c:pt idx="989">
                  <c:v>40980.635073749385</c:v>
                </c:pt>
                <c:pt idx="990">
                  <c:v>40980.635073749385</c:v>
                </c:pt>
                <c:pt idx="991">
                  <c:v>40980.635073749385</c:v>
                </c:pt>
                <c:pt idx="992">
                  <c:v>40958.208381117904</c:v>
                </c:pt>
                <c:pt idx="993">
                  <c:v>40958.208381117904</c:v>
                </c:pt>
                <c:pt idx="994">
                  <c:v>40958.208381117904</c:v>
                </c:pt>
                <c:pt idx="995">
                  <c:v>1E-3</c:v>
                </c:pt>
                <c:pt idx="996">
                  <c:v>40586.590505732565</c:v>
                </c:pt>
                <c:pt idx="997">
                  <c:v>1E-3</c:v>
                </c:pt>
                <c:pt idx="998">
                  <c:v>40067.812546745779</c:v>
                </c:pt>
                <c:pt idx="999">
                  <c:v>1E-3</c:v>
                </c:pt>
                <c:pt idx="1000">
                  <c:v>1E-3</c:v>
                </c:pt>
                <c:pt idx="1001">
                  <c:v>1E-3</c:v>
                </c:pt>
                <c:pt idx="1002">
                  <c:v>1E-3</c:v>
                </c:pt>
                <c:pt idx="1003">
                  <c:v>1E-3</c:v>
                </c:pt>
                <c:pt idx="1004">
                  <c:v>1E-3</c:v>
                </c:pt>
                <c:pt idx="1005">
                  <c:v>1E-3</c:v>
                </c:pt>
                <c:pt idx="1006">
                  <c:v>1E-3</c:v>
                </c:pt>
                <c:pt idx="1007">
                  <c:v>1E-3</c:v>
                </c:pt>
                <c:pt idx="1008">
                  <c:v>1E-3</c:v>
                </c:pt>
                <c:pt idx="1009">
                  <c:v>40000</c:v>
                </c:pt>
                <c:pt idx="1010">
                  <c:v>1E-3</c:v>
                </c:pt>
                <c:pt idx="1011">
                  <c:v>1E-3</c:v>
                </c:pt>
                <c:pt idx="1012">
                  <c:v>40000</c:v>
                </c:pt>
                <c:pt idx="1013">
                  <c:v>1E-3</c:v>
                </c:pt>
                <c:pt idx="1014">
                  <c:v>1E-3</c:v>
                </c:pt>
                <c:pt idx="1015">
                  <c:v>1E-3</c:v>
                </c:pt>
                <c:pt idx="1016">
                  <c:v>40000</c:v>
                </c:pt>
                <c:pt idx="1017">
                  <c:v>40000</c:v>
                </c:pt>
                <c:pt idx="1018">
                  <c:v>1E-3</c:v>
                </c:pt>
                <c:pt idx="1019">
                  <c:v>40000</c:v>
                </c:pt>
                <c:pt idx="1020">
                  <c:v>1E-3</c:v>
                </c:pt>
                <c:pt idx="1021">
                  <c:v>1E-3</c:v>
                </c:pt>
                <c:pt idx="1022">
                  <c:v>1E-3</c:v>
                </c:pt>
                <c:pt idx="1023">
                  <c:v>1E-3</c:v>
                </c:pt>
                <c:pt idx="1024">
                  <c:v>1E-3</c:v>
                </c:pt>
                <c:pt idx="1025">
                  <c:v>1E-3</c:v>
                </c:pt>
                <c:pt idx="1026">
                  <c:v>1E-3</c:v>
                </c:pt>
                <c:pt idx="1027">
                  <c:v>1E-3</c:v>
                </c:pt>
                <c:pt idx="1028">
                  <c:v>40000</c:v>
                </c:pt>
                <c:pt idx="1029">
                  <c:v>1E-3</c:v>
                </c:pt>
                <c:pt idx="1030">
                  <c:v>1E-3</c:v>
                </c:pt>
                <c:pt idx="1031">
                  <c:v>39879.404680246938</c:v>
                </c:pt>
                <c:pt idx="1032">
                  <c:v>39404.456801682099</c:v>
                </c:pt>
                <c:pt idx="1033">
                  <c:v>39404.456801682099</c:v>
                </c:pt>
                <c:pt idx="1034">
                  <c:v>39404.456801682099</c:v>
                </c:pt>
                <c:pt idx="1035">
                  <c:v>39404.456801682099</c:v>
                </c:pt>
                <c:pt idx="1036">
                  <c:v>39404.456801682099</c:v>
                </c:pt>
                <c:pt idx="1037">
                  <c:v>39404.456801682099</c:v>
                </c:pt>
                <c:pt idx="1038">
                  <c:v>39355.495879248076</c:v>
                </c:pt>
                <c:pt idx="1039">
                  <c:v>1E-3</c:v>
                </c:pt>
                <c:pt idx="1040">
                  <c:v>1E-3</c:v>
                </c:pt>
                <c:pt idx="1041">
                  <c:v>39000</c:v>
                </c:pt>
                <c:pt idx="1042">
                  <c:v>38666</c:v>
                </c:pt>
                <c:pt idx="1043">
                  <c:v>38111.983169748237</c:v>
                </c:pt>
                <c:pt idx="1044">
                  <c:v>38111.983169748237</c:v>
                </c:pt>
                <c:pt idx="1045">
                  <c:v>38111.983169748237</c:v>
                </c:pt>
                <c:pt idx="1046">
                  <c:v>38111.983169748237</c:v>
                </c:pt>
                <c:pt idx="1047">
                  <c:v>38111.983169748237</c:v>
                </c:pt>
                <c:pt idx="1048">
                  <c:v>1E-3</c:v>
                </c:pt>
                <c:pt idx="1049">
                  <c:v>1E-3</c:v>
                </c:pt>
                <c:pt idx="1050">
                  <c:v>1E-3</c:v>
                </c:pt>
                <c:pt idx="1051">
                  <c:v>1E-3</c:v>
                </c:pt>
                <c:pt idx="1052">
                  <c:v>1E-3</c:v>
                </c:pt>
                <c:pt idx="1053">
                  <c:v>37828.278529614821</c:v>
                </c:pt>
                <c:pt idx="1054">
                  <c:v>37612.869087708088</c:v>
                </c:pt>
                <c:pt idx="1055">
                  <c:v>37500</c:v>
                </c:pt>
                <c:pt idx="1056">
                  <c:v>1E-3</c:v>
                </c:pt>
                <c:pt idx="1057">
                  <c:v>37000</c:v>
                </c:pt>
                <c:pt idx="1058">
                  <c:v>1E-3</c:v>
                </c:pt>
                <c:pt idx="1059">
                  <c:v>36500</c:v>
                </c:pt>
                <c:pt idx="1060">
                  <c:v>1E-3</c:v>
                </c:pt>
                <c:pt idx="1061">
                  <c:v>36252.100257547536</c:v>
                </c:pt>
                <c:pt idx="1062">
                  <c:v>36252.100257547536</c:v>
                </c:pt>
                <c:pt idx="1063">
                  <c:v>36206.384011260823</c:v>
                </c:pt>
                <c:pt idx="1064">
                  <c:v>1E-3</c:v>
                </c:pt>
                <c:pt idx="1065">
                  <c:v>1E-3</c:v>
                </c:pt>
                <c:pt idx="1066">
                  <c:v>36000</c:v>
                </c:pt>
                <c:pt idx="1067">
                  <c:v>36000</c:v>
                </c:pt>
                <c:pt idx="1068">
                  <c:v>1E-3</c:v>
                </c:pt>
                <c:pt idx="1069">
                  <c:v>36000</c:v>
                </c:pt>
                <c:pt idx="1070">
                  <c:v>36000</c:v>
                </c:pt>
                <c:pt idx="1071">
                  <c:v>36000</c:v>
                </c:pt>
                <c:pt idx="1072">
                  <c:v>36000</c:v>
                </c:pt>
                <c:pt idx="1073">
                  <c:v>36000</c:v>
                </c:pt>
                <c:pt idx="1074">
                  <c:v>36000</c:v>
                </c:pt>
                <c:pt idx="1075">
                  <c:v>36000</c:v>
                </c:pt>
                <c:pt idx="1076">
                  <c:v>1E-3</c:v>
                </c:pt>
                <c:pt idx="1077">
                  <c:v>36000</c:v>
                </c:pt>
                <c:pt idx="1078">
                  <c:v>1E-3</c:v>
                </c:pt>
                <c:pt idx="1079">
                  <c:v>35571.184291765021</c:v>
                </c:pt>
                <c:pt idx="1080">
                  <c:v>1E-3</c:v>
                </c:pt>
                <c:pt idx="1081">
                  <c:v>1E-3</c:v>
                </c:pt>
                <c:pt idx="1082">
                  <c:v>35148.775467100437</c:v>
                </c:pt>
                <c:pt idx="1083">
                  <c:v>35063.024516168378</c:v>
                </c:pt>
                <c:pt idx="1084">
                  <c:v>1E-3</c:v>
                </c:pt>
                <c:pt idx="1085">
                  <c:v>35000</c:v>
                </c:pt>
                <c:pt idx="1086">
                  <c:v>35000</c:v>
                </c:pt>
                <c:pt idx="1087">
                  <c:v>1E-3</c:v>
                </c:pt>
                <c:pt idx="1088">
                  <c:v>1E-3</c:v>
                </c:pt>
                <c:pt idx="1089">
                  <c:v>1E-3</c:v>
                </c:pt>
                <c:pt idx="1090">
                  <c:v>35000</c:v>
                </c:pt>
                <c:pt idx="1091">
                  <c:v>35000</c:v>
                </c:pt>
                <c:pt idx="1092">
                  <c:v>1E-3</c:v>
                </c:pt>
                <c:pt idx="1093">
                  <c:v>35000</c:v>
                </c:pt>
                <c:pt idx="1094">
                  <c:v>34675.92198548025</c:v>
                </c:pt>
                <c:pt idx="1095">
                  <c:v>1E-3</c:v>
                </c:pt>
                <c:pt idx="1096">
                  <c:v>34357.533974522659</c:v>
                </c:pt>
                <c:pt idx="1097">
                  <c:v>34191.200039889729</c:v>
                </c:pt>
                <c:pt idx="1098">
                  <c:v>1E-3</c:v>
                </c:pt>
                <c:pt idx="1099">
                  <c:v>34000</c:v>
                </c:pt>
                <c:pt idx="1100">
                  <c:v>1E-3</c:v>
                </c:pt>
                <c:pt idx="1101">
                  <c:v>33887.832849446611</c:v>
                </c:pt>
                <c:pt idx="1102">
                  <c:v>33600</c:v>
                </c:pt>
                <c:pt idx="1103">
                  <c:v>33600</c:v>
                </c:pt>
                <c:pt idx="1104">
                  <c:v>33500</c:v>
                </c:pt>
                <c:pt idx="1105">
                  <c:v>33420</c:v>
                </c:pt>
                <c:pt idx="1106">
                  <c:v>1E-3</c:v>
                </c:pt>
                <c:pt idx="1107">
                  <c:v>33099.743713412965</c:v>
                </c:pt>
                <c:pt idx="1108">
                  <c:v>1E-3</c:v>
                </c:pt>
                <c:pt idx="1109">
                  <c:v>1E-3</c:v>
                </c:pt>
                <c:pt idx="1110">
                  <c:v>32666.305522511171</c:v>
                </c:pt>
                <c:pt idx="1111">
                  <c:v>32311.654577379326</c:v>
                </c:pt>
                <c:pt idx="1112">
                  <c:v>32187.34988380854</c:v>
                </c:pt>
                <c:pt idx="1113">
                  <c:v>32054.250037396621</c:v>
                </c:pt>
                <c:pt idx="1114">
                  <c:v>32054.250037396621</c:v>
                </c:pt>
                <c:pt idx="1115">
                  <c:v>32054.250037396621</c:v>
                </c:pt>
                <c:pt idx="1116">
                  <c:v>1E-3</c:v>
                </c:pt>
                <c:pt idx="1117">
                  <c:v>1E-3</c:v>
                </c:pt>
                <c:pt idx="1118">
                  <c:v>31523.565441345683</c:v>
                </c:pt>
                <c:pt idx="1119">
                  <c:v>31523.565441345683</c:v>
                </c:pt>
                <c:pt idx="1120">
                  <c:v>31523.565441345683</c:v>
                </c:pt>
                <c:pt idx="1121">
                  <c:v>31523.565441345683</c:v>
                </c:pt>
                <c:pt idx="1122">
                  <c:v>31523.565441345683</c:v>
                </c:pt>
                <c:pt idx="1123">
                  <c:v>31523.565441345683</c:v>
                </c:pt>
                <c:pt idx="1124">
                  <c:v>31330</c:v>
                </c:pt>
                <c:pt idx="1125">
                  <c:v>31250</c:v>
                </c:pt>
                <c:pt idx="1126">
                  <c:v>1E-3</c:v>
                </c:pt>
                <c:pt idx="1127">
                  <c:v>31200</c:v>
                </c:pt>
                <c:pt idx="1128">
                  <c:v>31200</c:v>
                </c:pt>
                <c:pt idx="1129">
                  <c:v>1E-3</c:v>
                </c:pt>
                <c:pt idx="1130">
                  <c:v>1E-3</c:v>
                </c:pt>
                <c:pt idx="1131">
                  <c:v>30500</c:v>
                </c:pt>
                <c:pt idx="1132">
                  <c:v>30489.586535798586</c:v>
                </c:pt>
                <c:pt idx="1133">
                  <c:v>30489.586535798586</c:v>
                </c:pt>
                <c:pt idx="1134">
                  <c:v>30273.458368652366</c:v>
                </c:pt>
                <c:pt idx="1135">
                  <c:v>30273.458368652366</c:v>
                </c:pt>
                <c:pt idx="1136">
                  <c:v>1E-3</c:v>
                </c:pt>
                <c:pt idx="1137">
                  <c:v>1E-3</c:v>
                </c:pt>
                <c:pt idx="1138">
                  <c:v>30000</c:v>
                </c:pt>
                <c:pt idx="1139">
                  <c:v>1E-3</c:v>
                </c:pt>
                <c:pt idx="1140">
                  <c:v>30000</c:v>
                </c:pt>
                <c:pt idx="1141">
                  <c:v>1E-3</c:v>
                </c:pt>
                <c:pt idx="1142">
                  <c:v>1E-3</c:v>
                </c:pt>
                <c:pt idx="1143">
                  <c:v>30000</c:v>
                </c:pt>
                <c:pt idx="1144">
                  <c:v>30000</c:v>
                </c:pt>
                <c:pt idx="1145">
                  <c:v>30000</c:v>
                </c:pt>
                <c:pt idx="1146">
                  <c:v>30000</c:v>
                </c:pt>
                <c:pt idx="1147">
                  <c:v>30000</c:v>
                </c:pt>
                <c:pt idx="1148">
                  <c:v>30000</c:v>
                </c:pt>
                <c:pt idx="1149">
                  <c:v>30000</c:v>
                </c:pt>
                <c:pt idx="1150">
                  <c:v>30000</c:v>
                </c:pt>
                <c:pt idx="1151">
                  <c:v>1E-3</c:v>
                </c:pt>
                <c:pt idx="1152">
                  <c:v>1E-3</c:v>
                </c:pt>
                <c:pt idx="1153">
                  <c:v>30000</c:v>
                </c:pt>
                <c:pt idx="1154">
                  <c:v>30000</c:v>
                </c:pt>
                <c:pt idx="1155">
                  <c:v>29261.227167098674</c:v>
                </c:pt>
                <c:pt idx="1156">
                  <c:v>29159.298033244755</c:v>
                </c:pt>
                <c:pt idx="1157">
                  <c:v>1E-3</c:v>
                </c:pt>
                <c:pt idx="1158">
                  <c:v>1E-3</c:v>
                </c:pt>
                <c:pt idx="1159">
                  <c:v>28995</c:v>
                </c:pt>
                <c:pt idx="1160">
                  <c:v>28492.66669990811</c:v>
                </c:pt>
                <c:pt idx="1161">
                  <c:v>28492.66669990811</c:v>
                </c:pt>
                <c:pt idx="1162">
                  <c:v>28371.208897211112</c:v>
                </c:pt>
                <c:pt idx="1163">
                  <c:v>28353.650809742252</c:v>
                </c:pt>
                <c:pt idx="1164">
                  <c:v>28310.79811950968</c:v>
                </c:pt>
                <c:pt idx="1165">
                  <c:v>28109.627547434993</c:v>
                </c:pt>
                <c:pt idx="1166">
                  <c:v>1E-3</c:v>
                </c:pt>
                <c:pt idx="1167">
                  <c:v>28000</c:v>
                </c:pt>
                <c:pt idx="1168">
                  <c:v>28000</c:v>
                </c:pt>
                <c:pt idx="1169">
                  <c:v>1E-3</c:v>
                </c:pt>
                <c:pt idx="1170">
                  <c:v>27600</c:v>
                </c:pt>
                <c:pt idx="1171">
                  <c:v>1E-3</c:v>
                </c:pt>
                <c:pt idx="1172">
                  <c:v>27221.92126875931</c:v>
                </c:pt>
                <c:pt idx="1173">
                  <c:v>27000</c:v>
                </c:pt>
                <c:pt idx="1174">
                  <c:v>26795.030625143831</c:v>
                </c:pt>
                <c:pt idx="1175">
                  <c:v>26711.875031163851</c:v>
                </c:pt>
                <c:pt idx="1176">
                  <c:v>26711.875031163851</c:v>
                </c:pt>
                <c:pt idx="1177">
                  <c:v>26711.875031163851</c:v>
                </c:pt>
                <c:pt idx="1178">
                  <c:v>26691.183012544854</c:v>
                </c:pt>
                <c:pt idx="1179">
                  <c:v>26678.388218823762</c:v>
                </c:pt>
                <c:pt idx="1180">
                  <c:v>26678.388218823762</c:v>
                </c:pt>
                <c:pt idx="1181">
                  <c:v>26400</c:v>
                </c:pt>
                <c:pt idx="1182">
                  <c:v>26043.18849932796</c:v>
                </c:pt>
                <c:pt idx="1183">
                  <c:v>26000</c:v>
                </c:pt>
                <c:pt idx="1184">
                  <c:v>25849.323661903458</c:v>
                </c:pt>
                <c:pt idx="1185">
                  <c:v>25560</c:v>
                </c:pt>
                <c:pt idx="1186">
                  <c:v>25407.988779832154</c:v>
                </c:pt>
                <c:pt idx="1187">
                  <c:v>25000</c:v>
                </c:pt>
                <c:pt idx="1188">
                  <c:v>25000</c:v>
                </c:pt>
                <c:pt idx="1189">
                  <c:v>25000</c:v>
                </c:pt>
                <c:pt idx="1190">
                  <c:v>25000</c:v>
                </c:pt>
                <c:pt idx="1191">
                  <c:v>25000</c:v>
                </c:pt>
                <c:pt idx="1192">
                  <c:v>25000</c:v>
                </c:pt>
                <c:pt idx="1193">
                  <c:v>25000</c:v>
                </c:pt>
                <c:pt idx="1194">
                  <c:v>24931.083362419595</c:v>
                </c:pt>
                <c:pt idx="1195">
                  <c:v>24931.083362419595</c:v>
                </c:pt>
                <c:pt idx="1196">
                  <c:v>24864</c:v>
                </c:pt>
                <c:pt idx="1197">
                  <c:v>24588.381044249632</c:v>
                </c:pt>
                <c:pt idx="1198">
                  <c:v>24391.669228638868</c:v>
                </c:pt>
                <c:pt idx="1199">
                  <c:v>1E-3</c:v>
                </c:pt>
                <c:pt idx="1200">
                  <c:v>24000</c:v>
                </c:pt>
                <c:pt idx="1201">
                  <c:v>1E-3</c:v>
                </c:pt>
                <c:pt idx="1202">
                  <c:v>24000</c:v>
                </c:pt>
                <c:pt idx="1203">
                  <c:v>24000</c:v>
                </c:pt>
                <c:pt idx="1204">
                  <c:v>24000</c:v>
                </c:pt>
                <c:pt idx="1205">
                  <c:v>24000</c:v>
                </c:pt>
                <c:pt idx="1206">
                  <c:v>24000</c:v>
                </c:pt>
                <c:pt idx="1207">
                  <c:v>24000</c:v>
                </c:pt>
                <c:pt idx="1208">
                  <c:v>24000</c:v>
                </c:pt>
                <c:pt idx="1209">
                  <c:v>1E-3</c:v>
                </c:pt>
                <c:pt idx="1210">
                  <c:v>24000</c:v>
                </c:pt>
                <c:pt idx="1211">
                  <c:v>1E-3</c:v>
                </c:pt>
                <c:pt idx="1212">
                  <c:v>1E-3</c:v>
                </c:pt>
                <c:pt idx="1213">
                  <c:v>24000</c:v>
                </c:pt>
                <c:pt idx="1214">
                  <c:v>23642.674081009263</c:v>
                </c:pt>
                <c:pt idx="1215">
                  <c:v>23150.291693675339</c:v>
                </c:pt>
                <c:pt idx="1216">
                  <c:v>23150.291693675339</c:v>
                </c:pt>
                <c:pt idx="1217">
                  <c:v>23150.291693675339</c:v>
                </c:pt>
                <c:pt idx="1218">
                  <c:v>23000</c:v>
                </c:pt>
                <c:pt idx="1219">
                  <c:v>23000</c:v>
                </c:pt>
                <c:pt idx="1220">
                  <c:v>1E-3</c:v>
                </c:pt>
                <c:pt idx="1221">
                  <c:v>22867.189901848938</c:v>
                </c:pt>
                <c:pt idx="1222">
                  <c:v>22438.012440857987</c:v>
                </c:pt>
                <c:pt idx="1223">
                  <c:v>22000</c:v>
                </c:pt>
                <c:pt idx="1224">
                  <c:v>22000</c:v>
                </c:pt>
                <c:pt idx="1225">
                  <c:v>1E-3</c:v>
                </c:pt>
                <c:pt idx="1226">
                  <c:v>22000</c:v>
                </c:pt>
                <c:pt idx="1227">
                  <c:v>21903.737525554359</c:v>
                </c:pt>
                <c:pt idx="1228">
                  <c:v>21500</c:v>
                </c:pt>
                <c:pt idx="1229">
                  <c:v>21369.500024931083</c:v>
                </c:pt>
                <c:pt idx="1230">
                  <c:v>21369.500024931083</c:v>
                </c:pt>
                <c:pt idx="1231">
                  <c:v>21369.500024931083</c:v>
                </c:pt>
                <c:pt idx="1232">
                  <c:v>21369.500024931083</c:v>
                </c:pt>
                <c:pt idx="1233">
                  <c:v>21369.500024931083</c:v>
                </c:pt>
                <c:pt idx="1234">
                  <c:v>21369.500024931083</c:v>
                </c:pt>
                <c:pt idx="1235">
                  <c:v>21369.500024931083</c:v>
                </c:pt>
                <c:pt idx="1236">
                  <c:v>21369.500024931083</c:v>
                </c:pt>
                <c:pt idx="1237">
                  <c:v>21369.500024931083</c:v>
                </c:pt>
                <c:pt idx="1238">
                  <c:v>21369.500024931083</c:v>
                </c:pt>
                <c:pt idx="1239">
                  <c:v>21369.500024931083</c:v>
                </c:pt>
                <c:pt idx="1240">
                  <c:v>21369.500024931083</c:v>
                </c:pt>
                <c:pt idx="1241">
                  <c:v>21342.710575059013</c:v>
                </c:pt>
                <c:pt idx="1242">
                  <c:v>21228.177433598263</c:v>
                </c:pt>
                <c:pt idx="1243">
                  <c:v>21000</c:v>
                </c:pt>
                <c:pt idx="1244">
                  <c:v>21000</c:v>
                </c:pt>
                <c:pt idx="1245">
                  <c:v>21000</c:v>
                </c:pt>
                <c:pt idx="1246">
                  <c:v>20640</c:v>
                </c:pt>
                <c:pt idx="1247">
                  <c:v>20571</c:v>
                </c:pt>
                <c:pt idx="1248">
                  <c:v>20514.720023933838</c:v>
                </c:pt>
                <c:pt idx="1249">
                  <c:v>20479.104190558952</c:v>
                </c:pt>
                <c:pt idx="1250">
                  <c:v>20479.104190558952</c:v>
                </c:pt>
                <c:pt idx="1251">
                  <c:v>20400</c:v>
                </c:pt>
                <c:pt idx="1252">
                  <c:v>20326.391023865726</c:v>
                </c:pt>
                <c:pt idx="1253">
                  <c:v>20122.945856810104</c:v>
                </c:pt>
                <c:pt idx="1254">
                  <c:v>20000</c:v>
                </c:pt>
                <c:pt idx="1255">
                  <c:v>20000</c:v>
                </c:pt>
                <c:pt idx="1256">
                  <c:v>20000</c:v>
                </c:pt>
                <c:pt idx="1257">
                  <c:v>20000</c:v>
                </c:pt>
                <c:pt idx="1258">
                  <c:v>20000</c:v>
                </c:pt>
                <c:pt idx="1259">
                  <c:v>20000</c:v>
                </c:pt>
                <c:pt idx="1260">
                  <c:v>20000</c:v>
                </c:pt>
                <c:pt idx="1261">
                  <c:v>20000</c:v>
                </c:pt>
                <c:pt idx="1262">
                  <c:v>20000</c:v>
                </c:pt>
                <c:pt idx="1263">
                  <c:v>20000</c:v>
                </c:pt>
                <c:pt idx="1264">
                  <c:v>20000</c:v>
                </c:pt>
                <c:pt idx="1265">
                  <c:v>20000</c:v>
                </c:pt>
                <c:pt idx="1266">
                  <c:v>1E-3</c:v>
                </c:pt>
                <c:pt idx="1267">
                  <c:v>20000</c:v>
                </c:pt>
                <c:pt idx="1268">
                  <c:v>20000</c:v>
                </c:pt>
                <c:pt idx="1269">
                  <c:v>19831.432821021317</c:v>
                </c:pt>
                <c:pt idx="1270">
                  <c:v>19818.231248269083</c:v>
                </c:pt>
                <c:pt idx="1271">
                  <c:v>19588.708356186824</c:v>
                </c:pt>
                <c:pt idx="1272">
                  <c:v>19588.708356186824</c:v>
                </c:pt>
                <c:pt idx="1273">
                  <c:v>19588.708356186824</c:v>
                </c:pt>
                <c:pt idx="1274">
                  <c:v>19200</c:v>
                </c:pt>
                <c:pt idx="1275">
                  <c:v>19200</c:v>
                </c:pt>
                <c:pt idx="1276">
                  <c:v>19200</c:v>
                </c:pt>
                <c:pt idx="1277">
                  <c:v>19068</c:v>
                </c:pt>
                <c:pt idx="1278">
                  <c:v>19055.991584874118</c:v>
                </c:pt>
                <c:pt idx="1279">
                  <c:v>19055.991584874118</c:v>
                </c:pt>
                <c:pt idx="1280">
                  <c:v>19055.991584874118</c:v>
                </c:pt>
                <c:pt idx="1281">
                  <c:v>19055.991584874118</c:v>
                </c:pt>
                <c:pt idx="1282">
                  <c:v>19008.034062397041</c:v>
                </c:pt>
                <c:pt idx="1283">
                  <c:v>19000</c:v>
                </c:pt>
                <c:pt idx="1284">
                  <c:v>19000</c:v>
                </c:pt>
                <c:pt idx="1285">
                  <c:v>19000</c:v>
                </c:pt>
                <c:pt idx="1286">
                  <c:v>18987</c:v>
                </c:pt>
                <c:pt idx="1287">
                  <c:v>18698.312521814696</c:v>
                </c:pt>
                <c:pt idx="1288">
                  <c:v>18499.860539512854</c:v>
                </c:pt>
                <c:pt idx="1289">
                  <c:v>18060</c:v>
                </c:pt>
                <c:pt idx="1290">
                  <c:v>18018.883790212141</c:v>
                </c:pt>
                <c:pt idx="1291">
                  <c:v>18000</c:v>
                </c:pt>
                <c:pt idx="1292">
                  <c:v>18000</c:v>
                </c:pt>
                <c:pt idx="1293">
                  <c:v>18000</c:v>
                </c:pt>
                <c:pt idx="1294">
                  <c:v>18000</c:v>
                </c:pt>
                <c:pt idx="1295">
                  <c:v>18000</c:v>
                </c:pt>
                <c:pt idx="1296">
                  <c:v>18000</c:v>
                </c:pt>
                <c:pt idx="1297">
                  <c:v>18000</c:v>
                </c:pt>
                <c:pt idx="1298">
                  <c:v>18000</c:v>
                </c:pt>
                <c:pt idx="1299">
                  <c:v>18000</c:v>
                </c:pt>
                <c:pt idx="1300">
                  <c:v>18000</c:v>
                </c:pt>
                <c:pt idx="1301">
                  <c:v>17807.916687442568</c:v>
                </c:pt>
                <c:pt idx="1302">
                  <c:v>17807.916687442568</c:v>
                </c:pt>
                <c:pt idx="1303">
                  <c:v>17807.916687442568</c:v>
                </c:pt>
                <c:pt idx="1304">
                  <c:v>17807.916687442568</c:v>
                </c:pt>
                <c:pt idx="1305">
                  <c:v>17807.916687442568</c:v>
                </c:pt>
                <c:pt idx="1306">
                  <c:v>17807.916687442568</c:v>
                </c:pt>
                <c:pt idx="1307">
                  <c:v>17807.916687442568</c:v>
                </c:pt>
                <c:pt idx="1308">
                  <c:v>17807.916687442568</c:v>
                </c:pt>
                <c:pt idx="1309">
                  <c:v>17807.916687442568</c:v>
                </c:pt>
                <c:pt idx="1310">
                  <c:v>17807.916687442568</c:v>
                </c:pt>
                <c:pt idx="1311">
                  <c:v>17807.916687442568</c:v>
                </c:pt>
                <c:pt idx="1312">
                  <c:v>17807.916687442568</c:v>
                </c:pt>
                <c:pt idx="1313">
                  <c:v>17807.916687442568</c:v>
                </c:pt>
                <c:pt idx="1314">
                  <c:v>17807.916687442568</c:v>
                </c:pt>
                <c:pt idx="1315">
                  <c:v>17807.916687442568</c:v>
                </c:pt>
                <c:pt idx="1316">
                  <c:v>17807.916687442568</c:v>
                </c:pt>
                <c:pt idx="1317">
                  <c:v>17807.916687442568</c:v>
                </c:pt>
                <c:pt idx="1318">
                  <c:v>17807.916687442568</c:v>
                </c:pt>
                <c:pt idx="1319">
                  <c:v>17807.916687442568</c:v>
                </c:pt>
                <c:pt idx="1320">
                  <c:v>17728</c:v>
                </c:pt>
                <c:pt idx="1321">
                  <c:v>17598.017290051986</c:v>
                </c:pt>
                <c:pt idx="1322">
                  <c:v>17067.637625607145</c:v>
                </c:pt>
                <c:pt idx="1323">
                  <c:v>16917.52085307044</c:v>
                </c:pt>
                <c:pt idx="1324">
                  <c:v>16917.52085307044</c:v>
                </c:pt>
                <c:pt idx="1325">
                  <c:v>16800</c:v>
                </c:pt>
                <c:pt idx="1326">
                  <c:v>16350</c:v>
                </c:pt>
                <c:pt idx="1327">
                  <c:v>16337.518501630093</c:v>
                </c:pt>
                <c:pt idx="1328">
                  <c:v>16110</c:v>
                </c:pt>
                <c:pt idx="1329">
                  <c:v>16027.125018698311</c:v>
                </c:pt>
                <c:pt idx="1330">
                  <c:v>16027.125018698311</c:v>
                </c:pt>
                <c:pt idx="1331">
                  <c:v>16027.125018698311</c:v>
                </c:pt>
                <c:pt idx="1332">
                  <c:v>16027.125018698311</c:v>
                </c:pt>
                <c:pt idx="1333">
                  <c:v>16027.125018698311</c:v>
                </c:pt>
                <c:pt idx="1334">
                  <c:v>16027.125018698311</c:v>
                </c:pt>
                <c:pt idx="1335">
                  <c:v>16027.125018698311</c:v>
                </c:pt>
                <c:pt idx="1336">
                  <c:v>16027.125018698311</c:v>
                </c:pt>
                <c:pt idx="1337">
                  <c:v>1E-3</c:v>
                </c:pt>
                <c:pt idx="1338">
                  <c:v>16000</c:v>
                </c:pt>
                <c:pt idx="1339">
                  <c:v>16000</c:v>
                </c:pt>
                <c:pt idx="1340">
                  <c:v>15840</c:v>
                </c:pt>
                <c:pt idx="1341">
                  <c:v>15761.782720672842</c:v>
                </c:pt>
                <c:pt idx="1342">
                  <c:v>15600</c:v>
                </c:pt>
                <c:pt idx="1343">
                  <c:v>15600</c:v>
                </c:pt>
                <c:pt idx="1344">
                  <c:v>15500</c:v>
                </c:pt>
                <c:pt idx="1345">
                  <c:v>15500</c:v>
                </c:pt>
                <c:pt idx="1346">
                  <c:v>15404.364569961488</c:v>
                </c:pt>
                <c:pt idx="1347">
                  <c:v>15244.793267899293</c:v>
                </c:pt>
                <c:pt idx="1348">
                  <c:v>15206.427249917633</c:v>
                </c:pt>
                <c:pt idx="1349">
                  <c:v>15190.15293438851</c:v>
                </c:pt>
                <c:pt idx="1350">
                  <c:v>15136.729184326183</c:v>
                </c:pt>
                <c:pt idx="1351">
                  <c:v>15136.729184326183</c:v>
                </c:pt>
                <c:pt idx="1352">
                  <c:v>15136.729184326183</c:v>
                </c:pt>
                <c:pt idx="1353">
                  <c:v>15136.729184326183</c:v>
                </c:pt>
                <c:pt idx="1354">
                  <c:v>15092.18020692008</c:v>
                </c:pt>
                <c:pt idx="1355">
                  <c:v>15000</c:v>
                </c:pt>
                <c:pt idx="1356">
                  <c:v>1E-3</c:v>
                </c:pt>
                <c:pt idx="1357">
                  <c:v>1E-3</c:v>
                </c:pt>
                <c:pt idx="1358">
                  <c:v>15000</c:v>
                </c:pt>
                <c:pt idx="1359">
                  <c:v>15000</c:v>
                </c:pt>
                <c:pt idx="1360">
                  <c:v>15000</c:v>
                </c:pt>
                <c:pt idx="1361">
                  <c:v>15000</c:v>
                </c:pt>
                <c:pt idx="1362">
                  <c:v>15000</c:v>
                </c:pt>
                <c:pt idx="1363">
                  <c:v>15000</c:v>
                </c:pt>
                <c:pt idx="1364">
                  <c:v>15000</c:v>
                </c:pt>
                <c:pt idx="1365">
                  <c:v>15000</c:v>
                </c:pt>
                <c:pt idx="1366">
                  <c:v>15000</c:v>
                </c:pt>
                <c:pt idx="1367">
                  <c:v>15000</c:v>
                </c:pt>
                <c:pt idx="1368">
                  <c:v>1E-3</c:v>
                </c:pt>
                <c:pt idx="1369">
                  <c:v>15000</c:v>
                </c:pt>
                <c:pt idx="1370">
                  <c:v>15000</c:v>
                </c:pt>
                <c:pt idx="1371">
                  <c:v>15000</c:v>
                </c:pt>
                <c:pt idx="1372">
                  <c:v>14960</c:v>
                </c:pt>
                <c:pt idx="1373">
                  <c:v>14630.613583549337</c:v>
                </c:pt>
                <c:pt idx="1374">
                  <c:v>14500</c:v>
                </c:pt>
                <c:pt idx="1375">
                  <c:v>14400</c:v>
                </c:pt>
                <c:pt idx="1376">
                  <c:v>14400</c:v>
                </c:pt>
                <c:pt idx="1377">
                  <c:v>14246.333349954055</c:v>
                </c:pt>
                <c:pt idx="1378">
                  <c:v>14246.333349954055</c:v>
                </c:pt>
                <c:pt idx="1379">
                  <c:v>14246.333349954055</c:v>
                </c:pt>
                <c:pt idx="1380">
                  <c:v>14246.333349954055</c:v>
                </c:pt>
                <c:pt idx="1381">
                  <c:v>14246.333349954055</c:v>
                </c:pt>
                <c:pt idx="1382">
                  <c:v>14246.333349954055</c:v>
                </c:pt>
                <c:pt idx="1383">
                  <c:v>14246.333349954055</c:v>
                </c:pt>
                <c:pt idx="1384">
                  <c:v>14246.333349954055</c:v>
                </c:pt>
                <c:pt idx="1385">
                  <c:v>14000</c:v>
                </c:pt>
                <c:pt idx="1386">
                  <c:v>14000</c:v>
                </c:pt>
                <c:pt idx="1387">
                  <c:v>14000</c:v>
                </c:pt>
                <c:pt idx="1388">
                  <c:v>14000</c:v>
                </c:pt>
                <c:pt idx="1389">
                  <c:v>14000</c:v>
                </c:pt>
                <c:pt idx="1390">
                  <c:v>13801.135432767991</c:v>
                </c:pt>
                <c:pt idx="1391">
                  <c:v>13800</c:v>
                </c:pt>
                <c:pt idx="1392">
                  <c:v>13745.704467353951</c:v>
                </c:pt>
                <c:pt idx="1393">
                  <c:v>13636</c:v>
                </c:pt>
                <c:pt idx="1394">
                  <c:v>13603.016099449767</c:v>
                </c:pt>
                <c:pt idx="1395">
                  <c:v>13500</c:v>
                </c:pt>
                <c:pt idx="1396">
                  <c:v>13500</c:v>
                </c:pt>
                <c:pt idx="1397">
                  <c:v>13500</c:v>
                </c:pt>
                <c:pt idx="1398">
                  <c:v>13500</c:v>
                </c:pt>
                <c:pt idx="1399">
                  <c:v>13355.937515581925</c:v>
                </c:pt>
                <c:pt idx="1400">
                  <c:v>13355.937515581925</c:v>
                </c:pt>
                <c:pt idx="1401">
                  <c:v>13355.937515581925</c:v>
                </c:pt>
                <c:pt idx="1402">
                  <c:v>13355.937515581925</c:v>
                </c:pt>
                <c:pt idx="1403">
                  <c:v>13338.129598894484</c:v>
                </c:pt>
                <c:pt idx="1404">
                  <c:v>13100</c:v>
                </c:pt>
                <c:pt idx="1405">
                  <c:v>13000</c:v>
                </c:pt>
                <c:pt idx="1406">
                  <c:v>13000</c:v>
                </c:pt>
                <c:pt idx="1407">
                  <c:v>13000</c:v>
                </c:pt>
                <c:pt idx="1408">
                  <c:v>13000</c:v>
                </c:pt>
                <c:pt idx="1409">
                  <c:v>13000</c:v>
                </c:pt>
                <c:pt idx="1410">
                  <c:v>12821.700014958649</c:v>
                </c:pt>
                <c:pt idx="1411">
                  <c:v>12821.700014958649</c:v>
                </c:pt>
                <c:pt idx="1412">
                  <c:v>12821.700014958649</c:v>
                </c:pt>
                <c:pt idx="1413">
                  <c:v>12821.700014958649</c:v>
                </c:pt>
                <c:pt idx="1414">
                  <c:v>12821.700014958649</c:v>
                </c:pt>
                <c:pt idx="1415">
                  <c:v>12821.700014958649</c:v>
                </c:pt>
                <c:pt idx="1416">
                  <c:v>12608.005014709339</c:v>
                </c:pt>
                <c:pt idx="1417">
                  <c:v>12500</c:v>
                </c:pt>
                <c:pt idx="1418">
                  <c:v>12465.541681209797</c:v>
                </c:pt>
                <c:pt idx="1419">
                  <c:v>12465.541681209797</c:v>
                </c:pt>
                <c:pt idx="1420">
                  <c:v>12465.541681209797</c:v>
                </c:pt>
                <c:pt idx="1421">
                  <c:v>12465.541681209797</c:v>
                </c:pt>
                <c:pt idx="1422">
                  <c:v>12465.541681209797</c:v>
                </c:pt>
                <c:pt idx="1423">
                  <c:v>12465.541681209797</c:v>
                </c:pt>
                <c:pt idx="1424">
                  <c:v>12465.541681209797</c:v>
                </c:pt>
                <c:pt idx="1425">
                  <c:v>12465.541681209797</c:v>
                </c:pt>
                <c:pt idx="1426">
                  <c:v>12465.541681209797</c:v>
                </c:pt>
                <c:pt idx="1427">
                  <c:v>12326.656394453004</c:v>
                </c:pt>
                <c:pt idx="1428">
                  <c:v>12227.430201752599</c:v>
                </c:pt>
                <c:pt idx="1429">
                  <c:v>12192.177986291113</c:v>
                </c:pt>
                <c:pt idx="1430">
                  <c:v>12109.383347460946</c:v>
                </c:pt>
                <c:pt idx="1431">
                  <c:v>12000</c:v>
                </c:pt>
                <c:pt idx="1432">
                  <c:v>1E-3</c:v>
                </c:pt>
                <c:pt idx="1433">
                  <c:v>12000</c:v>
                </c:pt>
                <c:pt idx="1434">
                  <c:v>12000</c:v>
                </c:pt>
                <c:pt idx="1435">
                  <c:v>12000</c:v>
                </c:pt>
                <c:pt idx="1436">
                  <c:v>12000</c:v>
                </c:pt>
                <c:pt idx="1437">
                  <c:v>12000</c:v>
                </c:pt>
                <c:pt idx="1438">
                  <c:v>12000</c:v>
                </c:pt>
                <c:pt idx="1439">
                  <c:v>12000</c:v>
                </c:pt>
                <c:pt idx="1440">
                  <c:v>12000</c:v>
                </c:pt>
                <c:pt idx="1441">
                  <c:v>12000</c:v>
                </c:pt>
                <c:pt idx="1442">
                  <c:v>12000</c:v>
                </c:pt>
                <c:pt idx="1443">
                  <c:v>12000</c:v>
                </c:pt>
                <c:pt idx="1444">
                  <c:v>12000</c:v>
                </c:pt>
                <c:pt idx="1445">
                  <c:v>12000</c:v>
                </c:pt>
                <c:pt idx="1446">
                  <c:v>12000</c:v>
                </c:pt>
                <c:pt idx="1447">
                  <c:v>12000</c:v>
                </c:pt>
                <c:pt idx="1448">
                  <c:v>12000</c:v>
                </c:pt>
                <c:pt idx="1449">
                  <c:v>1E-3</c:v>
                </c:pt>
                <c:pt idx="1450">
                  <c:v>12000</c:v>
                </c:pt>
                <c:pt idx="1451">
                  <c:v>11800</c:v>
                </c:pt>
                <c:pt idx="1452">
                  <c:v>11753.225013712095</c:v>
                </c:pt>
                <c:pt idx="1453">
                  <c:v>11575.14584683767</c:v>
                </c:pt>
                <c:pt idx="1454">
                  <c:v>11575.14584683767</c:v>
                </c:pt>
                <c:pt idx="1455">
                  <c:v>11575.14584683767</c:v>
                </c:pt>
                <c:pt idx="1456">
                  <c:v>11575.14584683767</c:v>
                </c:pt>
                <c:pt idx="1457">
                  <c:v>11575.14584683767</c:v>
                </c:pt>
                <c:pt idx="1458">
                  <c:v>11539.530013462785</c:v>
                </c:pt>
                <c:pt idx="1459">
                  <c:v>11518.711713336908</c:v>
                </c:pt>
                <c:pt idx="1460">
                  <c:v>11404.820437438224</c:v>
                </c:pt>
                <c:pt idx="1461">
                  <c:v>11400</c:v>
                </c:pt>
                <c:pt idx="1462">
                  <c:v>11397.066679963244</c:v>
                </c:pt>
                <c:pt idx="1463">
                  <c:v>11325.835013213473</c:v>
                </c:pt>
                <c:pt idx="1464">
                  <c:v>11325.835013213473</c:v>
                </c:pt>
                <c:pt idx="1465">
                  <c:v>11040.908346214392</c:v>
                </c:pt>
                <c:pt idx="1466">
                  <c:v>11040.908346214392</c:v>
                </c:pt>
                <c:pt idx="1467">
                  <c:v>11000</c:v>
                </c:pt>
                <c:pt idx="1468">
                  <c:v>11000</c:v>
                </c:pt>
                <c:pt idx="1469">
                  <c:v>11000</c:v>
                </c:pt>
                <c:pt idx="1470">
                  <c:v>11000</c:v>
                </c:pt>
                <c:pt idx="1471">
                  <c:v>11000</c:v>
                </c:pt>
                <c:pt idx="1472">
                  <c:v>10956.982885192734</c:v>
                </c:pt>
                <c:pt idx="1473">
                  <c:v>10898.445012714852</c:v>
                </c:pt>
                <c:pt idx="1474">
                  <c:v>10809.503829551191</c:v>
                </c:pt>
                <c:pt idx="1475">
                  <c:v>10800</c:v>
                </c:pt>
                <c:pt idx="1476">
                  <c:v>10684.750012465542</c:v>
                </c:pt>
                <c:pt idx="1477">
                  <c:v>10684.750012465542</c:v>
                </c:pt>
                <c:pt idx="1478">
                  <c:v>10684.750012465542</c:v>
                </c:pt>
                <c:pt idx="1479">
                  <c:v>10684.750012465542</c:v>
                </c:pt>
                <c:pt idx="1480">
                  <c:v>10684.750012465542</c:v>
                </c:pt>
                <c:pt idx="1481">
                  <c:v>10684.750012465542</c:v>
                </c:pt>
                <c:pt idx="1482">
                  <c:v>10684.750012465542</c:v>
                </c:pt>
                <c:pt idx="1483">
                  <c:v>10684.750012465542</c:v>
                </c:pt>
                <c:pt idx="1484">
                  <c:v>10684.750012465542</c:v>
                </c:pt>
                <c:pt idx="1485">
                  <c:v>10684.750012465542</c:v>
                </c:pt>
                <c:pt idx="1486">
                  <c:v>10684.750012465542</c:v>
                </c:pt>
                <c:pt idx="1487">
                  <c:v>10684.750012465542</c:v>
                </c:pt>
                <c:pt idx="1488">
                  <c:v>10684.750012465542</c:v>
                </c:pt>
                <c:pt idx="1489">
                  <c:v>10684.750012465542</c:v>
                </c:pt>
                <c:pt idx="1490">
                  <c:v>10684.750012465542</c:v>
                </c:pt>
                <c:pt idx="1491">
                  <c:v>10684.750012465542</c:v>
                </c:pt>
                <c:pt idx="1492">
                  <c:v>10684.750012465542</c:v>
                </c:pt>
                <c:pt idx="1493">
                  <c:v>10684.750012465542</c:v>
                </c:pt>
                <c:pt idx="1494">
                  <c:v>10684.750012465542</c:v>
                </c:pt>
                <c:pt idx="1495">
                  <c:v>10684.750012465542</c:v>
                </c:pt>
                <c:pt idx="1496">
                  <c:v>10684.750012465542</c:v>
                </c:pt>
                <c:pt idx="1497">
                  <c:v>10684.750012465542</c:v>
                </c:pt>
                <c:pt idx="1498">
                  <c:v>10684.750012465542</c:v>
                </c:pt>
                <c:pt idx="1499">
                  <c:v>10684.750012465542</c:v>
                </c:pt>
                <c:pt idx="1500">
                  <c:v>10684.750012465542</c:v>
                </c:pt>
                <c:pt idx="1501">
                  <c:v>10684.750012465542</c:v>
                </c:pt>
                <c:pt idx="1502">
                  <c:v>10684.750012465542</c:v>
                </c:pt>
                <c:pt idx="1503">
                  <c:v>10239.552095279476</c:v>
                </c:pt>
                <c:pt idx="1504">
                  <c:v>10200</c:v>
                </c:pt>
                <c:pt idx="1505">
                  <c:v>10150.512511842264</c:v>
                </c:pt>
                <c:pt idx="1506">
                  <c:v>10150.512511842264</c:v>
                </c:pt>
                <c:pt idx="1507">
                  <c:v>10000</c:v>
                </c:pt>
                <c:pt idx="1508">
                  <c:v>10000</c:v>
                </c:pt>
                <c:pt idx="1509">
                  <c:v>10000</c:v>
                </c:pt>
                <c:pt idx="1510">
                  <c:v>10000</c:v>
                </c:pt>
                <c:pt idx="1511">
                  <c:v>10000</c:v>
                </c:pt>
                <c:pt idx="1512">
                  <c:v>10000</c:v>
                </c:pt>
                <c:pt idx="1513">
                  <c:v>10000</c:v>
                </c:pt>
                <c:pt idx="1514">
                  <c:v>10000</c:v>
                </c:pt>
                <c:pt idx="1515">
                  <c:v>10000</c:v>
                </c:pt>
                <c:pt idx="1516">
                  <c:v>10000</c:v>
                </c:pt>
                <c:pt idx="1517">
                  <c:v>10000</c:v>
                </c:pt>
                <c:pt idx="1518">
                  <c:v>10000</c:v>
                </c:pt>
                <c:pt idx="1519">
                  <c:v>10000</c:v>
                </c:pt>
                <c:pt idx="1520">
                  <c:v>10000</c:v>
                </c:pt>
                <c:pt idx="1521">
                  <c:v>1E-3</c:v>
                </c:pt>
                <c:pt idx="1522">
                  <c:v>10000</c:v>
                </c:pt>
                <c:pt idx="1523">
                  <c:v>9972.4333449678379</c:v>
                </c:pt>
                <c:pt idx="1524">
                  <c:v>9956.1219482708348</c:v>
                </c:pt>
                <c:pt idx="1525">
                  <c:v>9794.354178093412</c:v>
                </c:pt>
                <c:pt idx="1526">
                  <c:v>9794.354178093412</c:v>
                </c:pt>
                <c:pt idx="1527">
                  <c:v>9794.354178093412</c:v>
                </c:pt>
                <c:pt idx="1528">
                  <c:v>9794.354178093412</c:v>
                </c:pt>
                <c:pt idx="1529">
                  <c:v>9705.3145946561999</c:v>
                </c:pt>
                <c:pt idx="1530">
                  <c:v>9616.275011218986</c:v>
                </c:pt>
                <c:pt idx="1531">
                  <c:v>9616.275011218986</c:v>
                </c:pt>
                <c:pt idx="1532">
                  <c:v>9616.275011218986</c:v>
                </c:pt>
                <c:pt idx="1533">
                  <c:v>9600</c:v>
                </c:pt>
                <c:pt idx="1534">
                  <c:v>9600</c:v>
                </c:pt>
                <c:pt idx="1535">
                  <c:v>9545.0433444692171</c:v>
                </c:pt>
                <c:pt idx="1536">
                  <c:v>9509.8988293070688</c:v>
                </c:pt>
                <c:pt idx="1537">
                  <c:v>9490.1984044603923</c:v>
                </c:pt>
                <c:pt idx="1538">
                  <c:v>9438.1958443445619</c:v>
                </c:pt>
                <c:pt idx="1539">
                  <c:v>9376.2513877177607</c:v>
                </c:pt>
                <c:pt idx="1540">
                  <c:v>9188.8850107203652</c:v>
                </c:pt>
                <c:pt idx="1541">
                  <c:v>9171.0323574730355</c:v>
                </c:pt>
                <c:pt idx="1542">
                  <c:v>9146.5655463031271</c:v>
                </c:pt>
                <c:pt idx="1543">
                  <c:v>9000</c:v>
                </c:pt>
                <c:pt idx="1544">
                  <c:v>9000</c:v>
                </c:pt>
                <c:pt idx="1545">
                  <c:v>9000</c:v>
                </c:pt>
                <c:pt idx="1546">
                  <c:v>8975.1900104710548</c:v>
                </c:pt>
                <c:pt idx="1547">
                  <c:v>8903.9583437212841</c:v>
                </c:pt>
                <c:pt idx="1548">
                  <c:v>8903.9583437212841</c:v>
                </c:pt>
                <c:pt idx="1549">
                  <c:v>8903.9583437212841</c:v>
                </c:pt>
                <c:pt idx="1550">
                  <c:v>8903.9583437212841</c:v>
                </c:pt>
                <c:pt idx="1551">
                  <c:v>8903.9583437212841</c:v>
                </c:pt>
                <c:pt idx="1552">
                  <c:v>8903.9583437212841</c:v>
                </c:pt>
                <c:pt idx="1553">
                  <c:v>8903.9583437212841</c:v>
                </c:pt>
                <c:pt idx="1554">
                  <c:v>8903.9583437212841</c:v>
                </c:pt>
                <c:pt idx="1555">
                  <c:v>8903.9583437212841</c:v>
                </c:pt>
                <c:pt idx="1556">
                  <c:v>8903.9583437212841</c:v>
                </c:pt>
                <c:pt idx="1557">
                  <c:v>8903.9583437212841</c:v>
                </c:pt>
                <c:pt idx="1558">
                  <c:v>8903.9583437212841</c:v>
                </c:pt>
                <c:pt idx="1559">
                  <c:v>8903.9583437212841</c:v>
                </c:pt>
                <c:pt idx="1560">
                  <c:v>8903.9583437212841</c:v>
                </c:pt>
                <c:pt idx="1561">
                  <c:v>8903.9583437212841</c:v>
                </c:pt>
                <c:pt idx="1562">
                  <c:v>8903.9583437212841</c:v>
                </c:pt>
                <c:pt idx="1563">
                  <c:v>8903.9583437212841</c:v>
                </c:pt>
                <c:pt idx="1564">
                  <c:v>8903.9583437212841</c:v>
                </c:pt>
                <c:pt idx="1565">
                  <c:v>8903.9583437212841</c:v>
                </c:pt>
                <c:pt idx="1566">
                  <c:v>8903.9583437212841</c:v>
                </c:pt>
                <c:pt idx="1567">
                  <c:v>8903.9583437212841</c:v>
                </c:pt>
                <c:pt idx="1568">
                  <c:v>8903.9583437212841</c:v>
                </c:pt>
                <c:pt idx="1569">
                  <c:v>8903.9583437212841</c:v>
                </c:pt>
                <c:pt idx="1570">
                  <c:v>8903.9583437212841</c:v>
                </c:pt>
                <c:pt idx="1571">
                  <c:v>8903.9583437212841</c:v>
                </c:pt>
                <c:pt idx="1572">
                  <c:v>8903.9583437212841</c:v>
                </c:pt>
                <c:pt idx="1573">
                  <c:v>8903.9583437212841</c:v>
                </c:pt>
                <c:pt idx="1574">
                  <c:v>8738</c:v>
                </c:pt>
                <c:pt idx="1575">
                  <c:v>8725</c:v>
                </c:pt>
                <c:pt idx="1576">
                  <c:v>8700</c:v>
                </c:pt>
                <c:pt idx="1577">
                  <c:v>8654.6475100970874</c:v>
                </c:pt>
                <c:pt idx="1578">
                  <c:v>8600</c:v>
                </c:pt>
                <c:pt idx="1579">
                  <c:v>8547.8000099724322</c:v>
                </c:pt>
                <c:pt idx="1580">
                  <c:v>8547.8000099724322</c:v>
                </c:pt>
                <c:pt idx="1581">
                  <c:v>8547.8000099724322</c:v>
                </c:pt>
                <c:pt idx="1582">
                  <c:v>8547.8000099724322</c:v>
                </c:pt>
                <c:pt idx="1583">
                  <c:v>8547.8000099724322</c:v>
                </c:pt>
                <c:pt idx="1584">
                  <c:v>8547.8000099724322</c:v>
                </c:pt>
                <c:pt idx="1585">
                  <c:v>8547.8000099724322</c:v>
                </c:pt>
                <c:pt idx="1586">
                  <c:v>8547.8000099724322</c:v>
                </c:pt>
                <c:pt idx="1587">
                  <c:v>8547.8000099724322</c:v>
                </c:pt>
                <c:pt idx="1588">
                  <c:v>8547.8000099724322</c:v>
                </c:pt>
                <c:pt idx="1589">
                  <c:v>8547.8000099724322</c:v>
                </c:pt>
                <c:pt idx="1590">
                  <c:v>8500</c:v>
                </c:pt>
                <c:pt idx="1591">
                  <c:v>8500</c:v>
                </c:pt>
                <c:pt idx="1592">
                  <c:v>8476.5683432226633</c:v>
                </c:pt>
                <c:pt idx="1593">
                  <c:v>8400</c:v>
                </c:pt>
                <c:pt idx="1594">
                  <c:v>8400</c:v>
                </c:pt>
                <c:pt idx="1595">
                  <c:v>8400</c:v>
                </c:pt>
                <c:pt idx="1596">
                  <c:v>8400</c:v>
                </c:pt>
                <c:pt idx="1597">
                  <c:v>8400</c:v>
                </c:pt>
                <c:pt idx="1598">
                  <c:v>8369.7208430980063</c:v>
                </c:pt>
                <c:pt idx="1599">
                  <c:v>8369.7208430980063</c:v>
                </c:pt>
                <c:pt idx="1600">
                  <c:v>8013.5625093491553</c:v>
                </c:pt>
                <c:pt idx="1601">
                  <c:v>8013.5625093491553</c:v>
                </c:pt>
                <c:pt idx="1602">
                  <c:v>8013.5625093491553</c:v>
                </c:pt>
                <c:pt idx="1603">
                  <c:v>8013.5625093491553</c:v>
                </c:pt>
                <c:pt idx="1604">
                  <c:v>8013.5625093491553</c:v>
                </c:pt>
                <c:pt idx="1605">
                  <c:v>8013.5625093491553</c:v>
                </c:pt>
                <c:pt idx="1606">
                  <c:v>8013.5625093491553</c:v>
                </c:pt>
                <c:pt idx="1607">
                  <c:v>8013.5625093491553</c:v>
                </c:pt>
                <c:pt idx="1608">
                  <c:v>8013.5625093491553</c:v>
                </c:pt>
                <c:pt idx="1609">
                  <c:v>8013.5625093491553</c:v>
                </c:pt>
                <c:pt idx="1610">
                  <c:v>8013.5625093491553</c:v>
                </c:pt>
                <c:pt idx="1611">
                  <c:v>8000</c:v>
                </c:pt>
                <c:pt idx="1612">
                  <c:v>8000</c:v>
                </c:pt>
                <c:pt idx="1613">
                  <c:v>8000</c:v>
                </c:pt>
                <c:pt idx="1614">
                  <c:v>8000</c:v>
                </c:pt>
                <c:pt idx="1615">
                  <c:v>8000</c:v>
                </c:pt>
                <c:pt idx="1616">
                  <c:v>7960</c:v>
                </c:pt>
                <c:pt idx="1617">
                  <c:v>7799.8675090998449</c:v>
                </c:pt>
                <c:pt idx="1618">
                  <c:v>7693.0200089751897</c:v>
                </c:pt>
                <c:pt idx="1619">
                  <c:v>7600</c:v>
                </c:pt>
                <c:pt idx="1620">
                  <c:v>7568.3645921630914</c:v>
                </c:pt>
                <c:pt idx="1621">
                  <c:v>7500</c:v>
                </c:pt>
                <c:pt idx="1622">
                  <c:v>7500</c:v>
                </c:pt>
                <c:pt idx="1623">
                  <c:v>7497.1329254133216</c:v>
                </c:pt>
                <c:pt idx="1624">
                  <c:v>7479.3250087258784</c:v>
                </c:pt>
                <c:pt idx="1625">
                  <c:v>7479.3250087258784</c:v>
                </c:pt>
                <c:pt idx="1626">
                  <c:v>7479.3250087258784</c:v>
                </c:pt>
                <c:pt idx="1627">
                  <c:v>7479.3250087258784</c:v>
                </c:pt>
                <c:pt idx="1628">
                  <c:v>7301.2458418514525</c:v>
                </c:pt>
                <c:pt idx="1629">
                  <c:v>7265.630008476568</c:v>
                </c:pt>
                <c:pt idx="1630">
                  <c:v>7265</c:v>
                </c:pt>
                <c:pt idx="1631">
                  <c:v>7261.724659606657</c:v>
                </c:pt>
                <c:pt idx="1632">
                  <c:v>7200</c:v>
                </c:pt>
                <c:pt idx="1633">
                  <c:v>7200</c:v>
                </c:pt>
                <c:pt idx="1634">
                  <c:v>7200</c:v>
                </c:pt>
                <c:pt idx="1635">
                  <c:v>7123.1666749770275</c:v>
                </c:pt>
                <c:pt idx="1636">
                  <c:v>7123.1666749770275</c:v>
                </c:pt>
                <c:pt idx="1637">
                  <c:v>7123.1666749770275</c:v>
                </c:pt>
                <c:pt idx="1638">
                  <c:v>7123.1666749770275</c:v>
                </c:pt>
                <c:pt idx="1639">
                  <c:v>7123.1666749770275</c:v>
                </c:pt>
                <c:pt idx="1640">
                  <c:v>7123.1666749770275</c:v>
                </c:pt>
                <c:pt idx="1641">
                  <c:v>7123.1666749770275</c:v>
                </c:pt>
                <c:pt idx="1642">
                  <c:v>7123.1666749770275</c:v>
                </c:pt>
                <c:pt idx="1643">
                  <c:v>7123.1666749770275</c:v>
                </c:pt>
                <c:pt idx="1644">
                  <c:v>7123.1666749770275</c:v>
                </c:pt>
                <c:pt idx="1645">
                  <c:v>7123.1666749770275</c:v>
                </c:pt>
                <c:pt idx="1646">
                  <c:v>7123.1666749770275</c:v>
                </c:pt>
                <c:pt idx="1647">
                  <c:v>7123.1666749770275</c:v>
                </c:pt>
                <c:pt idx="1648">
                  <c:v>7123.1666749770275</c:v>
                </c:pt>
                <c:pt idx="1649">
                  <c:v>7123.1666749770275</c:v>
                </c:pt>
                <c:pt idx="1650">
                  <c:v>7123.1666749770275</c:v>
                </c:pt>
                <c:pt idx="1651">
                  <c:v>7123.1666749770275</c:v>
                </c:pt>
                <c:pt idx="1652">
                  <c:v>7123.1666749770275</c:v>
                </c:pt>
                <c:pt idx="1653">
                  <c:v>7123.1666749770275</c:v>
                </c:pt>
                <c:pt idx="1654">
                  <c:v>7123.1666749770275</c:v>
                </c:pt>
                <c:pt idx="1655">
                  <c:v>7000</c:v>
                </c:pt>
                <c:pt idx="1656">
                  <c:v>7000</c:v>
                </c:pt>
                <c:pt idx="1657">
                  <c:v>7000</c:v>
                </c:pt>
                <c:pt idx="1658">
                  <c:v>6945.0875081026015</c:v>
                </c:pt>
                <c:pt idx="1659">
                  <c:v>6767.0083412281756</c:v>
                </c:pt>
                <c:pt idx="1660">
                  <c:v>6767.0083412281756</c:v>
                </c:pt>
                <c:pt idx="1661">
                  <c:v>6767.0083412281756</c:v>
                </c:pt>
                <c:pt idx="1662">
                  <c:v>6720</c:v>
                </c:pt>
                <c:pt idx="1663">
                  <c:v>6720</c:v>
                </c:pt>
                <c:pt idx="1664">
                  <c:v>6713.584591165848</c:v>
                </c:pt>
                <c:pt idx="1665">
                  <c:v>6677.9687577909626</c:v>
                </c:pt>
                <c:pt idx="1666">
                  <c:v>6629</c:v>
                </c:pt>
                <c:pt idx="1667">
                  <c:v>6600</c:v>
                </c:pt>
                <c:pt idx="1668">
                  <c:v>6588.9291743537506</c:v>
                </c:pt>
                <c:pt idx="1669">
                  <c:v>6588.9291743537506</c:v>
                </c:pt>
                <c:pt idx="1670">
                  <c:v>6588.9291743537506</c:v>
                </c:pt>
                <c:pt idx="1671">
                  <c:v>6545</c:v>
                </c:pt>
                <c:pt idx="1672">
                  <c:v>6499.8895909165376</c:v>
                </c:pt>
                <c:pt idx="1673">
                  <c:v>6410.8500074793246</c:v>
                </c:pt>
                <c:pt idx="1674">
                  <c:v>6410.8500074793246</c:v>
                </c:pt>
                <c:pt idx="1675">
                  <c:v>6410.8500074793246</c:v>
                </c:pt>
                <c:pt idx="1676">
                  <c:v>6410.8500074793246</c:v>
                </c:pt>
                <c:pt idx="1677">
                  <c:v>6410.8500074793246</c:v>
                </c:pt>
                <c:pt idx="1678">
                  <c:v>6410.8500074793246</c:v>
                </c:pt>
                <c:pt idx="1679">
                  <c:v>6410.8500074793246</c:v>
                </c:pt>
                <c:pt idx="1680">
                  <c:v>6410.8500074793246</c:v>
                </c:pt>
                <c:pt idx="1681">
                  <c:v>6410.8500074793246</c:v>
                </c:pt>
                <c:pt idx="1682">
                  <c:v>6410.8500074793246</c:v>
                </c:pt>
                <c:pt idx="1683">
                  <c:v>6368.453230079479</c:v>
                </c:pt>
                <c:pt idx="1684">
                  <c:v>6232.7708406048987</c:v>
                </c:pt>
                <c:pt idx="1685">
                  <c:v>6232.7708406048987</c:v>
                </c:pt>
                <c:pt idx="1686">
                  <c:v>6232.7708406048987</c:v>
                </c:pt>
                <c:pt idx="1687">
                  <c:v>6232.7708406048987</c:v>
                </c:pt>
                <c:pt idx="1688">
                  <c:v>6232.7708406048987</c:v>
                </c:pt>
                <c:pt idx="1689">
                  <c:v>6232.7708406048987</c:v>
                </c:pt>
                <c:pt idx="1690">
                  <c:v>6054.6916737304728</c:v>
                </c:pt>
                <c:pt idx="1691">
                  <c:v>6000</c:v>
                </c:pt>
                <c:pt idx="1692">
                  <c:v>1E-3</c:v>
                </c:pt>
                <c:pt idx="1693">
                  <c:v>6000</c:v>
                </c:pt>
                <c:pt idx="1694">
                  <c:v>6000</c:v>
                </c:pt>
                <c:pt idx="1695">
                  <c:v>6000</c:v>
                </c:pt>
                <c:pt idx="1696">
                  <c:v>6000</c:v>
                </c:pt>
                <c:pt idx="1697">
                  <c:v>6000</c:v>
                </c:pt>
                <c:pt idx="1698">
                  <c:v>6000</c:v>
                </c:pt>
                <c:pt idx="1699">
                  <c:v>6000</c:v>
                </c:pt>
                <c:pt idx="1700">
                  <c:v>5983.4600069807029</c:v>
                </c:pt>
                <c:pt idx="1701">
                  <c:v>5846</c:v>
                </c:pt>
                <c:pt idx="1702">
                  <c:v>5800</c:v>
                </c:pt>
                <c:pt idx="1703">
                  <c:v>5787.5729234188348</c:v>
                </c:pt>
                <c:pt idx="1704">
                  <c:v>5698.5333399816218</c:v>
                </c:pt>
                <c:pt idx="1705">
                  <c:v>5698.5333399816218</c:v>
                </c:pt>
                <c:pt idx="1706">
                  <c:v>5698.5333399816218</c:v>
                </c:pt>
                <c:pt idx="1707">
                  <c:v>5689.2125418690484</c:v>
                </c:pt>
                <c:pt idx="1708">
                  <c:v>5591.6858398569666</c:v>
                </c:pt>
                <c:pt idx="1709">
                  <c:v>5400</c:v>
                </c:pt>
                <c:pt idx="1710">
                  <c:v>5342.3750062327708</c:v>
                </c:pt>
                <c:pt idx="1711">
                  <c:v>5342.3750062327708</c:v>
                </c:pt>
                <c:pt idx="1712">
                  <c:v>5342.3750062327708</c:v>
                </c:pt>
                <c:pt idx="1713">
                  <c:v>5342.3750062327708</c:v>
                </c:pt>
                <c:pt idx="1714">
                  <c:v>5342.3750062327708</c:v>
                </c:pt>
                <c:pt idx="1715">
                  <c:v>5342.3750062327708</c:v>
                </c:pt>
                <c:pt idx="1716">
                  <c:v>5342.3750062327708</c:v>
                </c:pt>
                <c:pt idx="1717">
                  <c:v>5342.3750062327708</c:v>
                </c:pt>
                <c:pt idx="1718">
                  <c:v>5342.3750062327708</c:v>
                </c:pt>
                <c:pt idx="1719">
                  <c:v>5342.3750062327708</c:v>
                </c:pt>
                <c:pt idx="1720">
                  <c:v>5342.3750062327708</c:v>
                </c:pt>
                <c:pt idx="1721">
                  <c:v>5342.3750062327708</c:v>
                </c:pt>
                <c:pt idx="1722">
                  <c:v>5342.3750062327708</c:v>
                </c:pt>
                <c:pt idx="1723">
                  <c:v>5342.3750062327708</c:v>
                </c:pt>
                <c:pt idx="1724">
                  <c:v>5342.3750062327708</c:v>
                </c:pt>
                <c:pt idx="1725">
                  <c:v>5342.3750062327708</c:v>
                </c:pt>
                <c:pt idx="1726">
                  <c:v>5342.3750062327708</c:v>
                </c:pt>
                <c:pt idx="1727">
                  <c:v>5342.3750062327708</c:v>
                </c:pt>
                <c:pt idx="1728">
                  <c:v>5320</c:v>
                </c:pt>
                <c:pt idx="1729">
                  <c:v>5300</c:v>
                </c:pt>
                <c:pt idx="1730">
                  <c:v>5250</c:v>
                </c:pt>
                <c:pt idx="1731">
                  <c:v>5120.2912876821438</c:v>
                </c:pt>
                <c:pt idx="1732">
                  <c:v>5100</c:v>
                </c:pt>
                <c:pt idx="1733">
                  <c:v>5082.6943786459069</c:v>
                </c:pt>
                <c:pt idx="1734">
                  <c:v>5022</c:v>
                </c:pt>
                <c:pt idx="1735">
                  <c:v>5000</c:v>
                </c:pt>
                <c:pt idx="1736">
                  <c:v>5000</c:v>
                </c:pt>
                <c:pt idx="1737">
                  <c:v>5000</c:v>
                </c:pt>
                <c:pt idx="1738">
                  <c:v>5000</c:v>
                </c:pt>
                <c:pt idx="1739">
                  <c:v>5000</c:v>
                </c:pt>
                <c:pt idx="1740">
                  <c:v>5000</c:v>
                </c:pt>
                <c:pt idx="1741">
                  <c:v>5000</c:v>
                </c:pt>
                <c:pt idx="1742">
                  <c:v>4986.216672483919</c:v>
                </c:pt>
                <c:pt idx="1743">
                  <c:v>4957.7240057840108</c:v>
                </c:pt>
                <c:pt idx="1744">
                  <c:v>4950.6008391090336</c:v>
                </c:pt>
                <c:pt idx="1745">
                  <c:v>4914.9850057341491</c:v>
                </c:pt>
                <c:pt idx="1746">
                  <c:v>4914.9850057341491</c:v>
                </c:pt>
                <c:pt idx="1747">
                  <c:v>4914.9850057341491</c:v>
                </c:pt>
                <c:pt idx="1748">
                  <c:v>4897.177089046706</c:v>
                </c:pt>
                <c:pt idx="1749">
                  <c:v>4897.177089046706</c:v>
                </c:pt>
                <c:pt idx="1750">
                  <c:v>4840.0244548604041</c:v>
                </c:pt>
                <c:pt idx="1751">
                  <c:v>4808.137505609493</c:v>
                </c:pt>
                <c:pt idx="1752">
                  <c:v>4800</c:v>
                </c:pt>
                <c:pt idx="1753">
                  <c:v>4800</c:v>
                </c:pt>
                <c:pt idx="1754">
                  <c:v>4800</c:v>
                </c:pt>
                <c:pt idx="1755">
                  <c:v>4630.058338735068</c:v>
                </c:pt>
                <c:pt idx="1756">
                  <c:v>4594.4425053601826</c:v>
                </c:pt>
                <c:pt idx="1757">
                  <c:v>4545</c:v>
                </c:pt>
                <c:pt idx="1758">
                  <c:v>4500</c:v>
                </c:pt>
                <c:pt idx="1759">
                  <c:v>4500</c:v>
                </c:pt>
                <c:pt idx="1760">
                  <c:v>4487.5950052355274</c:v>
                </c:pt>
                <c:pt idx="1761">
                  <c:v>4487.5950052355274</c:v>
                </c:pt>
                <c:pt idx="1762">
                  <c:v>4457.9172610556352</c:v>
                </c:pt>
                <c:pt idx="1763">
                  <c:v>4451.9791718606421</c:v>
                </c:pt>
                <c:pt idx="1764">
                  <c:v>4451.9791718606421</c:v>
                </c:pt>
                <c:pt idx="1765">
                  <c:v>4451.9791718606421</c:v>
                </c:pt>
                <c:pt idx="1766">
                  <c:v>4451.9791718606421</c:v>
                </c:pt>
                <c:pt idx="1767">
                  <c:v>4451.9791718606421</c:v>
                </c:pt>
                <c:pt idx="1768">
                  <c:v>4451.9791718606421</c:v>
                </c:pt>
                <c:pt idx="1769">
                  <c:v>4451.9791718606421</c:v>
                </c:pt>
                <c:pt idx="1770">
                  <c:v>4451.9791718606421</c:v>
                </c:pt>
                <c:pt idx="1771">
                  <c:v>4451.9791718606421</c:v>
                </c:pt>
                <c:pt idx="1772">
                  <c:v>4451.9791718606421</c:v>
                </c:pt>
                <c:pt idx="1773">
                  <c:v>4451.9791718606421</c:v>
                </c:pt>
                <c:pt idx="1774">
                  <c:v>4451.9791718606421</c:v>
                </c:pt>
                <c:pt idx="1775">
                  <c:v>4400</c:v>
                </c:pt>
                <c:pt idx="1776">
                  <c:v>4356</c:v>
                </c:pt>
                <c:pt idx="1777">
                  <c:v>4320</c:v>
                </c:pt>
                <c:pt idx="1778">
                  <c:v>4314.929445034084</c:v>
                </c:pt>
                <c:pt idx="1779">
                  <c:v>4285</c:v>
                </c:pt>
                <c:pt idx="1780">
                  <c:v>4273.9000049862161</c:v>
                </c:pt>
                <c:pt idx="1781">
                  <c:v>4273.9000049862161</c:v>
                </c:pt>
                <c:pt idx="1782">
                  <c:v>4273.9000049862161</c:v>
                </c:pt>
                <c:pt idx="1783">
                  <c:v>4273.9000049862161</c:v>
                </c:pt>
                <c:pt idx="1784">
                  <c:v>4273.9000049862161</c:v>
                </c:pt>
                <c:pt idx="1785">
                  <c:v>4273.9000049862161</c:v>
                </c:pt>
                <c:pt idx="1786">
                  <c:v>4273.9000049862161</c:v>
                </c:pt>
                <c:pt idx="1787">
                  <c:v>4273.9000049862161</c:v>
                </c:pt>
                <c:pt idx="1788">
                  <c:v>4273.9000049862161</c:v>
                </c:pt>
                <c:pt idx="1789">
                  <c:v>4200</c:v>
                </c:pt>
                <c:pt idx="1790">
                  <c:v>4149.2445881741187</c:v>
                </c:pt>
                <c:pt idx="1791">
                  <c:v>4095.8208381117906</c:v>
                </c:pt>
                <c:pt idx="1792">
                  <c:v>4095.8208381117906</c:v>
                </c:pt>
                <c:pt idx="1793">
                  <c:v>4019</c:v>
                </c:pt>
                <c:pt idx="1794">
                  <c:v>4006.7812546745777</c:v>
                </c:pt>
                <c:pt idx="1795">
                  <c:v>4000</c:v>
                </c:pt>
                <c:pt idx="1796">
                  <c:v>4000</c:v>
                </c:pt>
                <c:pt idx="1797">
                  <c:v>4000</c:v>
                </c:pt>
                <c:pt idx="1798">
                  <c:v>4000</c:v>
                </c:pt>
                <c:pt idx="1799">
                  <c:v>4000</c:v>
                </c:pt>
                <c:pt idx="1800">
                  <c:v>3982.448779308334</c:v>
                </c:pt>
                <c:pt idx="1801">
                  <c:v>3917.7416712373652</c:v>
                </c:pt>
                <c:pt idx="1802">
                  <c:v>3917.7416712373652</c:v>
                </c:pt>
                <c:pt idx="1803">
                  <c:v>3800</c:v>
                </c:pt>
                <c:pt idx="1804">
                  <c:v>3739.6625043629392</c:v>
                </c:pt>
                <c:pt idx="1805">
                  <c:v>3739.6625043629392</c:v>
                </c:pt>
                <c:pt idx="1806">
                  <c:v>3739.6625043629392</c:v>
                </c:pt>
                <c:pt idx="1807">
                  <c:v>3650.6229209257262</c:v>
                </c:pt>
                <c:pt idx="1808">
                  <c:v>3632.815004238284</c:v>
                </c:pt>
                <c:pt idx="1809">
                  <c:v>3632.815004238284</c:v>
                </c:pt>
                <c:pt idx="1810">
                  <c:v>3600</c:v>
                </c:pt>
                <c:pt idx="1811">
                  <c:v>3561.5833374885137</c:v>
                </c:pt>
                <c:pt idx="1812">
                  <c:v>3561.5833374885137</c:v>
                </c:pt>
                <c:pt idx="1813">
                  <c:v>3561.5833374885137</c:v>
                </c:pt>
                <c:pt idx="1814">
                  <c:v>3561.5833374885137</c:v>
                </c:pt>
                <c:pt idx="1815">
                  <c:v>3561.5833374885137</c:v>
                </c:pt>
                <c:pt idx="1816">
                  <c:v>3561.5833374885137</c:v>
                </c:pt>
                <c:pt idx="1817">
                  <c:v>3561.5833374885137</c:v>
                </c:pt>
                <c:pt idx="1818">
                  <c:v>3561.5833374885137</c:v>
                </c:pt>
                <c:pt idx="1819">
                  <c:v>3561.5833374885137</c:v>
                </c:pt>
                <c:pt idx="1820">
                  <c:v>3561.5833374885137</c:v>
                </c:pt>
                <c:pt idx="1821">
                  <c:v>3561.5833374885137</c:v>
                </c:pt>
                <c:pt idx="1822">
                  <c:v>3561.5833374885137</c:v>
                </c:pt>
                <c:pt idx="1823">
                  <c:v>3561.5833374885137</c:v>
                </c:pt>
                <c:pt idx="1824">
                  <c:v>3561.5833374885137</c:v>
                </c:pt>
                <c:pt idx="1825">
                  <c:v>3561.5833374885137</c:v>
                </c:pt>
                <c:pt idx="1826">
                  <c:v>3561.5833374885137</c:v>
                </c:pt>
                <c:pt idx="1827">
                  <c:v>3500</c:v>
                </c:pt>
                <c:pt idx="1828">
                  <c:v>3480</c:v>
                </c:pt>
                <c:pt idx="1829">
                  <c:v>3419.1200039889732</c:v>
                </c:pt>
                <c:pt idx="1830">
                  <c:v>3419.1200039889732</c:v>
                </c:pt>
                <c:pt idx="1831">
                  <c:v>3360</c:v>
                </c:pt>
                <c:pt idx="1832">
                  <c:v>3205.4250037396623</c:v>
                </c:pt>
                <c:pt idx="1833">
                  <c:v>3205.4250037396623</c:v>
                </c:pt>
                <c:pt idx="1834">
                  <c:v>3205.4250037396623</c:v>
                </c:pt>
                <c:pt idx="1835">
                  <c:v>3205.4250037396623</c:v>
                </c:pt>
                <c:pt idx="1836">
                  <c:v>3205.4250037396623</c:v>
                </c:pt>
                <c:pt idx="1837">
                  <c:v>3205.4250037396623</c:v>
                </c:pt>
                <c:pt idx="1838">
                  <c:v>3205.4250037396623</c:v>
                </c:pt>
                <c:pt idx="1839">
                  <c:v>3205.4250037396623</c:v>
                </c:pt>
                <c:pt idx="1840">
                  <c:v>3205.4250037396623</c:v>
                </c:pt>
                <c:pt idx="1841">
                  <c:v>3205.4250037396623</c:v>
                </c:pt>
                <c:pt idx="1842">
                  <c:v>3205.4250037396623</c:v>
                </c:pt>
                <c:pt idx="1843">
                  <c:v>3205.4250037396623</c:v>
                </c:pt>
                <c:pt idx="1844">
                  <c:v>3205.4250037396623</c:v>
                </c:pt>
                <c:pt idx="1845">
                  <c:v>3205.4250037396623</c:v>
                </c:pt>
                <c:pt idx="1846">
                  <c:v>3200</c:v>
                </c:pt>
                <c:pt idx="1847">
                  <c:v>3184.2266150397395</c:v>
                </c:pt>
                <c:pt idx="1848">
                  <c:v>3027.3458368652364</c:v>
                </c:pt>
                <c:pt idx="1849">
                  <c:v>3000</c:v>
                </c:pt>
                <c:pt idx="1850">
                  <c:v>3000</c:v>
                </c:pt>
                <c:pt idx="1851">
                  <c:v>3000</c:v>
                </c:pt>
                <c:pt idx="1852">
                  <c:v>3000</c:v>
                </c:pt>
                <c:pt idx="1853">
                  <c:v>2953.8461538461538</c:v>
                </c:pt>
                <c:pt idx="1854">
                  <c:v>2938.3062534280239</c:v>
                </c:pt>
                <c:pt idx="1855">
                  <c:v>2849.2666699908109</c:v>
                </c:pt>
                <c:pt idx="1856">
                  <c:v>2675.675098121621</c:v>
                </c:pt>
                <c:pt idx="1857">
                  <c:v>2671.1875031163854</c:v>
                </c:pt>
                <c:pt idx="1858">
                  <c:v>2671.1875031163854</c:v>
                </c:pt>
                <c:pt idx="1859">
                  <c:v>2671.1875031163854</c:v>
                </c:pt>
                <c:pt idx="1860">
                  <c:v>2671.1875031163854</c:v>
                </c:pt>
                <c:pt idx="1861">
                  <c:v>2671.1875031163854</c:v>
                </c:pt>
                <c:pt idx="1862">
                  <c:v>2564.3400029917298</c:v>
                </c:pt>
                <c:pt idx="1863">
                  <c:v>2564.3400029917298</c:v>
                </c:pt>
                <c:pt idx="1864">
                  <c:v>2564.3400029917298</c:v>
                </c:pt>
                <c:pt idx="1865">
                  <c:v>2564.3400029917298</c:v>
                </c:pt>
                <c:pt idx="1866">
                  <c:v>2564.3400029917298</c:v>
                </c:pt>
                <c:pt idx="1867">
                  <c:v>2493.1083362419595</c:v>
                </c:pt>
                <c:pt idx="1868">
                  <c:v>2493.1083362419595</c:v>
                </c:pt>
                <c:pt idx="1869">
                  <c:v>2400</c:v>
                </c:pt>
                <c:pt idx="1870">
                  <c:v>2400</c:v>
                </c:pt>
                <c:pt idx="1871">
                  <c:v>2225.989585930321</c:v>
                </c:pt>
                <c:pt idx="1872">
                  <c:v>2225.989585930321</c:v>
                </c:pt>
                <c:pt idx="1873">
                  <c:v>2165.2740982270229</c:v>
                </c:pt>
                <c:pt idx="1874">
                  <c:v>2136.9500024931081</c:v>
                </c:pt>
                <c:pt idx="1875">
                  <c:v>2136.9500024931081</c:v>
                </c:pt>
                <c:pt idx="1876">
                  <c:v>2136.9500024931081</c:v>
                </c:pt>
                <c:pt idx="1877">
                  <c:v>2136.9500024931081</c:v>
                </c:pt>
                <c:pt idx="1878">
                  <c:v>2136.9500024931081</c:v>
                </c:pt>
                <c:pt idx="1879">
                  <c:v>2122.8177433598262</c:v>
                </c:pt>
                <c:pt idx="1880">
                  <c:v>1910.5359690238436</c:v>
                </c:pt>
                <c:pt idx="1881">
                  <c:v>1805.7739622442759</c:v>
                </c:pt>
                <c:pt idx="1882">
                  <c:v>1783.166904422254</c:v>
                </c:pt>
              </c:numCache>
            </c:numRef>
          </c:yVal>
          <c:smooth val="0"/>
        </c:ser>
        <c:dLbls>
          <c:showLegendKey val="0"/>
          <c:showVal val="0"/>
          <c:showCatName val="0"/>
          <c:showSerName val="0"/>
          <c:showPercent val="0"/>
          <c:showBubbleSize val="0"/>
        </c:dLbls>
        <c:axId val="218882432"/>
        <c:axId val="219056768"/>
      </c:scatterChart>
      <c:valAx>
        <c:axId val="218882432"/>
        <c:scaling>
          <c:logBase val="10"/>
          <c:orientation val="minMax"/>
        </c:scaling>
        <c:delete val="0"/>
        <c:axPos val="b"/>
        <c:title>
          <c:tx>
            <c:rich>
              <a:bodyPr/>
              <a:lstStyle/>
              <a:p>
                <a:pPr>
                  <a:defRPr/>
                </a:pPr>
                <a:r>
                  <a:rPr lang="en-GB"/>
                  <a:t>Rank</a:t>
                </a:r>
              </a:p>
            </c:rich>
          </c:tx>
          <c:layout>
            <c:manualLayout>
              <c:xMode val="edge"/>
              <c:yMode val="edge"/>
              <c:x val="0.85150147468679815"/>
              <c:y val="0.9149793997767145"/>
            </c:manualLayout>
          </c:layout>
          <c:overlay val="0"/>
        </c:title>
        <c:numFmt formatCode="General" sourceLinked="1"/>
        <c:majorTickMark val="out"/>
        <c:minorTickMark val="none"/>
        <c:tickLblPos val="nextTo"/>
        <c:crossAx val="219056768"/>
        <c:crosses val="autoZero"/>
        <c:crossBetween val="midCat"/>
      </c:valAx>
      <c:valAx>
        <c:axId val="219056768"/>
        <c:scaling>
          <c:logBase val="10"/>
          <c:orientation val="minMax"/>
          <c:max val="10000000"/>
          <c:min val="1"/>
        </c:scaling>
        <c:delete val="0"/>
        <c:axPos val="l"/>
        <c:majorGridlines>
          <c:spPr>
            <a:ln>
              <a:solidFill>
                <a:schemeClr val="bg1">
                  <a:lumMod val="85000"/>
                </a:schemeClr>
              </a:solidFill>
            </a:ln>
          </c:spPr>
        </c:majorGridlines>
        <c:title>
          <c:tx>
            <c:rich>
              <a:bodyPr rot="-5400000" vert="horz"/>
              <a:lstStyle/>
              <a:p>
                <a:pPr>
                  <a:defRPr/>
                </a:pPr>
                <a:r>
                  <a:rPr lang="en-GB"/>
                  <a:t>Salary</a:t>
                </a:r>
                <a:r>
                  <a:rPr lang="en-GB" baseline="0"/>
                  <a:t> (US$)</a:t>
                </a:r>
                <a:endParaRPr lang="en-GB"/>
              </a:p>
            </c:rich>
          </c:tx>
          <c:layout/>
          <c:overlay val="0"/>
        </c:title>
        <c:numFmt formatCode="0" sourceLinked="1"/>
        <c:majorTickMark val="out"/>
        <c:minorTickMark val="none"/>
        <c:tickLblPos val="nextTo"/>
        <c:crossAx val="218882432"/>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calc!$B$22:$B$127</c:f>
              <c:strCache>
                <c:ptCount val="106"/>
                <c:pt idx="0">
                  <c:v>Albania</c:v>
                </c:pt>
                <c:pt idx="1">
                  <c:v>arabian Gulf</c:v>
                </c:pt>
                <c:pt idx="2">
                  <c:v>Argentina</c:v>
                </c:pt>
                <c:pt idx="3">
                  <c:v>Armenia</c:v>
                </c:pt>
                <c:pt idx="4">
                  <c:v>Aruba</c:v>
                </c:pt>
                <c:pt idx="5">
                  <c:v>Asia</c:v>
                </c:pt>
                <c:pt idx="6">
                  <c:v>Australia</c:v>
                </c:pt>
                <c:pt idx="7">
                  <c:v>Austria</c:v>
                </c:pt>
                <c:pt idx="8">
                  <c:v>Azerbaijan</c:v>
                </c:pt>
                <c:pt idx="9">
                  <c:v>Baltic</c:v>
                </c:pt>
                <c:pt idx="10">
                  <c:v>Bangladesh</c:v>
                </c:pt>
                <c:pt idx="11">
                  <c:v>Belgium</c:v>
                </c:pt>
                <c:pt idx="12">
                  <c:v>Bermuda</c:v>
                </c:pt>
                <c:pt idx="13">
                  <c:v>Bhutan</c:v>
                </c:pt>
                <c:pt idx="14">
                  <c:v>Bolivia</c:v>
                </c:pt>
                <c:pt idx="15">
                  <c:v>Brazil</c:v>
                </c:pt>
                <c:pt idx="16">
                  <c:v>Bulgaria</c:v>
                </c:pt>
                <c:pt idx="17">
                  <c:v>Cambodia</c:v>
                </c:pt>
                <c:pt idx="18">
                  <c:v>Canada</c:v>
                </c:pt>
                <c:pt idx="19">
                  <c:v>CEE</c:v>
                </c:pt>
                <c:pt idx="20">
                  <c:v>Central America</c:v>
                </c:pt>
                <c:pt idx="21">
                  <c:v>china</c:v>
                </c:pt>
                <c:pt idx="22">
                  <c:v>Colombia</c:v>
                </c:pt>
                <c:pt idx="23">
                  <c:v>Costa Rica</c:v>
                </c:pt>
                <c:pt idx="24">
                  <c:v>Croatia</c:v>
                </c:pt>
                <c:pt idx="25">
                  <c:v>Czech Republic</c:v>
                </c:pt>
                <c:pt idx="26">
                  <c:v>Denmark</c:v>
                </c:pt>
                <c:pt idx="27">
                  <c:v>Dominican Republic</c:v>
                </c:pt>
                <c:pt idx="28">
                  <c:v>Dubai</c:v>
                </c:pt>
                <c:pt idx="29">
                  <c:v>Egypt</c:v>
                </c:pt>
                <c:pt idx="30">
                  <c:v>Estonia</c:v>
                </c:pt>
                <c:pt idx="31">
                  <c:v>Ethiopia</c:v>
                </c:pt>
                <c:pt idx="32">
                  <c:v>Europe</c:v>
                </c:pt>
                <c:pt idx="33">
                  <c:v>Finland</c:v>
                </c:pt>
                <c:pt idx="34">
                  <c:v>France</c:v>
                </c:pt>
                <c:pt idx="35">
                  <c:v>Germany</c:v>
                </c:pt>
                <c:pt idx="36">
                  <c:v>Ghana</c:v>
                </c:pt>
                <c:pt idx="37">
                  <c:v>Greece</c:v>
                </c:pt>
                <c:pt idx="38">
                  <c:v>Guyana</c:v>
                </c:pt>
                <c:pt idx="39">
                  <c:v>Hong Kong</c:v>
                </c:pt>
                <c:pt idx="40">
                  <c:v>Hungary</c:v>
                </c:pt>
                <c:pt idx="41">
                  <c:v>Iceland</c:v>
                </c:pt>
                <c:pt idx="42">
                  <c:v>India</c:v>
                </c:pt>
                <c:pt idx="43">
                  <c:v>Indonesia</c:v>
                </c:pt>
                <c:pt idx="44">
                  <c:v>iran</c:v>
                </c:pt>
                <c:pt idx="45">
                  <c:v>Ireland</c:v>
                </c:pt>
                <c:pt idx="46">
                  <c:v>Israel</c:v>
                </c:pt>
                <c:pt idx="47">
                  <c:v>italy</c:v>
                </c:pt>
                <c:pt idx="48">
                  <c:v>Japan</c:v>
                </c:pt>
                <c:pt idx="49">
                  <c:v>Kenya</c:v>
                </c:pt>
                <c:pt idx="50">
                  <c:v>Kuwait</c:v>
                </c:pt>
                <c:pt idx="51">
                  <c:v>Kuwait </c:v>
                </c:pt>
                <c:pt idx="52">
                  <c:v>Latin America</c:v>
                </c:pt>
                <c:pt idx="53">
                  <c:v>Lesotho</c:v>
                </c:pt>
                <c:pt idx="54">
                  <c:v>Libya</c:v>
                </c:pt>
                <c:pt idx="55">
                  <c:v>Lithuania</c:v>
                </c:pt>
                <c:pt idx="56">
                  <c:v>malaysia</c:v>
                </c:pt>
                <c:pt idx="57">
                  <c:v>Mauritius</c:v>
                </c:pt>
                <c:pt idx="58">
                  <c:v>Mexico</c:v>
                </c:pt>
                <c:pt idx="59">
                  <c:v>Mongolia</c:v>
                </c:pt>
                <c:pt idx="60">
                  <c:v>Montenegro</c:v>
                </c:pt>
                <c:pt idx="61">
                  <c:v>Morocco</c:v>
                </c:pt>
                <c:pt idx="62">
                  <c:v>mozambique</c:v>
                </c:pt>
                <c:pt idx="63">
                  <c:v>Myanmar</c:v>
                </c:pt>
                <c:pt idx="64">
                  <c:v>MYS</c:v>
                </c:pt>
                <c:pt idx="65">
                  <c:v>Netherlands</c:v>
                </c:pt>
                <c:pt idx="66">
                  <c:v>New Zealand</c:v>
                </c:pt>
                <c:pt idx="67">
                  <c:v>Nigeria</c:v>
                </c:pt>
                <c:pt idx="68">
                  <c:v>Norway</c:v>
                </c:pt>
                <c:pt idx="69">
                  <c:v>Oman</c:v>
                </c:pt>
                <c:pt idx="70">
                  <c:v>Pakistan</c:v>
                </c:pt>
                <c:pt idx="71">
                  <c:v>Panama</c:v>
                </c:pt>
                <c:pt idx="72">
                  <c:v>Paraguay</c:v>
                </c:pt>
                <c:pt idx="73">
                  <c:v>Peru</c:v>
                </c:pt>
                <c:pt idx="74">
                  <c:v>Philippines</c:v>
                </c:pt>
                <c:pt idx="75">
                  <c:v>Poland</c:v>
                </c:pt>
                <c:pt idx="76">
                  <c:v>Portugal</c:v>
                </c:pt>
                <c:pt idx="77">
                  <c:v>Qatar</c:v>
                </c:pt>
                <c:pt idx="78">
                  <c:v>Republic of Georgia</c:v>
                </c:pt>
                <c:pt idx="79">
                  <c:v>Republica Dominicana</c:v>
                </c:pt>
                <c:pt idx="80">
                  <c:v>Romania</c:v>
                </c:pt>
                <c:pt idx="81">
                  <c:v>Russia</c:v>
                </c:pt>
                <c:pt idx="82">
                  <c:v>Saudi Arabia</c:v>
                </c:pt>
                <c:pt idx="83">
                  <c:v>self-employed</c:v>
                </c:pt>
                <c:pt idx="84">
                  <c:v>Singapore</c:v>
                </c:pt>
                <c:pt idx="85">
                  <c:v>Slovakia</c:v>
                </c:pt>
                <c:pt idx="86">
                  <c:v>Slovenia</c:v>
                </c:pt>
                <c:pt idx="87">
                  <c:v>Somalia</c:v>
                </c:pt>
                <c:pt idx="88">
                  <c:v>South Africa</c:v>
                </c:pt>
                <c:pt idx="89">
                  <c:v>Spain</c:v>
                </c:pt>
                <c:pt idx="90">
                  <c:v>Sri Lanka</c:v>
                </c:pt>
                <c:pt idx="91">
                  <c:v>Sweden</c:v>
                </c:pt>
                <c:pt idx="92">
                  <c:v>Switzerland</c:v>
                </c:pt>
                <c:pt idx="93">
                  <c:v>Thailand</c:v>
                </c:pt>
                <c:pt idx="94">
                  <c:v>Tunisia</c:v>
                </c:pt>
                <c:pt idx="95">
                  <c:v>Turkey</c:v>
                </c:pt>
                <c:pt idx="96">
                  <c:v>UAE</c:v>
                </c:pt>
                <c:pt idx="97">
                  <c:v>Uganda</c:v>
                </c:pt>
                <c:pt idx="98">
                  <c:v>UK</c:v>
                </c:pt>
                <c:pt idx="99">
                  <c:v>Ukraine</c:v>
                </c:pt>
                <c:pt idx="100">
                  <c:v>Uruguay</c:v>
                </c:pt>
                <c:pt idx="101">
                  <c:v>USA</c:v>
                </c:pt>
                <c:pt idx="102">
                  <c:v>Viet Nam</c:v>
                </c:pt>
                <c:pt idx="103">
                  <c:v>Vietnam</c:v>
                </c:pt>
                <c:pt idx="104">
                  <c:v>Zambia</c:v>
                </c:pt>
                <c:pt idx="105">
                  <c:v>Zimbabwe</c:v>
                </c:pt>
              </c:strCache>
            </c:strRef>
          </c:cat>
          <c:val>
            <c:numRef>
              <c:f>calc!$C$22:$C$127</c:f>
              <c:numCache>
                <c:formatCode>0</c:formatCode>
                <c:ptCount val="106"/>
                <c:pt idx="0">
                  <c:v>20571</c:v>
                </c:pt>
                <c:pt idx="1">
                  <c:v>21000</c:v>
                </c:pt>
                <c:pt idx="2">
                  <c:v>0</c:v>
                </c:pt>
                <c:pt idx="3">
                  <c:v>6000</c:v>
                </c:pt>
                <c:pt idx="4">
                  <c:v>5000</c:v>
                </c:pt>
                <c:pt idx="5">
                  <c:v>12000</c:v>
                </c:pt>
                <c:pt idx="6">
                  <c:v>91558.072918516991</c:v>
                </c:pt>
                <c:pt idx="7">
                  <c:v>0</c:v>
                </c:pt>
                <c:pt idx="8">
                  <c:v>36000</c:v>
                </c:pt>
                <c:pt idx="9">
                  <c:v>8400</c:v>
                </c:pt>
                <c:pt idx="10">
                  <c:v>10299.008645025993</c:v>
                </c:pt>
                <c:pt idx="11">
                  <c:v>41707.213582094482</c:v>
                </c:pt>
                <c:pt idx="12">
                  <c:v>78000</c:v>
                </c:pt>
                <c:pt idx="13">
                  <c:v>4800</c:v>
                </c:pt>
                <c:pt idx="14">
                  <c:v>9600</c:v>
                </c:pt>
                <c:pt idx="15">
                  <c:v>44096.880604563099</c:v>
                </c:pt>
                <c:pt idx="16">
                  <c:v>14400</c:v>
                </c:pt>
                <c:pt idx="17">
                  <c:v>3000</c:v>
                </c:pt>
                <c:pt idx="18">
                  <c:v>0</c:v>
                </c:pt>
                <c:pt idx="19">
                  <c:v>0</c:v>
                </c:pt>
                <c:pt idx="20">
                  <c:v>0</c:v>
                </c:pt>
                <c:pt idx="21">
                  <c:v>17046.090103460039</c:v>
                </c:pt>
                <c:pt idx="22">
                  <c:v>12362</c:v>
                </c:pt>
                <c:pt idx="23">
                  <c:v>28109.627547434993</c:v>
                </c:pt>
                <c:pt idx="24">
                  <c:v>43489.586535798582</c:v>
                </c:pt>
                <c:pt idx="25">
                  <c:v>36000</c:v>
                </c:pt>
                <c:pt idx="26">
                  <c:v>71448.865452221158</c:v>
                </c:pt>
                <c:pt idx="27">
                  <c:v>6629</c:v>
                </c:pt>
                <c:pt idx="28">
                  <c:v>9146.5655463031271</c:v>
                </c:pt>
                <c:pt idx="29">
                  <c:v>19831.432821021317</c:v>
                </c:pt>
                <c:pt idx="30">
                  <c:v>12000</c:v>
                </c:pt>
                <c:pt idx="31">
                  <c:v>2953.8461538461538</c:v>
                </c:pt>
                <c:pt idx="32">
                  <c:v>142962.28353452226</c:v>
                </c:pt>
                <c:pt idx="33">
                  <c:v>75389.415540034111</c:v>
                </c:pt>
                <c:pt idx="34">
                  <c:v>56952.725049143286</c:v>
                </c:pt>
                <c:pt idx="35">
                  <c:v>73577.87358001103</c:v>
                </c:pt>
                <c:pt idx="36">
                  <c:v>18000</c:v>
                </c:pt>
                <c:pt idx="37">
                  <c:v>30066.120056134718</c:v>
                </c:pt>
                <c:pt idx="38">
                  <c:v>0</c:v>
                </c:pt>
                <c:pt idx="39">
                  <c:v>20000</c:v>
                </c:pt>
                <c:pt idx="40">
                  <c:v>24716.347245901055</c:v>
                </c:pt>
                <c:pt idx="41">
                  <c:v>41731</c:v>
                </c:pt>
                <c:pt idx="42">
                  <c:v>13354.009259116025</c:v>
                </c:pt>
                <c:pt idx="43">
                  <c:v>28872.83679733074</c:v>
                </c:pt>
                <c:pt idx="44">
                  <c:v>12000</c:v>
                </c:pt>
                <c:pt idx="45">
                  <c:v>54833.615785475275</c:v>
                </c:pt>
                <c:pt idx="46">
                  <c:v>66840</c:v>
                </c:pt>
                <c:pt idx="47">
                  <c:v>47258.859130487806</c:v>
                </c:pt>
                <c:pt idx="48">
                  <c:v>67564.774036395989</c:v>
                </c:pt>
                <c:pt idx="49">
                  <c:v>51497.005988023957</c:v>
                </c:pt>
                <c:pt idx="50">
                  <c:v>42666.666666666664</c:v>
                </c:pt>
                <c:pt idx="51">
                  <c:v>15600</c:v>
                </c:pt>
                <c:pt idx="52">
                  <c:v>4400</c:v>
                </c:pt>
                <c:pt idx="53">
                  <c:v>177600</c:v>
                </c:pt>
                <c:pt idx="54">
                  <c:v>24864</c:v>
                </c:pt>
                <c:pt idx="55">
                  <c:v>15000</c:v>
                </c:pt>
                <c:pt idx="56">
                  <c:v>24436.546958292147</c:v>
                </c:pt>
                <c:pt idx="57">
                  <c:v>9376.2513877177607</c:v>
                </c:pt>
                <c:pt idx="58">
                  <c:v>32138.498288519273</c:v>
                </c:pt>
                <c:pt idx="59">
                  <c:v>7261.724659606657</c:v>
                </c:pt>
                <c:pt idx="60">
                  <c:v>13500</c:v>
                </c:pt>
                <c:pt idx="61">
                  <c:v>13745.704467353951</c:v>
                </c:pt>
                <c:pt idx="62">
                  <c:v>24000</c:v>
                </c:pt>
                <c:pt idx="63">
                  <c:v>17700</c:v>
                </c:pt>
                <c:pt idx="64">
                  <c:v>12000</c:v>
                </c:pt>
                <c:pt idx="65">
                  <c:v>71589.78016777127</c:v>
                </c:pt>
                <c:pt idx="66">
                  <c:v>64264.129273078222</c:v>
                </c:pt>
                <c:pt idx="67">
                  <c:v>13494.896250642014</c:v>
                </c:pt>
                <c:pt idx="68">
                  <c:v>99016.174371435307</c:v>
                </c:pt>
                <c:pt idx="69">
                  <c:v>100800</c:v>
                </c:pt>
                <c:pt idx="70">
                  <c:v>11873.552586779411</c:v>
                </c:pt>
                <c:pt idx="71">
                  <c:v>44759.985974790194</c:v>
                </c:pt>
                <c:pt idx="72">
                  <c:v>20000</c:v>
                </c:pt>
                <c:pt idx="73">
                  <c:v>15840</c:v>
                </c:pt>
                <c:pt idx="74">
                  <c:v>17320.421601228871</c:v>
                </c:pt>
                <c:pt idx="75">
                  <c:v>34210.345381590014</c:v>
                </c:pt>
                <c:pt idx="76">
                  <c:v>32907.763410971682</c:v>
                </c:pt>
                <c:pt idx="77">
                  <c:v>55000</c:v>
                </c:pt>
                <c:pt idx="78">
                  <c:v>5250</c:v>
                </c:pt>
                <c:pt idx="79">
                  <c:v>15404.364569961488</c:v>
                </c:pt>
                <c:pt idx="80">
                  <c:v>16449.976756585475</c:v>
                </c:pt>
                <c:pt idx="81">
                  <c:v>59893.375</c:v>
                </c:pt>
                <c:pt idx="82">
                  <c:v>33655.333333333328</c:v>
                </c:pt>
                <c:pt idx="83">
                  <c:v>0</c:v>
                </c:pt>
                <c:pt idx="84">
                  <c:v>52334.316891612958</c:v>
                </c:pt>
                <c:pt idx="85">
                  <c:v>13000</c:v>
                </c:pt>
                <c:pt idx="86">
                  <c:v>19055.991584874118</c:v>
                </c:pt>
                <c:pt idx="87">
                  <c:v>78000</c:v>
                </c:pt>
                <c:pt idx="88">
                  <c:v>41671.069722839275</c:v>
                </c:pt>
                <c:pt idx="89">
                  <c:v>37257.40635815158</c:v>
                </c:pt>
                <c:pt idx="90">
                  <c:v>25201.443490561069</c:v>
                </c:pt>
                <c:pt idx="91">
                  <c:v>68954.520184280962</c:v>
                </c:pt>
                <c:pt idx="92">
                  <c:v>133367.40954039295</c:v>
                </c:pt>
                <c:pt idx="93">
                  <c:v>73000</c:v>
                </c:pt>
                <c:pt idx="94">
                  <c:v>11000</c:v>
                </c:pt>
                <c:pt idx="95">
                  <c:v>48000</c:v>
                </c:pt>
                <c:pt idx="96">
                  <c:v>42582.017038695463</c:v>
                </c:pt>
                <c:pt idx="97">
                  <c:v>100000</c:v>
                </c:pt>
                <c:pt idx="98">
                  <c:v>67542.481870704825</c:v>
                </c:pt>
                <c:pt idx="99">
                  <c:v>11650</c:v>
                </c:pt>
                <c:pt idx="100">
                  <c:v>35000</c:v>
                </c:pt>
                <c:pt idx="101">
                  <c:v>0</c:v>
                </c:pt>
                <c:pt idx="102">
                  <c:v>10000</c:v>
                </c:pt>
                <c:pt idx="103">
                  <c:v>10000</c:v>
                </c:pt>
                <c:pt idx="104">
                  <c:v>13000</c:v>
                </c:pt>
                <c:pt idx="105">
                  <c:v>0</c:v>
                </c:pt>
              </c:numCache>
            </c:numRef>
          </c:val>
        </c:ser>
        <c:dLbls>
          <c:showLegendKey val="0"/>
          <c:showVal val="0"/>
          <c:showCatName val="0"/>
          <c:showSerName val="0"/>
          <c:showPercent val="0"/>
          <c:showBubbleSize val="0"/>
        </c:dLbls>
        <c:gapWidth val="150"/>
        <c:axId val="225231232"/>
        <c:axId val="225232768"/>
      </c:barChart>
      <c:catAx>
        <c:axId val="225231232"/>
        <c:scaling>
          <c:orientation val="minMax"/>
        </c:scaling>
        <c:delete val="0"/>
        <c:axPos val="b"/>
        <c:majorTickMark val="out"/>
        <c:minorTickMark val="none"/>
        <c:tickLblPos val="nextTo"/>
        <c:crossAx val="225232768"/>
        <c:crosses val="autoZero"/>
        <c:auto val="1"/>
        <c:lblAlgn val="ctr"/>
        <c:lblOffset val="100"/>
        <c:noMultiLvlLbl val="0"/>
      </c:catAx>
      <c:valAx>
        <c:axId val="225232768"/>
        <c:scaling>
          <c:orientation val="minMax"/>
        </c:scaling>
        <c:delete val="0"/>
        <c:axPos val="l"/>
        <c:majorGridlines/>
        <c:numFmt formatCode="0" sourceLinked="1"/>
        <c:majorTickMark val="out"/>
        <c:minorTickMark val="none"/>
        <c:tickLblPos val="nextTo"/>
        <c:crossAx val="22523123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spPr>
            <a:ln w="28575">
              <a:noFill/>
            </a:ln>
          </c:spPr>
          <c:invertIfNegative val="0"/>
          <c:xVal>
            <c:numRef>
              <c:f>Data!$M$18:$M$1900</c:f>
              <c:numCache>
                <c:formatCode>General</c:formatCode>
                <c:ptCount val="1883"/>
                <c:pt idx="0">
                  <c:v>-96.081121840459303</c:v>
                </c:pt>
                <c:pt idx="1">
                  <c:v>-100.37109375</c:v>
                </c:pt>
                <c:pt idx="2">
                  <c:v>-100.37109375</c:v>
                </c:pt>
                <c:pt idx="3">
                  <c:v>-100.37109375</c:v>
                </c:pt>
                <c:pt idx="4">
                  <c:v>-3.2765753000000002</c:v>
                </c:pt>
                <c:pt idx="5">
                  <c:v>-100.37109375</c:v>
                </c:pt>
                <c:pt idx="6">
                  <c:v>-0.23411047311343899</c:v>
                </c:pt>
                <c:pt idx="7">
                  <c:v>-100.37109375</c:v>
                </c:pt>
                <c:pt idx="8">
                  <c:v>-100.37109375</c:v>
                </c:pt>
                <c:pt idx="9">
                  <c:v>-96.081121840459303</c:v>
                </c:pt>
                <c:pt idx="10">
                  <c:v>-3.2765753000000002</c:v>
                </c:pt>
                <c:pt idx="11">
                  <c:v>9.9999997</c:v>
                </c:pt>
                <c:pt idx="12">
                  <c:v>-100.37109375</c:v>
                </c:pt>
                <c:pt idx="13">
                  <c:v>-52.856287736986999</c:v>
                </c:pt>
                <c:pt idx="14">
                  <c:v>-3.2765753000000002</c:v>
                </c:pt>
                <c:pt idx="15">
                  <c:v>-100.37109375</c:v>
                </c:pt>
                <c:pt idx="16">
                  <c:v>136.67140151954899</c:v>
                </c:pt>
                <c:pt idx="17">
                  <c:v>-100.37109375</c:v>
                </c:pt>
                <c:pt idx="18">
                  <c:v>-100.37109375</c:v>
                </c:pt>
                <c:pt idx="19">
                  <c:v>-100.37109375</c:v>
                </c:pt>
                <c:pt idx="20">
                  <c:v>-100.37109375</c:v>
                </c:pt>
                <c:pt idx="21">
                  <c:v>79.718824157759499</c:v>
                </c:pt>
                <c:pt idx="22">
                  <c:v>10.370231137780101</c:v>
                </c:pt>
                <c:pt idx="23">
                  <c:v>28.246684150964501</c:v>
                </c:pt>
                <c:pt idx="24">
                  <c:v>10.370231137780101</c:v>
                </c:pt>
                <c:pt idx="25">
                  <c:v>136.67140151954899</c:v>
                </c:pt>
                <c:pt idx="26">
                  <c:v>136.67140151954899</c:v>
                </c:pt>
                <c:pt idx="27">
                  <c:v>-3.2765753000000002</c:v>
                </c:pt>
                <c:pt idx="28">
                  <c:v>-100.37109375</c:v>
                </c:pt>
                <c:pt idx="29">
                  <c:v>-100.37109375</c:v>
                </c:pt>
                <c:pt idx="30">
                  <c:v>136.67140151954899</c:v>
                </c:pt>
                <c:pt idx="31">
                  <c:v>79.718824157759499</c:v>
                </c:pt>
                <c:pt idx="32">
                  <c:v>-100.37109375</c:v>
                </c:pt>
                <c:pt idx="33">
                  <c:v>136.67140151954899</c:v>
                </c:pt>
                <c:pt idx="34">
                  <c:v>136.67140151954899</c:v>
                </c:pt>
                <c:pt idx="35">
                  <c:v>-3.2765753000000002</c:v>
                </c:pt>
                <c:pt idx="36">
                  <c:v>-3.2765753000000002</c:v>
                </c:pt>
                <c:pt idx="37">
                  <c:v>-96.081121840459303</c:v>
                </c:pt>
                <c:pt idx="38">
                  <c:v>-100.37109375</c:v>
                </c:pt>
                <c:pt idx="39">
                  <c:v>136.67140151954899</c:v>
                </c:pt>
                <c:pt idx="40">
                  <c:v>136.67140151954899</c:v>
                </c:pt>
                <c:pt idx="41">
                  <c:v>-100.37109375</c:v>
                </c:pt>
                <c:pt idx="42">
                  <c:v>-100.37109375</c:v>
                </c:pt>
                <c:pt idx="43">
                  <c:v>-100.37109375</c:v>
                </c:pt>
                <c:pt idx="44">
                  <c:v>34.976029031563399</c:v>
                </c:pt>
                <c:pt idx="45">
                  <c:v>-100.37109375</c:v>
                </c:pt>
                <c:pt idx="46">
                  <c:v>-100.37109375</c:v>
                </c:pt>
                <c:pt idx="47">
                  <c:v>-100.37109375</c:v>
                </c:pt>
                <c:pt idx="48">
                  <c:v>-100.37109375</c:v>
                </c:pt>
                <c:pt idx="49">
                  <c:v>8.2298220510780506</c:v>
                </c:pt>
                <c:pt idx="50">
                  <c:v>-100.37109375</c:v>
                </c:pt>
                <c:pt idx="51">
                  <c:v>-100.37109375</c:v>
                </c:pt>
                <c:pt idx="52">
                  <c:v>9.9999997</c:v>
                </c:pt>
                <c:pt idx="53">
                  <c:v>-52.856287736986999</c:v>
                </c:pt>
                <c:pt idx="54">
                  <c:v>8.2298220510780506</c:v>
                </c:pt>
                <c:pt idx="55">
                  <c:v>136.67140151954899</c:v>
                </c:pt>
                <c:pt idx="56">
                  <c:v>8.2298220510780506</c:v>
                </c:pt>
                <c:pt idx="57">
                  <c:v>-100.37109375</c:v>
                </c:pt>
                <c:pt idx="58">
                  <c:v>157.68814341298901</c:v>
                </c:pt>
                <c:pt idx="59">
                  <c:v>-100.37109375</c:v>
                </c:pt>
                <c:pt idx="60">
                  <c:v>-100.37109375</c:v>
                </c:pt>
                <c:pt idx="61">
                  <c:v>-100.37109375</c:v>
                </c:pt>
                <c:pt idx="62">
                  <c:v>-100.37109375</c:v>
                </c:pt>
                <c:pt idx="63">
                  <c:v>100.83273</c:v>
                </c:pt>
                <c:pt idx="64">
                  <c:v>-100.37109375</c:v>
                </c:pt>
                <c:pt idx="65">
                  <c:v>-100.37109375</c:v>
                </c:pt>
                <c:pt idx="66">
                  <c:v>-100.37109375</c:v>
                </c:pt>
                <c:pt idx="67">
                  <c:v>-100.37109375</c:v>
                </c:pt>
                <c:pt idx="68">
                  <c:v>-100.37109375</c:v>
                </c:pt>
                <c:pt idx="69">
                  <c:v>136.67140151954899</c:v>
                </c:pt>
                <c:pt idx="70">
                  <c:v>-96.081121840459303</c:v>
                </c:pt>
                <c:pt idx="71">
                  <c:v>25.075048595878101</c:v>
                </c:pt>
                <c:pt idx="72">
                  <c:v>-100.37109375</c:v>
                </c:pt>
                <c:pt idx="73">
                  <c:v>-100.37109375</c:v>
                </c:pt>
                <c:pt idx="74">
                  <c:v>-100.37109375</c:v>
                </c:pt>
                <c:pt idx="75">
                  <c:v>136.67140151954899</c:v>
                </c:pt>
                <c:pt idx="76">
                  <c:v>-100.37109375</c:v>
                </c:pt>
                <c:pt idx="77">
                  <c:v>-100.37109375</c:v>
                </c:pt>
                <c:pt idx="78">
                  <c:v>-100.37109375</c:v>
                </c:pt>
                <c:pt idx="79">
                  <c:v>136.67140151954899</c:v>
                </c:pt>
                <c:pt idx="80">
                  <c:v>136.67140151954899</c:v>
                </c:pt>
                <c:pt idx="81">
                  <c:v>-4.03154056226247</c:v>
                </c:pt>
                <c:pt idx="82">
                  <c:v>-3.2765753000000002</c:v>
                </c:pt>
                <c:pt idx="83">
                  <c:v>-3.2765753000000002</c:v>
                </c:pt>
                <c:pt idx="84">
                  <c:v>-3.2765753000000002</c:v>
                </c:pt>
                <c:pt idx="85">
                  <c:v>-3.2765753000000002</c:v>
                </c:pt>
                <c:pt idx="86">
                  <c:v>-100.37109375</c:v>
                </c:pt>
                <c:pt idx="87">
                  <c:v>-100.37109375</c:v>
                </c:pt>
                <c:pt idx="88">
                  <c:v>-100.37109375</c:v>
                </c:pt>
                <c:pt idx="89">
                  <c:v>-100.37109375</c:v>
                </c:pt>
                <c:pt idx="90">
                  <c:v>14.2476196306026</c:v>
                </c:pt>
                <c:pt idx="91">
                  <c:v>25.075048595878101</c:v>
                </c:pt>
                <c:pt idx="92">
                  <c:v>-100.37109375</c:v>
                </c:pt>
                <c:pt idx="93">
                  <c:v>-100.37109375</c:v>
                </c:pt>
                <c:pt idx="94">
                  <c:v>-100.37109375</c:v>
                </c:pt>
                <c:pt idx="95">
                  <c:v>-100.37109375</c:v>
                </c:pt>
                <c:pt idx="96">
                  <c:v>-100.37109375</c:v>
                </c:pt>
                <c:pt idx="97">
                  <c:v>-3.2765753000000002</c:v>
                </c:pt>
                <c:pt idx="98">
                  <c:v>-3.2765753000000002</c:v>
                </c:pt>
                <c:pt idx="99">
                  <c:v>136.67140151954899</c:v>
                </c:pt>
                <c:pt idx="100">
                  <c:v>136.67140151954899</c:v>
                </c:pt>
                <c:pt idx="101">
                  <c:v>136.67140151954899</c:v>
                </c:pt>
                <c:pt idx="102">
                  <c:v>136.67140151954899</c:v>
                </c:pt>
                <c:pt idx="103">
                  <c:v>-100.37109375</c:v>
                </c:pt>
                <c:pt idx="104">
                  <c:v>-100.37109375</c:v>
                </c:pt>
                <c:pt idx="105">
                  <c:v>157.68814341298901</c:v>
                </c:pt>
                <c:pt idx="106">
                  <c:v>-100.37109375</c:v>
                </c:pt>
                <c:pt idx="107">
                  <c:v>-100.37109375</c:v>
                </c:pt>
                <c:pt idx="108">
                  <c:v>103.8194992</c:v>
                </c:pt>
                <c:pt idx="109">
                  <c:v>-100.37109375</c:v>
                </c:pt>
                <c:pt idx="110">
                  <c:v>-100.37109375</c:v>
                </c:pt>
                <c:pt idx="111">
                  <c:v>-100.37109375</c:v>
                </c:pt>
                <c:pt idx="112">
                  <c:v>-3.2765753000000002</c:v>
                </c:pt>
                <c:pt idx="113">
                  <c:v>-3.2765753000000002</c:v>
                </c:pt>
                <c:pt idx="114">
                  <c:v>-100.37109375</c:v>
                </c:pt>
                <c:pt idx="115">
                  <c:v>-3.2765753000000002</c:v>
                </c:pt>
                <c:pt idx="116">
                  <c:v>-3.2765753000000002</c:v>
                </c:pt>
                <c:pt idx="117">
                  <c:v>-3.2765753000000002</c:v>
                </c:pt>
                <c:pt idx="118">
                  <c:v>-100.37109375</c:v>
                </c:pt>
                <c:pt idx="119">
                  <c:v>-100.37109375</c:v>
                </c:pt>
                <c:pt idx="120">
                  <c:v>-100.37109375</c:v>
                </c:pt>
                <c:pt idx="121">
                  <c:v>-100.37109375</c:v>
                </c:pt>
                <c:pt idx="122">
                  <c:v>22.8515625</c:v>
                </c:pt>
                <c:pt idx="123">
                  <c:v>9.9999997</c:v>
                </c:pt>
                <c:pt idx="124">
                  <c:v>-100.37109375</c:v>
                </c:pt>
                <c:pt idx="125">
                  <c:v>136.67140151954899</c:v>
                </c:pt>
                <c:pt idx="126">
                  <c:v>136.67140151954899</c:v>
                </c:pt>
                <c:pt idx="127">
                  <c:v>-100.37109375</c:v>
                </c:pt>
                <c:pt idx="128">
                  <c:v>-100.37109375</c:v>
                </c:pt>
                <c:pt idx="129">
                  <c:v>136.329402140414</c:v>
                </c:pt>
                <c:pt idx="130">
                  <c:v>-100.37109375</c:v>
                </c:pt>
                <c:pt idx="131">
                  <c:v>-3.2765753000000002</c:v>
                </c:pt>
                <c:pt idx="132">
                  <c:v>-3.2765753000000002</c:v>
                </c:pt>
                <c:pt idx="133">
                  <c:v>-100.37109375</c:v>
                </c:pt>
                <c:pt idx="134">
                  <c:v>14.2476196306026</c:v>
                </c:pt>
                <c:pt idx="135">
                  <c:v>-100.37109375</c:v>
                </c:pt>
                <c:pt idx="136">
                  <c:v>14.2476196306026</c:v>
                </c:pt>
                <c:pt idx="137">
                  <c:v>-100.37109375</c:v>
                </c:pt>
                <c:pt idx="138">
                  <c:v>25.075048595878101</c:v>
                </c:pt>
                <c:pt idx="139">
                  <c:v>136.67140151954899</c:v>
                </c:pt>
                <c:pt idx="140">
                  <c:v>-100.37109375</c:v>
                </c:pt>
                <c:pt idx="141">
                  <c:v>-96.081121840459303</c:v>
                </c:pt>
                <c:pt idx="142">
                  <c:v>-100.37109375</c:v>
                </c:pt>
                <c:pt idx="143">
                  <c:v>136.67140151954899</c:v>
                </c:pt>
                <c:pt idx="144">
                  <c:v>-100.37109375</c:v>
                </c:pt>
                <c:pt idx="145">
                  <c:v>14.2476196306026</c:v>
                </c:pt>
                <c:pt idx="146">
                  <c:v>-100.37109375</c:v>
                </c:pt>
                <c:pt idx="147">
                  <c:v>8.2298220510780506</c:v>
                </c:pt>
                <c:pt idx="148">
                  <c:v>-100.37109375</c:v>
                </c:pt>
                <c:pt idx="149">
                  <c:v>-100.37109375</c:v>
                </c:pt>
                <c:pt idx="150">
                  <c:v>10.445226583805599</c:v>
                </c:pt>
                <c:pt idx="151">
                  <c:v>10.445226583805599</c:v>
                </c:pt>
                <c:pt idx="152">
                  <c:v>-96.081121840459303</c:v>
                </c:pt>
                <c:pt idx="153">
                  <c:v>-100.37109375</c:v>
                </c:pt>
                <c:pt idx="154">
                  <c:v>-100.37109375</c:v>
                </c:pt>
                <c:pt idx="155">
                  <c:v>-100.37109375</c:v>
                </c:pt>
                <c:pt idx="156">
                  <c:v>-100.37109375</c:v>
                </c:pt>
                <c:pt idx="157">
                  <c:v>-0.23411047311343899</c:v>
                </c:pt>
                <c:pt idx="158">
                  <c:v>136.67140151954899</c:v>
                </c:pt>
                <c:pt idx="159">
                  <c:v>-3.2765753000000002</c:v>
                </c:pt>
                <c:pt idx="160">
                  <c:v>-100.37109375</c:v>
                </c:pt>
                <c:pt idx="161">
                  <c:v>-100.37109375</c:v>
                </c:pt>
                <c:pt idx="162">
                  <c:v>-100.37109375</c:v>
                </c:pt>
                <c:pt idx="163">
                  <c:v>-100.37109375</c:v>
                </c:pt>
                <c:pt idx="164">
                  <c:v>10.445226583805599</c:v>
                </c:pt>
                <c:pt idx="165">
                  <c:v>-3.2765753000000002</c:v>
                </c:pt>
                <c:pt idx="166">
                  <c:v>-3.2765753000000002</c:v>
                </c:pt>
                <c:pt idx="167">
                  <c:v>-3.2765753000000002</c:v>
                </c:pt>
                <c:pt idx="168">
                  <c:v>-100.37109375</c:v>
                </c:pt>
                <c:pt idx="169">
                  <c:v>136.67140151954899</c:v>
                </c:pt>
                <c:pt idx="170">
                  <c:v>136.67140151954899</c:v>
                </c:pt>
                <c:pt idx="171">
                  <c:v>136.67140151954899</c:v>
                </c:pt>
                <c:pt idx="172">
                  <c:v>136.67140151954899</c:v>
                </c:pt>
                <c:pt idx="173">
                  <c:v>136.67140151954899</c:v>
                </c:pt>
                <c:pt idx="174">
                  <c:v>136.67140151954899</c:v>
                </c:pt>
                <c:pt idx="175">
                  <c:v>136.67140151954899</c:v>
                </c:pt>
                <c:pt idx="176">
                  <c:v>136.67140151954899</c:v>
                </c:pt>
                <c:pt idx="177">
                  <c:v>136.67140151954899</c:v>
                </c:pt>
                <c:pt idx="178">
                  <c:v>-3.2765753000000002</c:v>
                </c:pt>
                <c:pt idx="179">
                  <c:v>56.204361666001901</c:v>
                </c:pt>
                <c:pt idx="180">
                  <c:v>79.718824157759499</c:v>
                </c:pt>
                <c:pt idx="181">
                  <c:v>10.370231137780101</c:v>
                </c:pt>
                <c:pt idx="182">
                  <c:v>25.075048595878101</c:v>
                </c:pt>
                <c:pt idx="183">
                  <c:v>-100.37109375</c:v>
                </c:pt>
                <c:pt idx="184">
                  <c:v>-100.37109375</c:v>
                </c:pt>
                <c:pt idx="185">
                  <c:v>-100.37109375</c:v>
                </c:pt>
                <c:pt idx="186">
                  <c:v>-3.2765753000000002</c:v>
                </c:pt>
                <c:pt idx="187">
                  <c:v>-100.37109375</c:v>
                </c:pt>
                <c:pt idx="188">
                  <c:v>-100.37109375</c:v>
                </c:pt>
                <c:pt idx="189">
                  <c:v>-100.37109375</c:v>
                </c:pt>
                <c:pt idx="190">
                  <c:v>-100.37109375</c:v>
                </c:pt>
                <c:pt idx="191">
                  <c:v>-103.373900728424</c:v>
                </c:pt>
                <c:pt idx="192">
                  <c:v>-100.37109375</c:v>
                </c:pt>
                <c:pt idx="193">
                  <c:v>14.2476196306026</c:v>
                </c:pt>
                <c:pt idx="194">
                  <c:v>32.390463808412001</c:v>
                </c:pt>
                <c:pt idx="195">
                  <c:v>-100.37109375</c:v>
                </c:pt>
                <c:pt idx="196">
                  <c:v>16.9016059132089</c:v>
                </c:pt>
                <c:pt idx="197">
                  <c:v>-100.37109375</c:v>
                </c:pt>
                <c:pt idx="198">
                  <c:v>36.38671875</c:v>
                </c:pt>
                <c:pt idx="199">
                  <c:v>-100.37109375</c:v>
                </c:pt>
                <c:pt idx="200">
                  <c:v>53.96484375</c:v>
                </c:pt>
                <c:pt idx="201">
                  <c:v>-3.2765753000000002</c:v>
                </c:pt>
                <c:pt idx="202">
                  <c:v>36.38671875</c:v>
                </c:pt>
                <c:pt idx="203">
                  <c:v>-100.37109375</c:v>
                </c:pt>
                <c:pt idx="204">
                  <c:v>-100.37109375</c:v>
                </c:pt>
                <c:pt idx="205">
                  <c:v>-96.081121840459303</c:v>
                </c:pt>
                <c:pt idx="206">
                  <c:v>-96.081121840459303</c:v>
                </c:pt>
                <c:pt idx="207">
                  <c:v>-96.081121840459303</c:v>
                </c:pt>
                <c:pt idx="208">
                  <c:v>118.74036008173201</c:v>
                </c:pt>
                <c:pt idx="209">
                  <c:v>-100.37109375</c:v>
                </c:pt>
                <c:pt idx="210">
                  <c:v>-100.37109375</c:v>
                </c:pt>
                <c:pt idx="211">
                  <c:v>136.67140151954899</c:v>
                </c:pt>
                <c:pt idx="212">
                  <c:v>136.67140151954899</c:v>
                </c:pt>
                <c:pt idx="213">
                  <c:v>136.67140151954899</c:v>
                </c:pt>
                <c:pt idx="214">
                  <c:v>-100.37109375</c:v>
                </c:pt>
                <c:pt idx="215">
                  <c:v>-100.37109375</c:v>
                </c:pt>
                <c:pt idx="216">
                  <c:v>-100.37109375</c:v>
                </c:pt>
                <c:pt idx="217">
                  <c:v>-100.37109375</c:v>
                </c:pt>
                <c:pt idx="218">
                  <c:v>19.320914292266401</c:v>
                </c:pt>
                <c:pt idx="219">
                  <c:v>79.718824157759499</c:v>
                </c:pt>
                <c:pt idx="220">
                  <c:v>136.67140151954899</c:v>
                </c:pt>
                <c:pt idx="221">
                  <c:v>136.67140151954899</c:v>
                </c:pt>
                <c:pt idx="222">
                  <c:v>-100.37109375</c:v>
                </c:pt>
                <c:pt idx="223">
                  <c:v>-0.23411047311343899</c:v>
                </c:pt>
                <c:pt idx="224">
                  <c:v>-0.23411047311343899</c:v>
                </c:pt>
                <c:pt idx="225">
                  <c:v>-100.37109375</c:v>
                </c:pt>
                <c:pt idx="226">
                  <c:v>-100.37109375</c:v>
                </c:pt>
                <c:pt idx="227">
                  <c:v>-100.37109375</c:v>
                </c:pt>
                <c:pt idx="228">
                  <c:v>-100.37109375</c:v>
                </c:pt>
                <c:pt idx="229">
                  <c:v>-100.37109375</c:v>
                </c:pt>
                <c:pt idx="230">
                  <c:v>-82.295356687228605</c:v>
                </c:pt>
                <c:pt idx="231">
                  <c:v>136.67140151954899</c:v>
                </c:pt>
                <c:pt idx="232">
                  <c:v>-100.37109375</c:v>
                </c:pt>
                <c:pt idx="233">
                  <c:v>-100.37109375</c:v>
                </c:pt>
                <c:pt idx="234">
                  <c:v>-100.37109375</c:v>
                </c:pt>
                <c:pt idx="235">
                  <c:v>-100.37109375</c:v>
                </c:pt>
                <c:pt idx="236">
                  <c:v>-100.37109375</c:v>
                </c:pt>
                <c:pt idx="237">
                  <c:v>-3.2765753000000002</c:v>
                </c:pt>
                <c:pt idx="238">
                  <c:v>-3.2765753000000002</c:v>
                </c:pt>
                <c:pt idx="239">
                  <c:v>-3.2765753000000002</c:v>
                </c:pt>
                <c:pt idx="240">
                  <c:v>-3.2765753000000002</c:v>
                </c:pt>
                <c:pt idx="241">
                  <c:v>-3.2765753000000002</c:v>
                </c:pt>
                <c:pt idx="242">
                  <c:v>136.67140151954899</c:v>
                </c:pt>
                <c:pt idx="243">
                  <c:v>-3.2765753000000002</c:v>
                </c:pt>
                <c:pt idx="244">
                  <c:v>-100.37109375</c:v>
                </c:pt>
                <c:pt idx="245">
                  <c:v>-100.37109375</c:v>
                </c:pt>
                <c:pt idx="246">
                  <c:v>-100.37109375</c:v>
                </c:pt>
                <c:pt idx="247">
                  <c:v>-100.37109375</c:v>
                </c:pt>
                <c:pt idx="248">
                  <c:v>-100.37109375</c:v>
                </c:pt>
                <c:pt idx="249">
                  <c:v>-100.37109375</c:v>
                </c:pt>
                <c:pt idx="250">
                  <c:v>-100.37109375</c:v>
                </c:pt>
                <c:pt idx="251">
                  <c:v>-100.37109375</c:v>
                </c:pt>
                <c:pt idx="252">
                  <c:v>136.67140151954899</c:v>
                </c:pt>
                <c:pt idx="253">
                  <c:v>136.67140151954899</c:v>
                </c:pt>
                <c:pt idx="254">
                  <c:v>16.126998701523</c:v>
                </c:pt>
                <c:pt idx="255">
                  <c:v>-3.2765753000000002</c:v>
                </c:pt>
                <c:pt idx="256">
                  <c:v>-3.2765753000000002</c:v>
                </c:pt>
                <c:pt idx="257">
                  <c:v>-100.37109375</c:v>
                </c:pt>
                <c:pt idx="258">
                  <c:v>-96.081121840459303</c:v>
                </c:pt>
                <c:pt idx="259">
                  <c:v>10.370231137780101</c:v>
                </c:pt>
                <c:pt idx="260">
                  <c:v>-100.37109375</c:v>
                </c:pt>
                <c:pt idx="261">
                  <c:v>-100.37109375</c:v>
                </c:pt>
                <c:pt idx="262">
                  <c:v>-100.37109375</c:v>
                </c:pt>
                <c:pt idx="263">
                  <c:v>-100.37109375</c:v>
                </c:pt>
                <c:pt idx="264">
                  <c:v>-100.37109375</c:v>
                </c:pt>
                <c:pt idx="265">
                  <c:v>-100.37109375</c:v>
                </c:pt>
                <c:pt idx="266">
                  <c:v>-100.37109375</c:v>
                </c:pt>
                <c:pt idx="267">
                  <c:v>-100.37109375</c:v>
                </c:pt>
                <c:pt idx="268">
                  <c:v>-100.37109375</c:v>
                </c:pt>
                <c:pt idx="269">
                  <c:v>-100.37109375</c:v>
                </c:pt>
                <c:pt idx="270">
                  <c:v>-100.37109375</c:v>
                </c:pt>
                <c:pt idx="271">
                  <c:v>-100.37109375</c:v>
                </c:pt>
                <c:pt idx="272">
                  <c:v>-100.37109375</c:v>
                </c:pt>
                <c:pt idx="273">
                  <c:v>-100.37109375</c:v>
                </c:pt>
                <c:pt idx="274">
                  <c:v>25.733350316683499</c:v>
                </c:pt>
                <c:pt idx="275">
                  <c:v>-100.37109375</c:v>
                </c:pt>
                <c:pt idx="276">
                  <c:v>-100.37109375</c:v>
                </c:pt>
                <c:pt idx="277">
                  <c:v>-100.37109375</c:v>
                </c:pt>
                <c:pt idx="278">
                  <c:v>-8.3497513219418007</c:v>
                </c:pt>
                <c:pt idx="279">
                  <c:v>10.370231137780101</c:v>
                </c:pt>
                <c:pt idx="280">
                  <c:v>-96.081121840459303</c:v>
                </c:pt>
                <c:pt idx="281">
                  <c:v>-100.37109375</c:v>
                </c:pt>
                <c:pt idx="282">
                  <c:v>-100.37109375</c:v>
                </c:pt>
                <c:pt idx="283">
                  <c:v>-100.37109375</c:v>
                </c:pt>
                <c:pt idx="284">
                  <c:v>-100.37109375</c:v>
                </c:pt>
                <c:pt idx="285">
                  <c:v>157.68814341298901</c:v>
                </c:pt>
                <c:pt idx="286">
                  <c:v>136.67140151954899</c:v>
                </c:pt>
                <c:pt idx="287">
                  <c:v>-100.37109375</c:v>
                </c:pt>
                <c:pt idx="288">
                  <c:v>-100.37109375</c:v>
                </c:pt>
                <c:pt idx="289">
                  <c:v>136.67140151954899</c:v>
                </c:pt>
                <c:pt idx="290">
                  <c:v>136.67140151954899</c:v>
                </c:pt>
                <c:pt idx="291">
                  <c:v>136.67140151954899</c:v>
                </c:pt>
                <c:pt idx="292">
                  <c:v>136.67140151954899</c:v>
                </c:pt>
                <c:pt idx="293">
                  <c:v>136.67140151954899</c:v>
                </c:pt>
                <c:pt idx="294">
                  <c:v>-3.2765753000000002</c:v>
                </c:pt>
                <c:pt idx="295">
                  <c:v>-3.2765753000000002</c:v>
                </c:pt>
                <c:pt idx="296">
                  <c:v>-96.081121840459303</c:v>
                </c:pt>
                <c:pt idx="297">
                  <c:v>121.651388657575</c:v>
                </c:pt>
                <c:pt idx="298">
                  <c:v>136.67140151954899</c:v>
                </c:pt>
                <c:pt idx="299">
                  <c:v>-96.081121840459303</c:v>
                </c:pt>
                <c:pt idx="300">
                  <c:v>42.352831999999999</c:v>
                </c:pt>
                <c:pt idx="301">
                  <c:v>-100.37109375</c:v>
                </c:pt>
                <c:pt idx="302">
                  <c:v>-100.37109375</c:v>
                </c:pt>
                <c:pt idx="303">
                  <c:v>-100.37109375</c:v>
                </c:pt>
                <c:pt idx="304">
                  <c:v>-100.37109375</c:v>
                </c:pt>
                <c:pt idx="305">
                  <c:v>53.96484375</c:v>
                </c:pt>
                <c:pt idx="306">
                  <c:v>-100.37109375</c:v>
                </c:pt>
                <c:pt idx="307">
                  <c:v>-100.37109375</c:v>
                </c:pt>
                <c:pt idx="308">
                  <c:v>-100.37109375</c:v>
                </c:pt>
                <c:pt idx="309">
                  <c:v>-100.37109375</c:v>
                </c:pt>
                <c:pt idx="310">
                  <c:v>-100.37109375</c:v>
                </c:pt>
                <c:pt idx="311">
                  <c:v>136.67140151954899</c:v>
                </c:pt>
                <c:pt idx="312">
                  <c:v>-100.37109375</c:v>
                </c:pt>
                <c:pt idx="313">
                  <c:v>80.833844200000001</c:v>
                </c:pt>
                <c:pt idx="314">
                  <c:v>-100.37109375</c:v>
                </c:pt>
                <c:pt idx="315">
                  <c:v>-100.37109375</c:v>
                </c:pt>
                <c:pt idx="316">
                  <c:v>-100.37109375</c:v>
                </c:pt>
                <c:pt idx="317">
                  <c:v>-100.37109375</c:v>
                </c:pt>
                <c:pt idx="318">
                  <c:v>-100.37109375</c:v>
                </c:pt>
                <c:pt idx="319">
                  <c:v>-100.37109375</c:v>
                </c:pt>
                <c:pt idx="320">
                  <c:v>-100.37109375</c:v>
                </c:pt>
                <c:pt idx="321">
                  <c:v>-100.37109375</c:v>
                </c:pt>
                <c:pt idx="322">
                  <c:v>-100.37109375</c:v>
                </c:pt>
                <c:pt idx="323">
                  <c:v>-100.37109375</c:v>
                </c:pt>
                <c:pt idx="324">
                  <c:v>-100.37109375</c:v>
                </c:pt>
                <c:pt idx="325">
                  <c:v>-100.37109375</c:v>
                </c:pt>
                <c:pt idx="326">
                  <c:v>10.370231137780101</c:v>
                </c:pt>
                <c:pt idx="327">
                  <c:v>-3.2765753000000002</c:v>
                </c:pt>
                <c:pt idx="328">
                  <c:v>-96.081121840459303</c:v>
                </c:pt>
                <c:pt idx="329">
                  <c:v>10.445226583805599</c:v>
                </c:pt>
                <c:pt idx="330">
                  <c:v>10.370231137780101</c:v>
                </c:pt>
                <c:pt idx="331">
                  <c:v>-100.37109375</c:v>
                </c:pt>
                <c:pt idx="332">
                  <c:v>-100.37109375</c:v>
                </c:pt>
                <c:pt idx="333">
                  <c:v>25.075048595878101</c:v>
                </c:pt>
                <c:pt idx="334">
                  <c:v>-3.2765753000000002</c:v>
                </c:pt>
                <c:pt idx="335">
                  <c:v>136.67140151954899</c:v>
                </c:pt>
                <c:pt idx="336">
                  <c:v>136.67140151954899</c:v>
                </c:pt>
                <c:pt idx="337">
                  <c:v>136.67140151954899</c:v>
                </c:pt>
                <c:pt idx="338">
                  <c:v>-3.2765753000000002</c:v>
                </c:pt>
                <c:pt idx="339">
                  <c:v>-100.37109375</c:v>
                </c:pt>
                <c:pt idx="340">
                  <c:v>-100.37109375</c:v>
                </c:pt>
                <c:pt idx="341">
                  <c:v>-100.37109375</c:v>
                </c:pt>
                <c:pt idx="342">
                  <c:v>2.3377800069637802</c:v>
                </c:pt>
                <c:pt idx="343">
                  <c:v>79.718824157759499</c:v>
                </c:pt>
                <c:pt idx="344">
                  <c:v>-100.37109375</c:v>
                </c:pt>
                <c:pt idx="345">
                  <c:v>-100.37109375</c:v>
                </c:pt>
                <c:pt idx="346">
                  <c:v>-100.37109375</c:v>
                </c:pt>
                <c:pt idx="347">
                  <c:v>-100.37109375</c:v>
                </c:pt>
                <c:pt idx="348">
                  <c:v>-100.37109375</c:v>
                </c:pt>
                <c:pt idx="349">
                  <c:v>-100.37109375</c:v>
                </c:pt>
                <c:pt idx="350">
                  <c:v>-100.37109375</c:v>
                </c:pt>
                <c:pt idx="351">
                  <c:v>-100.37109375</c:v>
                </c:pt>
                <c:pt idx="352">
                  <c:v>-100.37109375</c:v>
                </c:pt>
                <c:pt idx="353">
                  <c:v>-100.37109375</c:v>
                </c:pt>
                <c:pt idx="354">
                  <c:v>-100.37109375</c:v>
                </c:pt>
                <c:pt idx="355">
                  <c:v>-100.37109375</c:v>
                </c:pt>
                <c:pt idx="356">
                  <c:v>-100.37109375</c:v>
                </c:pt>
                <c:pt idx="357">
                  <c:v>-100.37109375</c:v>
                </c:pt>
                <c:pt idx="358">
                  <c:v>-100.37109375</c:v>
                </c:pt>
                <c:pt idx="359">
                  <c:v>-100.37109375</c:v>
                </c:pt>
                <c:pt idx="360">
                  <c:v>103.8194992</c:v>
                </c:pt>
                <c:pt idx="361">
                  <c:v>-100.37109375</c:v>
                </c:pt>
                <c:pt idx="362">
                  <c:v>-100.37109375</c:v>
                </c:pt>
                <c:pt idx="363">
                  <c:v>-100.37109375</c:v>
                </c:pt>
                <c:pt idx="364">
                  <c:v>-100.37109375</c:v>
                </c:pt>
                <c:pt idx="365">
                  <c:v>-100.37109375</c:v>
                </c:pt>
                <c:pt idx="366">
                  <c:v>-100.37109375</c:v>
                </c:pt>
                <c:pt idx="367">
                  <c:v>-100.37109375</c:v>
                </c:pt>
                <c:pt idx="368">
                  <c:v>-52.856287736986999</c:v>
                </c:pt>
                <c:pt idx="369">
                  <c:v>-100.37109375</c:v>
                </c:pt>
                <c:pt idx="370">
                  <c:v>-100.37109375</c:v>
                </c:pt>
                <c:pt idx="371">
                  <c:v>136.67140151954899</c:v>
                </c:pt>
                <c:pt idx="372">
                  <c:v>-100.37109375</c:v>
                </c:pt>
                <c:pt idx="373">
                  <c:v>-3.2765753000000002</c:v>
                </c:pt>
                <c:pt idx="374">
                  <c:v>-3.2765753000000002</c:v>
                </c:pt>
                <c:pt idx="375">
                  <c:v>-3.2765753000000002</c:v>
                </c:pt>
                <c:pt idx="376">
                  <c:v>-3.2765753000000002</c:v>
                </c:pt>
                <c:pt idx="377">
                  <c:v>-3.2765753000000002</c:v>
                </c:pt>
                <c:pt idx="378">
                  <c:v>-0.23411047311343899</c:v>
                </c:pt>
                <c:pt idx="379">
                  <c:v>-0.23411047311343899</c:v>
                </c:pt>
                <c:pt idx="380">
                  <c:v>-96.081121840459303</c:v>
                </c:pt>
                <c:pt idx="381">
                  <c:v>-96.081121840459303</c:v>
                </c:pt>
                <c:pt idx="382">
                  <c:v>136.67140151954899</c:v>
                </c:pt>
                <c:pt idx="383">
                  <c:v>-64.769748076705298</c:v>
                </c:pt>
                <c:pt idx="384">
                  <c:v>45.976754386228002</c:v>
                </c:pt>
                <c:pt idx="385">
                  <c:v>-100.37109375</c:v>
                </c:pt>
                <c:pt idx="386">
                  <c:v>136.67140151954899</c:v>
                </c:pt>
                <c:pt idx="387">
                  <c:v>-100.37109375</c:v>
                </c:pt>
                <c:pt idx="388">
                  <c:v>-100.37109375</c:v>
                </c:pt>
                <c:pt idx="389">
                  <c:v>-100.37109375</c:v>
                </c:pt>
                <c:pt idx="390">
                  <c:v>-100.37109375</c:v>
                </c:pt>
                <c:pt idx="391">
                  <c:v>-100.37109375</c:v>
                </c:pt>
                <c:pt idx="392">
                  <c:v>10.445226583805599</c:v>
                </c:pt>
                <c:pt idx="393">
                  <c:v>-96.081121840459303</c:v>
                </c:pt>
                <c:pt idx="394">
                  <c:v>-100.37109375</c:v>
                </c:pt>
                <c:pt idx="395">
                  <c:v>-3.2765753000000002</c:v>
                </c:pt>
                <c:pt idx="396">
                  <c:v>25.733350316683499</c:v>
                </c:pt>
                <c:pt idx="397">
                  <c:v>12.454635881087199</c:v>
                </c:pt>
                <c:pt idx="398">
                  <c:v>-0.23411047311343899</c:v>
                </c:pt>
                <c:pt idx="399">
                  <c:v>-0.23411047311343899</c:v>
                </c:pt>
                <c:pt idx="400">
                  <c:v>10.370231137780101</c:v>
                </c:pt>
                <c:pt idx="401">
                  <c:v>9.9999997</c:v>
                </c:pt>
                <c:pt idx="402">
                  <c:v>-100.37109375</c:v>
                </c:pt>
                <c:pt idx="403">
                  <c:v>-100.37109375</c:v>
                </c:pt>
                <c:pt idx="404">
                  <c:v>-100.37109375</c:v>
                </c:pt>
                <c:pt idx="405">
                  <c:v>157.68814341298901</c:v>
                </c:pt>
                <c:pt idx="406">
                  <c:v>-3.2765753000000002</c:v>
                </c:pt>
                <c:pt idx="407">
                  <c:v>136.67140151954899</c:v>
                </c:pt>
                <c:pt idx="408">
                  <c:v>136.67140151954899</c:v>
                </c:pt>
                <c:pt idx="409">
                  <c:v>-100.37109375</c:v>
                </c:pt>
                <c:pt idx="410">
                  <c:v>-100.37109375</c:v>
                </c:pt>
                <c:pt idx="411">
                  <c:v>-100.37109375</c:v>
                </c:pt>
                <c:pt idx="412">
                  <c:v>-100.37109375</c:v>
                </c:pt>
                <c:pt idx="413">
                  <c:v>-100.37109375</c:v>
                </c:pt>
                <c:pt idx="414">
                  <c:v>-100.37109375</c:v>
                </c:pt>
                <c:pt idx="415">
                  <c:v>-100.37109375</c:v>
                </c:pt>
                <c:pt idx="416">
                  <c:v>-100.37109375</c:v>
                </c:pt>
                <c:pt idx="417">
                  <c:v>-100.37109375</c:v>
                </c:pt>
                <c:pt idx="418">
                  <c:v>-100.37109375</c:v>
                </c:pt>
                <c:pt idx="419">
                  <c:v>-100.37109375</c:v>
                </c:pt>
                <c:pt idx="420">
                  <c:v>-100.37109375</c:v>
                </c:pt>
                <c:pt idx="421">
                  <c:v>-100.37109375</c:v>
                </c:pt>
                <c:pt idx="422">
                  <c:v>-100.37109375</c:v>
                </c:pt>
                <c:pt idx="423">
                  <c:v>-100.37109375</c:v>
                </c:pt>
                <c:pt idx="424">
                  <c:v>-100.37109375</c:v>
                </c:pt>
                <c:pt idx="425">
                  <c:v>-100.37109375</c:v>
                </c:pt>
                <c:pt idx="426">
                  <c:v>-100.37109375</c:v>
                </c:pt>
                <c:pt idx="427">
                  <c:v>-100.37109375</c:v>
                </c:pt>
                <c:pt idx="428">
                  <c:v>-100.37109375</c:v>
                </c:pt>
                <c:pt idx="429">
                  <c:v>10.370231137780101</c:v>
                </c:pt>
                <c:pt idx="430">
                  <c:v>-100.37109375</c:v>
                </c:pt>
                <c:pt idx="431">
                  <c:v>-100.37109375</c:v>
                </c:pt>
                <c:pt idx="432">
                  <c:v>-100.37109375</c:v>
                </c:pt>
                <c:pt idx="433">
                  <c:v>-100.37109375</c:v>
                </c:pt>
                <c:pt idx="434">
                  <c:v>-100.37109375</c:v>
                </c:pt>
                <c:pt idx="435">
                  <c:v>-100.37109375</c:v>
                </c:pt>
                <c:pt idx="436">
                  <c:v>-100.37109375</c:v>
                </c:pt>
                <c:pt idx="437">
                  <c:v>-100.37109375</c:v>
                </c:pt>
                <c:pt idx="438">
                  <c:v>-100.37109375</c:v>
                </c:pt>
                <c:pt idx="439">
                  <c:v>-100.37109375</c:v>
                </c:pt>
                <c:pt idx="440">
                  <c:v>-96.081121840459303</c:v>
                </c:pt>
                <c:pt idx="441">
                  <c:v>-100.37109375</c:v>
                </c:pt>
                <c:pt idx="442">
                  <c:v>-100.37109375</c:v>
                </c:pt>
                <c:pt idx="443">
                  <c:v>-100.37109375</c:v>
                </c:pt>
                <c:pt idx="444">
                  <c:v>-100.37109375</c:v>
                </c:pt>
                <c:pt idx="445">
                  <c:v>-96.081121840459303</c:v>
                </c:pt>
                <c:pt idx="446">
                  <c:v>-100.37109375</c:v>
                </c:pt>
                <c:pt idx="447">
                  <c:v>103.8194992</c:v>
                </c:pt>
                <c:pt idx="448">
                  <c:v>-100.37109375</c:v>
                </c:pt>
                <c:pt idx="449">
                  <c:v>-100.37109375</c:v>
                </c:pt>
                <c:pt idx="450">
                  <c:v>14.2476196306026</c:v>
                </c:pt>
                <c:pt idx="451">
                  <c:v>-100.37109375</c:v>
                </c:pt>
                <c:pt idx="452">
                  <c:v>-100.37109375</c:v>
                </c:pt>
                <c:pt idx="453">
                  <c:v>36.38671875</c:v>
                </c:pt>
                <c:pt idx="454">
                  <c:v>157.68814341298901</c:v>
                </c:pt>
                <c:pt idx="455">
                  <c:v>-100.37109375</c:v>
                </c:pt>
                <c:pt idx="456">
                  <c:v>-100.37109375</c:v>
                </c:pt>
                <c:pt idx="457">
                  <c:v>-100.37109375</c:v>
                </c:pt>
                <c:pt idx="458">
                  <c:v>-100.37109375</c:v>
                </c:pt>
                <c:pt idx="459">
                  <c:v>-100.37109375</c:v>
                </c:pt>
                <c:pt idx="460">
                  <c:v>-100.37109375</c:v>
                </c:pt>
                <c:pt idx="461">
                  <c:v>136.67140151954899</c:v>
                </c:pt>
                <c:pt idx="462">
                  <c:v>136.67140151954899</c:v>
                </c:pt>
                <c:pt idx="463">
                  <c:v>136.67140151954899</c:v>
                </c:pt>
                <c:pt idx="464">
                  <c:v>136.67140151954899</c:v>
                </c:pt>
                <c:pt idx="465">
                  <c:v>-3.2765753000000002</c:v>
                </c:pt>
                <c:pt idx="466">
                  <c:v>79.718824157759499</c:v>
                </c:pt>
                <c:pt idx="467">
                  <c:v>79.718824157759499</c:v>
                </c:pt>
                <c:pt idx="468">
                  <c:v>79.718824157759499</c:v>
                </c:pt>
                <c:pt idx="469">
                  <c:v>-100.37109375</c:v>
                </c:pt>
                <c:pt idx="470">
                  <c:v>-100.37109375</c:v>
                </c:pt>
                <c:pt idx="471">
                  <c:v>-3.2765753000000002</c:v>
                </c:pt>
                <c:pt idx="472">
                  <c:v>-3.2765753000000002</c:v>
                </c:pt>
                <c:pt idx="473">
                  <c:v>-3.2765753000000002</c:v>
                </c:pt>
                <c:pt idx="474">
                  <c:v>-3.2765753000000002</c:v>
                </c:pt>
                <c:pt idx="475">
                  <c:v>-3.2765753000000002</c:v>
                </c:pt>
                <c:pt idx="476">
                  <c:v>-3.2765753000000002</c:v>
                </c:pt>
                <c:pt idx="477">
                  <c:v>-96.081121840459303</c:v>
                </c:pt>
                <c:pt idx="478">
                  <c:v>-100.37109375</c:v>
                </c:pt>
                <c:pt idx="479">
                  <c:v>-100.37109375</c:v>
                </c:pt>
                <c:pt idx="480">
                  <c:v>-100.37109375</c:v>
                </c:pt>
                <c:pt idx="481">
                  <c:v>-100.37109375</c:v>
                </c:pt>
                <c:pt idx="482">
                  <c:v>-100.37109375</c:v>
                </c:pt>
                <c:pt idx="483">
                  <c:v>-100.37109375</c:v>
                </c:pt>
                <c:pt idx="484">
                  <c:v>-100.37109375</c:v>
                </c:pt>
                <c:pt idx="485">
                  <c:v>-100.37109375</c:v>
                </c:pt>
                <c:pt idx="486">
                  <c:v>-100.37109375</c:v>
                </c:pt>
                <c:pt idx="487">
                  <c:v>-100.37109375</c:v>
                </c:pt>
                <c:pt idx="488">
                  <c:v>-100.37109375</c:v>
                </c:pt>
                <c:pt idx="489">
                  <c:v>-100.37109375</c:v>
                </c:pt>
                <c:pt idx="490">
                  <c:v>-100.37109375</c:v>
                </c:pt>
                <c:pt idx="491">
                  <c:v>-100.37109375</c:v>
                </c:pt>
                <c:pt idx="492">
                  <c:v>-100.37109375</c:v>
                </c:pt>
                <c:pt idx="493">
                  <c:v>-100.37109375</c:v>
                </c:pt>
                <c:pt idx="494">
                  <c:v>-100.37109375</c:v>
                </c:pt>
                <c:pt idx="495">
                  <c:v>-100.37109375</c:v>
                </c:pt>
                <c:pt idx="496">
                  <c:v>-100.37109375</c:v>
                </c:pt>
                <c:pt idx="497">
                  <c:v>-0.23411047311343899</c:v>
                </c:pt>
                <c:pt idx="498">
                  <c:v>12.454635881087199</c:v>
                </c:pt>
                <c:pt idx="499">
                  <c:v>-0.23411047311343899</c:v>
                </c:pt>
                <c:pt idx="500">
                  <c:v>136.67140151954899</c:v>
                </c:pt>
                <c:pt idx="501">
                  <c:v>-3.2765753000000002</c:v>
                </c:pt>
                <c:pt idx="502">
                  <c:v>-100.37109375</c:v>
                </c:pt>
                <c:pt idx="503">
                  <c:v>-100.37109375</c:v>
                </c:pt>
                <c:pt idx="504">
                  <c:v>-100.37109375</c:v>
                </c:pt>
                <c:pt idx="505">
                  <c:v>-100.37109375</c:v>
                </c:pt>
                <c:pt idx="506">
                  <c:v>-100.37109375</c:v>
                </c:pt>
                <c:pt idx="507">
                  <c:v>16.9016059132089</c:v>
                </c:pt>
                <c:pt idx="508">
                  <c:v>-96.081121840459303</c:v>
                </c:pt>
                <c:pt idx="509">
                  <c:v>-96.081121840459303</c:v>
                </c:pt>
                <c:pt idx="510">
                  <c:v>-96.081121840459303</c:v>
                </c:pt>
                <c:pt idx="511">
                  <c:v>-96.081121840459303</c:v>
                </c:pt>
                <c:pt idx="512">
                  <c:v>-100.37109375</c:v>
                </c:pt>
                <c:pt idx="513">
                  <c:v>-100.37109375</c:v>
                </c:pt>
                <c:pt idx="514">
                  <c:v>-100.37109375</c:v>
                </c:pt>
                <c:pt idx="515">
                  <c:v>-100.37109375</c:v>
                </c:pt>
                <c:pt idx="516">
                  <c:v>-100.37109375</c:v>
                </c:pt>
                <c:pt idx="517">
                  <c:v>157.68814341298901</c:v>
                </c:pt>
                <c:pt idx="518">
                  <c:v>-3.2765753000000002</c:v>
                </c:pt>
                <c:pt idx="519">
                  <c:v>-3.2765753000000002</c:v>
                </c:pt>
                <c:pt idx="520">
                  <c:v>-3.2765753000000002</c:v>
                </c:pt>
                <c:pt idx="521">
                  <c:v>-3.2765753000000002</c:v>
                </c:pt>
                <c:pt idx="522">
                  <c:v>14.2476196306026</c:v>
                </c:pt>
                <c:pt idx="523">
                  <c:v>-96.081121840459303</c:v>
                </c:pt>
                <c:pt idx="524">
                  <c:v>-100.37109375</c:v>
                </c:pt>
                <c:pt idx="525">
                  <c:v>-100.37109375</c:v>
                </c:pt>
                <c:pt idx="526">
                  <c:v>-100.37109375</c:v>
                </c:pt>
                <c:pt idx="527">
                  <c:v>-100.37109375</c:v>
                </c:pt>
                <c:pt idx="528">
                  <c:v>-100.37109375</c:v>
                </c:pt>
                <c:pt idx="529">
                  <c:v>-100.37109375</c:v>
                </c:pt>
                <c:pt idx="530">
                  <c:v>-100.37109375</c:v>
                </c:pt>
                <c:pt idx="531">
                  <c:v>-100.37109375</c:v>
                </c:pt>
                <c:pt idx="532">
                  <c:v>-100.37109375</c:v>
                </c:pt>
                <c:pt idx="533">
                  <c:v>-100.37109375</c:v>
                </c:pt>
                <c:pt idx="534">
                  <c:v>136.67140151954899</c:v>
                </c:pt>
                <c:pt idx="535">
                  <c:v>136.67140151954899</c:v>
                </c:pt>
                <c:pt idx="536">
                  <c:v>136.67140151954899</c:v>
                </c:pt>
                <c:pt idx="537">
                  <c:v>-3.2765753000000002</c:v>
                </c:pt>
                <c:pt idx="538">
                  <c:v>-100.37109375</c:v>
                </c:pt>
                <c:pt idx="539">
                  <c:v>-100.37109375</c:v>
                </c:pt>
                <c:pt idx="540">
                  <c:v>79.718824157759499</c:v>
                </c:pt>
                <c:pt idx="541">
                  <c:v>-8.3497513219418007</c:v>
                </c:pt>
                <c:pt idx="542">
                  <c:v>-100.37109375</c:v>
                </c:pt>
                <c:pt idx="543">
                  <c:v>-100.37109375</c:v>
                </c:pt>
                <c:pt idx="544">
                  <c:v>-100.37109375</c:v>
                </c:pt>
                <c:pt idx="545">
                  <c:v>-100.37109375</c:v>
                </c:pt>
                <c:pt idx="546">
                  <c:v>-100.37109375</c:v>
                </c:pt>
                <c:pt idx="547">
                  <c:v>-100.37109375</c:v>
                </c:pt>
                <c:pt idx="548">
                  <c:v>-100.37109375</c:v>
                </c:pt>
                <c:pt idx="549">
                  <c:v>-100.37109375</c:v>
                </c:pt>
                <c:pt idx="550">
                  <c:v>-100.37109375</c:v>
                </c:pt>
                <c:pt idx="551">
                  <c:v>-100.37109375</c:v>
                </c:pt>
                <c:pt idx="552">
                  <c:v>-100.37109375</c:v>
                </c:pt>
                <c:pt idx="553">
                  <c:v>-100.37109375</c:v>
                </c:pt>
                <c:pt idx="554">
                  <c:v>-100.37109375</c:v>
                </c:pt>
                <c:pt idx="555">
                  <c:v>-100.37109375</c:v>
                </c:pt>
                <c:pt idx="556">
                  <c:v>-100.37109375</c:v>
                </c:pt>
                <c:pt idx="557">
                  <c:v>-100.37109375</c:v>
                </c:pt>
                <c:pt idx="558">
                  <c:v>-100.37109375</c:v>
                </c:pt>
                <c:pt idx="559">
                  <c:v>-100.37109375</c:v>
                </c:pt>
                <c:pt idx="560">
                  <c:v>-100.37109375</c:v>
                </c:pt>
                <c:pt idx="561">
                  <c:v>-100.37109375</c:v>
                </c:pt>
                <c:pt idx="562">
                  <c:v>-100.37109375</c:v>
                </c:pt>
                <c:pt idx="563">
                  <c:v>-100.37109375</c:v>
                </c:pt>
                <c:pt idx="564">
                  <c:v>-96.081121840459303</c:v>
                </c:pt>
                <c:pt idx="565">
                  <c:v>-100.37109375</c:v>
                </c:pt>
                <c:pt idx="566">
                  <c:v>-100.37109375</c:v>
                </c:pt>
                <c:pt idx="567">
                  <c:v>136.67140151954899</c:v>
                </c:pt>
                <c:pt idx="568">
                  <c:v>-100.37109375</c:v>
                </c:pt>
                <c:pt idx="569">
                  <c:v>-96.081121840459303</c:v>
                </c:pt>
                <c:pt idx="570">
                  <c:v>-96.081121840459303</c:v>
                </c:pt>
                <c:pt idx="571">
                  <c:v>-96.081121840459303</c:v>
                </c:pt>
                <c:pt idx="572">
                  <c:v>-96.081121840459303</c:v>
                </c:pt>
                <c:pt idx="573">
                  <c:v>-3.2765753000000002</c:v>
                </c:pt>
                <c:pt idx="574">
                  <c:v>157.68814341298901</c:v>
                </c:pt>
                <c:pt idx="575">
                  <c:v>157.68814341298901</c:v>
                </c:pt>
                <c:pt idx="576">
                  <c:v>53.96484375</c:v>
                </c:pt>
                <c:pt idx="577">
                  <c:v>-8.3497513219418007</c:v>
                </c:pt>
                <c:pt idx="578">
                  <c:v>-80.158713510610198</c:v>
                </c:pt>
                <c:pt idx="579">
                  <c:v>10.370231137780101</c:v>
                </c:pt>
                <c:pt idx="580">
                  <c:v>-13.1379437689524</c:v>
                </c:pt>
                <c:pt idx="581">
                  <c:v>12.454635881087199</c:v>
                </c:pt>
                <c:pt idx="582">
                  <c:v>-0.23411047311343899</c:v>
                </c:pt>
                <c:pt idx="583">
                  <c:v>136.67140151954899</c:v>
                </c:pt>
                <c:pt idx="584">
                  <c:v>-3.2765753000000002</c:v>
                </c:pt>
                <c:pt idx="585">
                  <c:v>-3.2765753000000002</c:v>
                </c:pt>
                <c:pt idx="586">
                  <c:v>-3.2765753000000002</c:v>
                </c:pt>
                <c:pt idx="587">
                  <c:v>-3.2765753000000002</c:v>
                </c:pt>
                <c:pt idx="588">
                  <c:v>-3.2765753000000002</c:v>
                </c:pt>
                <c:pt idx="589">
                  <c:v>-100.37109375</c:v>
                </c:pt>
                <c:pt idx="590">
                  <c:v>-100.37109375</c:v>
                </c:pt>
                <c:pt idx="591">
                  <c:v>-100.37109375</c:v>
                </c:pt>
                <c:pt idx="592">
                  <c:v>-100.37109375</c:v>
                </c:pt>
                <c:pt idx="593">
                  <c:v>-100.37109375</c:v>
                </c:pt>
                <c:pt idx="594">
                  <c:v>-0.23411047311343899</c:v>
                </c:pt>
                <c:pt idx="595">
                  <c:v>-100.37109375</c:v>
                </c:pt>
                <c:pt idx="596">
                  <c:v>-100.37109375</c:v>
                </c:pt>
                <c:pt idx="597">
                  <c:v>2.3377800069637802</c:v>
                </c:pt>
                <c:pt idx="598">
                  <c:v>-100.37109375</c:v>
                </c:pt>
                <c:pt idx="599">
                  <c:v>-100.37109375</c:v>
                </c:pt>
                <c:pt idx="600">
                  <c:v>51.697187499999998</c:v>
                </c:pt>
                <c:pt idx="601">
                  <c:v>-100.37109375</c:v>
                </c:pt>
                <c:pt idx="602">
                  <c:v>-100.37109375</c:v>
                </c:pt>
                <c:pt idx="603">
                  <c:v>-100.37109375</c:v>
                </c:pt>
                <c:pt idx="604">
                  <c:v>-100.37109375</c:v>
                </c:pt>
                <c:pt idx="605">
                  <c:v>-100.37109375</c:v>
                </c:pt>
                <c:pt idx="606">
                  <c:v>-0.23411047311343899</c:v>
                </c:pt>
                <c:pt idx="607">
                  <c:v>136.67140151954899</c:v>
                </c:pt>
                <c:pt idx="608">
                  <c:v>136.67140151954899</c:v>
                </c:pt>
                <c:pt idx="609">
                  <c:v>-52.856287736986999</c:v>
                </c:pt>
                <c:pt idx="610">
                  <c:v>-100.37109375</c:v>
                </c:pt>
                <c:pt idx="611">
                  <c:v>-100.37109375</c:v>
                </c:pt>
                <c:pt idx="612">
                  <c:v>-100.37109375</c:v>
                </c:pt>
                <c:pt idx="613">
                  <c:v>-100.37109375</c:v>
                </c:pt>
                <c:pt idx="614">
                  <c:v>-100.37109375</c:v>
                </c:pt>
                <c:pt idx="615">
                  <c:v>-100.37109375</c:v>
                </c:pt>
                <c:pt idx="616">
                  <c:v>-100.37109375</c:v>
                </c:pt>
                <c:pt idx="617">
                  <c:v>-96.081121840459303</c:v>
                </c:pt>
                <c:pt idx="618">
                  <c:v>-100.37109375</c:v>
                </c:pt>
                <c:pt idx="619">
                  <c:v>-100.37109375</c:v>
                </c:pt>
                <c:pt idx="620">
                  <c:v>-96.081121840459303</c:v>
                </c:pt>
                <c:pt idx="621">
                  <c:v>-100.37109375</c:v>
                </c:pt>
                <c:pt idx="622">
                  <c:v>-100.37109375</c:v>
                </c:pt>
                <c:pt idx="623">
                  <c:v>-100.37109375</c:v>
                </c:pt>
                <c:pt idx="624">
                  <c:v>-100.37109375</c:v>
                </c:pt>
                <c:pt idx="625">
                  <c:v>-100.37109375</c:v>
                </c:pt>
                <c:pt idx="626">
                  <c:v>-100.37109375</c:v>
                </c:pt>
                <c:pt idx="627">
                  <c:v>-100.37109375</c:v>
                </c:pt>
                <c:pt idx="628">
                  <c:v>-100.37109375</c:v>
                </c:pt>
                <c:pt idx="629">
                  <c:v>-100.37109375</c:v>
                </c:pt>
                <c:pt idx="630">
                  <c:v>-100.37109375</c:v>
                </c:pt>
                <c:pt idx="631">
                  <c:v>-100.37109375</c:v>
                </c:pt>
                <c:pt idx="632">
                  <c:v>-100.37109375</c:v>
                </c:pt>
                <c:pt idx="633">
                  <c:v>36.38671875</c:v>
                </c:pt>
                <c:pt idx="634">
                  <c:v>53.96484375</c:v>
                </c:pt>
                <c:pt idx="635">
                  <c:v>-100.37109375</c:v>
                </c:pt>
                <c:pt idx="636">
                  <c:v>103.8194992</c:v>
                </c:pt>
                <c:pt idx="637">
                  <c:v>103.8194992</c:v>
                </c:pt>
                <c:pt idx="638">
                  <c:v>-100.37109375</c:v>
                </c:pt>
                <c:pt idx="639">
                  <c:v>25.733350316683499</c:v>
                </c:pt>
                <c:pt idx="640">
                  <c:v>79.718824157759499</c:v>
                </c:pt>
                <c:pt idx="641">
                  <c:v>-100.37109375</c:v>
                </c:pt>
                <c:pt idx="642">
                  <c:v>-100.37109375</c:v>
                </c:pt>
                <c:pt idx="643">
                  <c:v>-100.37109375</c:v>
                </c:pt>
                <c:pt idx="644">
                  <c:v>-100.37109375</c:v>
                </c:pt>
                <c:pt idx="645">
                  <c:v>22.8515625</c:v>
                </c:pt>
                <c:pt idx="646">
                  <c:v>-100.37109375</c:v>
                </c:pt>
                <c:pt idx="647">
                  <c:v>-100.37109375</c:v>
                </c:pt>
                <c:pt idx="648">
                  <c:v>-100.37109375</c:v>
                </c:pt>
                <c:pt idx="649">
                  <c:v>-100.37109375</c:v>
                </c:pt>
                <c:pt idx="650">
                  <c:v>34.847445026515103</c:v>
                </c:pt>
                <c:pt idx="651">
                  <c:v>-100.37109375</c:v>
                </c:pt>
                <c:pt idx="652">
                  <c:v>118.74036008173201</c:v>
                </c:pt>
                <c:pt idx="653">
                  <c:v>-100.37109375</c:v>
                </c:pt>
                <c:pt idx="654">
                  <c:v>-100.37109375</c:v>
                </c:pt>
                <c:pt idx="655">
                  <c:v>-100.37109375</c:v>
                </c:pt>
                <c:pt idx="656">
                  <c:v>-100.37109375</c:v>
                </c:pt>
                <c:pt idx="657">
                  <c:v>53.96484375</c:v>
                </c:pt>
                <c:pt idx="658">
                  <c:v>-100.37109375</c:v>
                </c:pt>
                <c:pt idx="659">
                  <c:v>-100.37109375</c:v>
                </c:pt>
                <c:pt idx="660">
                  <c:v>-96.081121840459303</c:v>
                </c:pt>
                <c:pt idx="661">
                  <c:v>-3.2765753000000002</c:v>
                </c:pt>
                <c:pt idx="662">
                  <c:v>157.68814341298901</c:v>
                </c:pt>
                <c:pt idx="663">
                  <c:v>157.68814341298901</c:v>
                </c:pt>
                <c:pt idx="664">
                  <c:v>157.68814341298901</c:v>
                </c:pt>
                <c:pt idx="665">
                  <c:v>-3.2765753000000002</c:v>
                </c:pt>
                <c:pt idx="666">
                  <c:v>-96.081121840459303</c:v>
                </c:pt>
                <c:pt idx="667">
                  <c:v>-96.081121840459303</c:v>
                </c:pt>
                <c:pt idx="668">
                  <c:v>-96.081121840459303</c:v>
                </c:pt>
                <c:pt idx="669">
                  <c:v>-100.37109375</c:v>
                </c:pt>
                <c:pt idx="670">
                  <c:v>-100.37109375</c:v>
                </c:pt>
                <c:pt idx="671">
                  <c:v>-100.37109375</c:v>
                </c:pt>
                <c:pt idx="672">
                  <c:v>53.96484375</c:v>
                </c:pt>
                <c:pt idx="673">
                  <c:v>-96.081121840459303</c:v>
                </c:pt>
                <c:pt idx="674">
                  <c:v>-3.2765753000000002</c:v>
                </c:pt>
                <c:pt idx="675">
                  <c:v>-3.2765753000000002</c:v>
                </c:pt>
                <c:pt idx="676">
                  <c:v>-100.37109375</c:v>
                </c:pt>
                <c:pt idx="677">
                  <c:v>-100.37109375</c:v>
                </c:pt>
                <c:pt idx="678">
                  <c:v>-100.37109375</c:v>
                </c:pt>
                <c:pt idx="679">
                  <c:v>-96.081121840459303</c:v>
                </c:pt>
                <c:pt idx="680">
                  <c:v>79.718824157759499</c:v>
                </c:pt>
                <c:pt idx="681">
                  <c:v>136.67140151954899</c:v>
                </c:pt>
                <c:pt idx="682">
                  <c:v>-100.37109375</c:v>
                </c:pt>
                <c:pt idx="683">
                  <c:v>42.352831999999999</c:v>
                </c:pt>
                <c:pt idx="684">
                  <c:v>-3.2765753000000002</c:v>
                </c:pt>
                <c:pt idx="685">
                  <c:v>-100.37109375</c:v>
                </c:pt>
                <c:pt idx="686">
                  <c:v>-100.37109375</c:v>
                </c:pt>
                <c:pt idx="687">
                  <c:v>-0.23411047311343899</c:v>
                </c:pt>
                <c:pt idx="688">
                  <c:v>-0.23411047311343899</c:v>
                </c:pt>
                <c:pt idx="689">
                  <c:v>-4.03154056226247</c:v>
                </c:pt>
                <c:pt idx="690">
                  <c:v>10.370231137780101</c:v>
                </c:pt>
                <c:pt idx="691">
                  <c:v>-0.23411047311343899</c:v>
                </c:pt>
                <c:pt idx="692">
                  <c:v>-100.37109375</c:v>
                </c:pt>
                <c:pt idx="693">
                  <c:v>-100.37109375</c:v>
                </c:pt>
                <c:pt idx="694">
                  <c:v>-100.37109375</c:v>
                </c:pt>
                <c:pt idx="695">
                  <c:v>-100.37109375</c:v>
                </c:pt>
                <c:pt idx="696">
                  <c:v>34.976029031563399</c:v>
                </c:pt>
                <c:pt idx="697">
                  <c:v>-100.37109375</c:v>
                </c:pt>
                <c:pt idx="698">
                  <c:v>-100.37109375</c:v>
                </c:pt>
                <c:pt idx="699">
                  <c:v>-3.2765753000000002</c:v>
                </c:pt>
                <c:pt idx="700">
                  <c:v>-3.2765753000000002</c:v>
                </c:pt>
                <c:pt idx="701">
                  <c:v>157.68814341298901</c:v>
                </c:pt>
                <c:pt idx="702">
                  <c:v>-100.37109375</c:v>
                </c:pt>
                <c:pt idx="703">
                  <c:v>53.96484375</c:v>
                </c:pt>
                <c:pt idx="704">
                  <c:v>-100.37109375</c:v>
                </c:pt>
                <c:pt idx="705">
                  <c:v>136.67140151954899</c:v>
                </c:pt>
                <c:pt idx="706">
                  <c:v>-100.37109375</c:v>
                </c:pt>
                <c:pt idx="707">
                  <c:v>-100.37109375</c:v>
                </c:pt>
                <c:pt idx="708">
                  <c:v>-100.37109375</c:v>
                </c:pt>
                <c:pt idx="709">
                  <c:v>-100.37109375</c:v>
                </c:pt>
                <c:pt idx="710">
                  <c:v>-100.37109375</c:v>
                </c:pt>
                <c:pt idx="711">
                  <c:v>-3.2765753000000002</c:v>
                </c:pt>
                <c:pt idx="712">
                  <c:v>53.96484375</c:v>
                </c:pt>
                <c:pt idx="713">
                  <c:v>-4.03154056226247</c:v>
                </c:pt>
                <c:pt idx="714">
                  <c:v>-3.2765753000000002</c:v>
                </c:pt>
                <c:pt idx="715">
                  <c:v>-3.2765753000000002</c:v>
                </c:pt>
                <c:pt idx="716">
                  <c:v>-3.2765753000000002</c:v>
                </c:pt>
                <c:pt idx="717">
                  <c:v>-3.2765753000000002</c:v>
                </c:pt>
                <c:pt idx="718">
                  <c:v>-3.2765753000000002</c:v>
                </c:pt>
                <c:pt idx="719">
                  <c:v>-3.2765753000000002</c:v>
                </c:pt>
                <c:pt idx="720">
                  <c:v>-3.2765753000000002</c:v>
                </c:pt>
                <c:pt idx="721">
                  <c:v>-96.081121840459303</c:v>
                </c:pt>
                <c:pt idx="722">
                  <c:v>-96.081121840459303</c:v>
                </c:pt>
                <c:pt idx="723">
                  <c:v>-96.081121840459303</c:v>
                </c:pt>
                <c:pt idx="724">
                  <c:v>-100.37109375</c:v>
                </c:pt>
                <c:pt idx="725">
                  <c:v>-100.37109375</c:v>
                </c:pt>
                <c:pt idx="726">
                  <c:v>-100.37109375</c:v>
                </c:pt>
                <c:pt idx="727">
                  <c:v>-100.37109375</c:v>
                </c:pt>
                <c:pt idx="728">
                  <c:v>-100.37109375</c:v>
                </c:pt>
                <c:pt idx="729">
                  <c:v>-100.37109375</c:v>
                </c:pt>
                <c:pt idx="730">
                  <c:v>-100.37109375</c:v>
                </c:pt>
                <c:pt idx="731">
                  <c:v>34.976029031563399</c:v>
                </c:pt>
                <c:pt idx="732">
                  <c:v>-100.37109375</c:v>
                </c:pt>
                <c:pt idx="733">
                  <c:v>-100.37109375</c:v>
                </c:pt>
                <c:pt idx="734">
                  <c:v>-100.37109375</c:v>
                </c:pt>
                <c:pt idx="735">
                  <c:v>-100.37109375</c:v>
                </c:pt>
                <c:pt idx="736">
                  <c:v>-100.37109375</c:v>
                </c:pt>
                <c:pt idx="737">
                  <c:v>-100.37109375</c:v>
                </c:pt>
                <c:pt idx="738">
                  <c:v>2.3377800069637802</c:v>
                </c:pt>
                <c:pt idx="739">
                  <c:v>2.3377800069637802</c:v>
                </c:pt>
                <c:pt idx="740">
                  <c:v>-96.081121840459303</c:v>
                </c:pt>
                <c:pt idx="741">
                  <c:v>-100.37109375</c:v>
                </c:pt>
                <c:pt idx="742">
                  <c:v>-100.37109375</c:v>
                </c:pt>
                <c:pt idx="743">
                  <c:v>-100.37109375</c:v>
                </c:pt>
                <c:pt idx="744">
                  <c:v>-100.37109375</c:v>
                </c:pt>
                <c:pt idx="745">
                  <c:v>-100.37109375</c:v>
                </c:pt>
                <c:pt idx="746">
                  <c:v>-100.37109375</c:v>
                </c:pt>
                <c:pt idx="747">
                  <c:v>-100.37109375</c:v>
                </c:pt>
                <c:pt idx="748">
                  <c:v>-100.37109375</c:v>
                </c:pt>
                <c:pt idx="749">
                  <c:v>-100.37109375</c:v>
                </c:pt>
                <c:pt idx="750">
                  <c:v>-3.2765753000000002</c:v>
                </c:pt>
                <c:pt idx="751">
                  <c:v>-3.2765753000000002</c:v>
                </c:pt>
                <c:pt idx="752">
                  <c:v>-3.2765753000000002</c:v>
                </c:pt>
                <c:pt idx="753">
                  <c:v>79.718824157759499</c:v>
                </c:pt>
                <c:pt idx="754">
                  <c:v>-0.23411047311343899</c:v>
                </c:pt>
                <c:pt idx="755">
                  <c:v>10.370231137780101</c:v>
                </c:pt>
                <c:pt idx="756">
                  <c:v>10.370231137780101</c:v>
                </c:pt>
                <c:pt idx="757">
                  <c:v>136.67140151954899</c:v>
                </c:pt>
                <c:pt idx="758">
                  <c:v>-100.37109375</c:v>
                </c:pt>
                <c:pt idx="759">
                  <c:v>-100.37109375</c:v>
                </c:pt>
                <c:pt idx="760">
                  <c:v>-100.37109375</c:v>
                </c:pt>
                <c:pt idx="761">
                  <c:v>-100.37109375</c:v>
                </c:pt>
                <c:pt idx="762">
                  <c:v>-3.2765753000000002</c:v>
                </c:pt>
                <c:pt idx="763">
                  <c:v>-100.37109375</c:v>
                </c:pt>
                <c:pt idx="764">
                  <c:v>-100.37109375</c:v>
                </c:pt>
                <c:pt idx="765">
                  <c:v>-100.37109375</c:v>
                </c:pt>
                <c:pt idx="766">
                  <c:v>25.075048595878101</c:v>
                </c:pt>
                <c:pt idx="767">
                  <c:v>-96.081121840459303</c:v>
                </c:pt>
                <c:pt idx="768">
                  <c:v>-4.03154056226247</c:v>
                </c:pt>
                <c:pt idx="769">
                  <c:v>-3.2765753000000002</c:v>
                </c:pt>
                <c:pt idx="770">
                  <c:v>-100.37109375</c:v>
                </c:pt>
                <c:pt idx="771">
                  <c:v>-100.37109375</c:v>
                </c:pt>
                <c:pt idx="772">
                  <c:v>-100.37109375</c:v>
                </c:pt>
                <c:pt idx="773">
                  <c:v>-100.37109375</c:v>
                </c:pt>
                <c:pt idx="774">
                  <c:v>-100.37109375</c:v>
                </c:pt>
                <c:pt idx="775">
                  <c:v>-100.37109375</c:v>
                </c:pt>
                <c:pt idx="776">
                  <c:v>-100.37109375</c:v>
                </c:pt>
                <c:pt idx="777">
                  <c:v>-100.37109375</c:v>
                </c:pt>
                <c:pt idx="778">
                  <c:v>-100.37109375</c:v>
                </c:pt>
                <c:pt idx="779">
                  <c:v>37.933094471458503</c:v>
                </c:pt>
                <c:pt idx="780">
                  <c:v>-96.081121840459303</c:v>
                </c:pt>
                <c:pt idx="781">
                  <c:v>-100.37109375</c:v>
                </c:pt>
                <c:pt idx="782">
                  <c:v>-100.37109375</c:v>
                </c:pt>
                <c:pt idx="783">
                  <c:v>-100.37109375</c:v>
                </c:pt>
                <c:pt idx="784">
                  <c:v>136.67140151954899</c:v>
                </c:pt>
                <c:pt idx="785">
                  <c:v>136.67140151954899</c:v>
                </c:pt>
                <c:pt idx="786">
                  <c:v>-100.37109375</c:v>
                </c:pt>
                <c:pt idx="787">
                  <c:v>-3.2765753000000002</c:v>
                </c:pt>
                <c:pt idx="788">
                  <c:v>-0.23411047311343899</c:v>
                </c:pt>
                <c:pt idx="789">
                  <c:v>-0.23411047311343899</c:v>
                </c:pt>
                <c:pt idx="790">
                  <c:v>-13.1379437689524</c:v>
                </c:pt>
                <c:pt idx="791">
                  <c:v>14.140313372445901</c:v>
                </c:pt>
                <c:pt idx="792">
                  <c:v>10.370231137780101</c:v>
                </c:pt>
                <c:pt idx="793">
                  <c:v>-52.856287736986999</c:v>
                </c:pt>
                <c:pt idx="794">
                  <c:v>136.329402140414</c:v>
                </c:pt>
                <c:pt idx="795">
                  <c:v>-3.2765753000000002</c:v>
                </c:pt>
                <c:pt idx="796">
                  <c:v>-3.2765753000000002</c:v>
                </c:pt>
                <c:pt idx="797">
                  <c:v>-96.081121840459303</c:v>
                </c:pt>
                <c:pt idx="798">
                  <c:v>-3.2765753000000002</c:v>
                </c:pt>
                <c:pt idx="799">
                  <c:v>-3.2765753000000002</c:v>
                </c:pt>
                <c:pt idx="800">
                  <c:v>9.9999997</c:v>
                </c:pt>
                <c:pt idx="801">
                  <c:v>-3.2765753000000002</c:v>
                </c:pt>
                <c:pt idx="802">
                  <c:v>79.718824157759499</c:v>
                </c:pt>
                <c:pt idx="803">
                  <c:v>-100.37109375</c:v>
                </c:pt>
                <c:pt idx="804">
                  <c:v>-100.37109375</c:v>
                </c:pt>
                <c:pt idx="805">
                  <c:v>-100.37109375</c:v>
                </c:pt>
                <c:pt idx="806">
                  <c:v>-100.37109375</c:v>
                </c:pt>
                <c:pt idx="807">
                  <c:v>-103.373900728424</c:v>
                </c:pt>
                <c:pt idx="808">
                  <c:v>-100.37109375</c:v>
                </c:pt>
                <c:pt idx="809">
                  <c:v>-100.37109375</c:v>
                </c:pt>
                <c:pt idx="810">
                  <c:v>-100.37109375</c:v>
                </c:pt>
                <c:pt idx="811">
                  <c:v>-100.37109375</c:v>
                </c:pt>
                <c:pt idx="812">
                  <c:v>-100.37109375</c:v>
                </c:pt>
                <c:pt idx="813">
                  <c:v>-100.37109375</c:v>
                </c:pt>
                <c:pt idx="814">
                  <c:v>-100.37109375</c:v>
                </c:pt>
                <c:pt idx="815">
                  <c:v>-100.37109375</c:v>
                </c:pt>
                <c:pt idx="816">
                  <c:v>-100.37109375</c:v>
                </c:pt>
                <c:pt idx="817">
                  <c:v>-100.37109375</c:v>
                </c:pt>
                <c:pt idx="819">
                  <c:v>-100.37109375</c:v>
                </c:pt>
                <c:pt idx="820">
                  <c:v>-100.37109375</c:v>
                </c:pt>
                <c:pt idx="821">
                  <c:v>79.718824157759499</c:v>
                </c:pt>
                <c:pt idx="822">
                  <c:v>79.718824157759499</c:v>
                </c:pt>
                <c:pt idx="823">
                  <c:v>-100.37109375</c:v>
                </c:pt>
                <c:pt idx="824">
                  <c:v>79.718824157759499</c:v>
                </c:pt>
                <c:pt idx="825">
                  <c:v>-100.37109375</c:v>
                </c:pt>
                <c:pt idx="826">
                  <c:v>79.718824157759499</c:v>
                </c:pt>
                <c:pt idx="827">
                  <c:v>79.718824157759499</c:v>
                </c:pt>
                <c:pt idx="828">
                  <c:v>-96.081121840459303</c:v>
                </c:pt>
                <c:pt idx="829">
                  <c:v>103.8194992</c:v>
                </c:pt>
                <c:pt idx="830">
                  <c:v>-100.37109375</c:v>
                </c:pt>
                <c:pt idx="831">
                  <c:v>-100.37109375</c:v>
                </c:pt>
                <c:pt idx="832">
                  <c:v>-100.37109375</c:v>
                </c:pt>
                <c:pt idx="833">
                  <c:v>-100.37109375</c:v>
                </c:pt>
                <c:pt idx="834">
                  <c:v>47.754882648013997</c:v>
                </c:pt>
                <c:pt idx="835">
                  <c:v>-100.37109375</c:v>
                </c:pt>
                <c:pt idx="836">
                  <c:v>-100.37109375</c:v>
                </c:pt>
                <c:pt idx="837">
                  <c:v>-100.37109375</c:v>
                </c:pt>
                <c:pt idx="838">
                  <c:v>79.718824157759499</c:v>
                </c:pt>
                <c:pt idx="839">
                  <c:v>-100.37109375</c:v>
                </c:pt>
                <c:pt idx="840">
                  <c:v>-100.37109375</c:v>
                </c:pt>
                <c:pt idx="841">
                  <c:v>136.67140151954899</c:v>
                </c:pt>
                <c:pt idx="842">
                  <c:v>-100.37109375</c:v>
                </c:pt>
                <c:pt idx="843">
                  <c:v>4.5788363560432002</c:v>
                </c:pt>
                <c:pt idx="844">
                  <c:v>51.697187499999998</c:v>
                </c:pt>
                <c:pt idx="845">
                  <c:v>-96.081121840459303</c:v>
                </c:pt>
                <c:pt idx="846">
                  <c:v>-96.081121840459303</c:v>
                </c:pt>
                <c:pt idx="847">
                  <c:v>-96.081121840459303</c:v>
                </c:pt>
                <c:pt idx="848">
                  <c:v>-3.2765753000000002</c:v>
                </c:pt>
                <c:pt idx="849">
                  <c:v>-100.37109375</c:v>
                </c:pt>
                <c:pt idx="850">
                  <c:v>-100.37109375</c:v>
                </c:pt>
                <c:pt idx="851">
                  <c:v>-100.37109375</c:v>
                </c:pt>
                <c:pt idx="852">
                  <c:v>-100.37109375</c:v>
                </c:pt>
                <c:pt idx="853">
                  <c:v>136.67140151954899</c:v>
                </c:pt>
                <c:pt idx="854">
                  <c:v>-3.2765753000000002</c:v>
                </c:pt>
                <c:pt idx="855">
                  <c:v>-100.37109375</c:v>
                </c:pt>
                <c:pt idx="856">
                  <c:v>-100.37109375</c:v>
                </c:pt>
                <c:pt idx="857">
                  <c:v>-0.23411047311343899</c:v>
                </c:pt>
                <c:pt idx="858">
                  <c:v>-3.2765753000000002</c:v>
                </c:pt>
                <c:pt idx="859">
                  <c:v>71.247499000000005</c:v>
                </c:pt>
                <c:pt idx="860">
                  <c:v>53.96484375</c:v>
                </c:pt>
                <c:pt idx="861">
                  <c:v>-100.37109375</c:v>
                </c:pt>
                <c:pt idx="862">
                  <c:v>103.8194992</c:v>
                </c:pt>
                <c:pt idx="863">
                  <c:v>-100.37109375</c:v>
                </c:pt>
                <c:pt idx="864">
                  <c:v>2.3377800069637802</c:v>
                </c:pt>
                <c:pt idx="865">
                  <c:v>51.697187499999998</c:v>
                </c:pt>
                <c:pt idx="866">
                  <c:v>-100.37109375</c:v>
                </c:pt>
                <c:pt idx="867">
                  <c:v>-100.37109375</c:v>
                </c:pt>
                <c:pt idx="868">
                  <c:v>-100.37109375</c:v>
                </c:pt>
                <c:pt idx="869">
                  <c:v>-100.37109375</c:v>
                </c:pt>
                <c:pt idx="870">
                  <c:v>-100.37109375</c:v>
                </c:pt>
                <c:pt idx="871">
                  <c:v>-100.37109375</c:v>
                </c:pt>
                <c:pt idx="872">
                  <c:v>-3.2765753000000002</c:v>
                </c:pt>
                <c:pt idx="873">
                  <c:v>-3.2765753000000002</c:v>
                </c:pt>
                <c:pt idx="874">
                  <c:v>-3.2765753000000002</c:v>
                </c:pt>
                <c:pt idx="875">
                  <c:v>-3.2765753000000002</c:v>
                </c:pt>
                <c:pt idx="876">
                  <c:v>-3.2765753000000002</c:v>
                </c:pt>
                <c:pt idx="877">
                  <c:v>-3.2765753000000002</c:v>
                </c:pt>
                <c:pt idx="878">
                  <c:v>-3.2765753000000002</c:v>
                </c:pt>
                <c:pt idx="879">
                  <c:v>-3.2765753000000002</c:v>
                </c:pt>
                <c:pt idx="880">
                  <c:v>-3.2765753000000002</c:v>
                </c:pt>
                <c:pt idx="881">
                  <c:v>-4.03154056226247</c:v>
                </c:pt>
                <c:pt idx="882">
                  <c:v>-100.37109375</c:v>
                </c:pt>
                <c:pt idx="883">
                  <c:v>-100.37109375</c:v>
                </c:pt>
                <c:pt idx="884">
                  <c:v>-100.37109375</c:v>
                </c:pt>
                <c:pt idx="885">
                  <c:v>-100.37109375</c:v>
                </c:pt>
                <c:pt idx="886">
                  <c:v>-100.37109375</c:v>
                </c:pt>
                <c:pt idx="887">
                  <c:v>-100.37109375</c:v>
                </c:pt>
                <c:pt idx="888">
                  <c:v>79.718824157759499</c:v>
                </c:pt>
                <c:pt idx="889">
                  <c:v>-100.37109375</c:v>
                </c:pt>
                <c:pt idx="890">
                  <c:v>-100.37109375</c:v>
                </c:pt>
                <c:pt idx="891">
                  <c:v>-100.37109375</c:v>
                </c:pt>
                <c:pt idx="892">
                  <c:v>-100.37109375</c:v>
                </c:pt>
                <c:pt idx="893">
                  <c:v>-100.37109375</c:v>
                </c:pt>
                <c:pt idx="894">
                  <c:v>-100.37109375</c:v>
                </c:pt>
                <c:pt idx="895">
                  <c:v>-8.3497513219418007</c:v>
                </c:pt>
                <c:pt idx="896">
                  <c:v>-3.2765753000000002</c:v>
                </c:pt>
                <c:pt idx="897">
                  <c:v>-3.2765753000000002</c:v>
                </c:pt>
                <c:pt idx="898">
                  <c:v>-3.2765753000000002</c:v>
                </c:pt>
                <c:pt idx="899">
                  <c:v>-3.2765753000000002</c:v>
                </c:pt>
                <c:pt idx="900">
                  <c:v>136.67140151954899</c:v>
                </c:pt>
                <c:pt idx="901">
                  <c:v>-3.2765753000000002</c:v>
                </c:pt>
                <c:pt idx="902">
                  <c:v>-96.081121840459303</c:v>
                </c:pt>
                <c:pt idx="903">
                  <c:v>25.075048595878101</c:v>
                </c:pt>
                <c:pt idx="904">
                  <c:v>-100.37109375</c:v>
                </c:pt>
                <c:pt idx="905">
                  <c:v>-100.37109375</c:v>
                </c:pt>
                <c:pt idx="906">
                  <c:v>-100.37109375</c:v>
                </c:pt>
                <c:pt idx="907">
                  <c:v>-100.37109375</c:v>
                </c:pt>
                <c:pt idx="908">
                  <c:v>-100.37109375</c:v>
                </c:pt>
                <c:pt idx="909">
                  <c:v>-100.37109375</c:v>
                </c:pt>
                <c:pt idx="910">
                  <c:v>-100.37109375</c:v>
                </c:pt>
                <c:pt idx="911">
                  <c:v>-100.37109375</c:v>
                </c:pt>
                <c:pt idx="912">
                  <c:v>-100.37109375</c:v>
                </c:pt>
                <c:pt idx="913">
                  <c:v>-100.37109375</c:v>
                </c:pt>
                <c:pt idx="914">
                  <c:v>-100.37109375</c:v>
                </c:pt>
                <c:pt idx="915">
                  <c:v>79.718824157759499</c:v>
                </c:pt>
                <c:pt idx="916">
                  <c:v>-100.37109375</c:v>
                </c:pt>
                <c:pt idx="917">
                  <c:v>103.8194992</c:v>
                </c:pt>
                <c:pt idx="918">
                  <c:v>-100.37109375</c:v>
                </c:pt>
                <c:pt idx="919">
                  <c:v>71.247499000000005</c:v>
                </c:pt>
                <c:pt idx="920">
                  <c:v>-100.37109375</c:v>
                </c:pt>
                <c:pt idx="921">
                  <c:v>-100.37109375</c:v>
                </c:pt>
                <c:pt idx="922">
                  <c:v>-100.37109375</c:v>
                </c:pt>
                <c:pt idx="923">
                  <c:v>-100.37109375</c:v>
                </c:pt>
                <c:pt idx="924">
                  <c:v>10.370231137780101</c:v>
                </c:pt>
                <c:pt idx="925">
                  <c:v>-100.37109375</c:v>
                </c:pt>
                <c:pt idx="926">
                  <c:v>-103.373900728424</c:v>
                </c:pt>
                <c:pt idx="927">
                  <c:v>-100.37109375</c:v>
                </c:pt>
                <c:pt idx="928">
                  <c:v>-100.37109375</c:v>
                </c:pt>
                <c:pt idx="929">
                  <c:v>-100.37109375</c:v>
                </c:pt>
                <c:pt idx="930">
                  <c:v>-3.2765753000000002</c:v>
                </c:pt>
                <c:pt idx="931">
                  <c:v>-3.2765753000000002</c:v>
                </c:pt>
                <c:pt idx="932">
                  <c:v>25.075048595878101</c:v>
                </c:pt>
                <c:pt idx="933">
                  <c:v>79.718824157759499</c:v>
                </c:pt>
                <c:pt idx="934">
                  <c:v>23.998979285390799</c:v>
                </c:pt>
                <c:pt idx="935">
                  <c:v>-8.3497513219418007</c:v>
                </c:pt>
                <c:pt idx="936">
                  <c:v>-3.2765753000000002</c:v>
                </c:pt>
                <c:pt idx="937">
                  <c:v>-3.2765753000000002</c:v>
                </c:pt>
                <c:pt idx="938">
                  <c:v>-96.081121840459303</c:v>
                </c:pt>
                <c:pt idx="939">
                  <c:v>-100.37109375</c:v>
                </c:pt>
                <c:pt idx="940">
                  <c:v>-3.2765753000000002</c:v>
                </c:pt>
                <c:pt idx="941">
                  <c:v>-3.2765753000000002</c:v>
                </c:pt>
                <c:pt idx="942">
                  <c:v>-3.2765753000000002</c:v>
                </c:pt>
                <c:pt idx="943">
                  <c:v>-13.1379437689524</c:v>
                </c:pt>
                <c:pt idx="944">
                  <c:v>-100.37109375</c:v>
                </c:pt>
                <c:pt idx="945">
                  <c:v>-100.37109375</c:v>
                </c:pt>
                <c:pt idx="946">
                  <c:v>-100.37109375</c:v>
                </c:pt>
                <c:pt idx="947">
                  <c:v>-100.37109375</c:v>
                </c:pt>
                <c:pt idx="948">
                  <c:v>157.68814341298901</c:v>
                </c:pt>
                <c:pt idx="949">
                  <c:v>136.67140151954899</c:v>
                </c:pt>
                <c:pt idx="950">
                  <c:v>-0.23411047311343899</c:v>
                </c:pt>
                <c:pt idx="951">
                  <c:v>-100.37109375</c:v>
                </c:pt>
                <c:pt idx="952">
                  <c:v>42.352831999999999</c:v>
                </c:pt>
                <c:pt idx="953">
                  <c:v>-100.37109375</c:v>
                </c:pt>
                <c:pt idx="954">
                  <c:v>-100.37109375</c:v>
                </c:pt>
                <c:pt idx="955">
                  <c:v>-100.37109375</c:v>
                </c:pt>
                <c:pt idx="956">
                  <c:v>136.67140151954899</c:v>
                </c:pt>
                <c:pt idx="957">
                  <c:v>-100.37109375</c:v>
                </c:pt>
                <c:pt idx="958">
                  <c:v>79.718824157759499</c:v>
                </c:pt>
                <c:pt idx="959">
                  <c:v>10.370231137780101</c:v>
                </c:pt>
                <c:pt idx="960">
                  <c:v>-3.2765753000000002</c:v>
                </c:pt>
                <c:pt idx="961">
                  <c:v>-3.2765753000000002</c:v>
                </c:pt>
                <c:pt idx="962">
                  <c:v>-3.2765753000000002</c:v>
                </c:pt>
                <c:pt idx="963">
                  <c:v>-3.2765753000000002</c:v>
                </c:pt>
                <c:pt idx="964">
                  <c:v>-100.37109375</c:v>
                </c:pt>
                <c:pt idx="965">
                  <c:v>-100.37109375</c:v>
                </c:pt>
                <c:pt idx="966">
                  <c:v>42.352831999999999</c:v>
                </c:pt>
                <c:pt idx="967">
                  <c:v>47.754882648013997</c:v>
                </c:pt>
                <c:pt idx="968">
                  <c:v>-100.37109375</c:v>
                </c:pt>
                <c:pt idx="969">
                  <c:v>-100.37109375</c:v>
                </c:pt>
                <c:pt idx="970">
                  <c:v>-100.37109375</c:v>
                </c:pt>
                <c:pt idx="971">
                  <c:v>-100.37109375</c:v>
                </c:pt>
                <c:pt idx="972">
                  <c:v>2.3377800069637802</c:v>
                </c:pt>
                <c:pt idx="973">
                  <c:v>-3.2765753000000002</c:v>
                </c:pt>
                <c:pt idx="974">
                  <c:v>-18.9371978498469</c:v>
                </c:pt>
                <c:pt idx="975">
                  <c:v>79.718824157759499</c:v>
                </c:pt>
                <c:pt idx="976">
                  <c:v>-100.37109375</c:v>
                </c:pt>
                <c:pt idx="977">
                  <c:v>-96.081121840459303</c:v>
                </c:pt>
                <c:pt idx="978">
                  <c:v>-96.081121840459303</c:v>
                </c:pt>
                <c:pt idx="979">
                  <c:v>-96.081121840459303</c:v>
                </c:pt>
                <c:pt idx="980">
                  <c:v>4.5788363560432002</c:v>
                </c:pt>
                <c:pt idx="981">
                  <c:v>36.38671875</c:v>
                </c:pt>
                <c:pt idx="982">
                  <c:v>-100.37109375</c:v>
                </c:pt>
                <c:pt idx="983">
                  <c:v>-100.37109375</c:v>
                </c:pt>
                <c:pt idx="984">
                  <c:v>-100.37109375</c:v>
                </c:pt>
                <c:pt idx="985">
                  <c:v>-100.37109375</c:v>
                </c:pt>
                <c:pt idx="986">
                  <c:v>34.976029031563399</c:v>
                </c:pt>
                <c:pt idx="987">
                  <c:v>136.329402140414</c:v>
                </c:pt>
                <c:pt idx="988">
                  <c:v>-100.37109375</c:v>
                </c:pt>
                <c:pt idx="989">
                  <c:v>-3.2765753000000002</c:v>
                </c:pt>
                <c:pt idx="990">
                  <c:v>-3.2765753000000002</c:v>
                </c:pt>
                <c:pt idx="991">
                  <c:v>-3.2765753000000002</c:v>
                </c:pt>
                <c:pt idx="992">
                  <c:v>79.718824157759499</c:v>
                </c:pt>
                <c:pt idx="993">
                  <c:v>79.718824157759499</c:v>
                </c:pt>
                <c:pt idx="994">
                  <c:v>79.718824157759499</c:v>
                </c:pt>
                <c:pt idx="995">
                  <c:v>-100.37109375</c:v>
                </c:pt>
                <c:pt idx="996">
                  <c:v>-3.2765753000000002</c:v>
                </c:pt>
                <c:pt idx="997">
                  <c:v>-100.37109375</c:v>
                </c:pt>
                <c:pt idx="998">
                  <c:v>79.718824157759499</c:v>
                </c:pt>
                <c:pt idx="999">
                  <c:v>-100.37109375</c:v>
                </c:pt>
                <c:pt idx="1000">
                  <c:v>-100.37109375</c:v>
                </c:pt>
                <c:pt idx="1001">
                  <c:v>-100.37109375</c:v>
                </c:pt>
                <c:pt idx="1002">
                  <c:v>-100.37109375</c:v>
                </c:pt>
                <c:pt idx="1003">
                  <c:v>-100.37109375</c:v>
                </c:pt>
                <c:pt idx="1004">
                  <c:v>-100.37109375</c:v>
                </c:pt>
                <c:pt idx="1005">
                  <c:v>-100.37109375</c:v>
                </c:pt>
                <c:pt idx="1006">
                  <c:v>-100.37109375</c:v>
                </c:pt>
                <c:pt idx="1007">
                  <c:v>-100.37109375</c:v>
                </c:pt>
                <c:pt idx="1008">
                  <c:v>-100.37109375</c:v>
                </c:pt>
                <c:pt idx="1009">
                  <c:v>19.412234407010001</c:v>
                </c:pt>
                <c:pt idx="1010">
                  <c:v>-100.37109375</c:v>
                </c:pt>
                <c:pt idx="1011">
                  <c:v>-100.37109375</c:v>
                </c:pt>
                <c:pt idx="1012">
                  <c:v>79.718824157759499</c:v>
                </c:pt>
                <c:pt idx="1013">
                  <c:v>-100.37109375</c:v>
                </c:pt>
                <c:pt idx="1014">
                  <c:v>-100.37109375</c:v>
                </c:pt>
                <c:pt idx="1015">
                  <c:v>-100.37109375</c:v>
                </c:pt>
                <c:pt idx="1016">
                  <c:v>157.68814341298901</c:v>
                </c:pt>
                <c:pt idx="1017">
                  <c:v>79.718824157759499</c:v>
                </c:pt>
                <c:pt idx="1018">
                  <c:v>-100.37109375</c:v>
                </c:pt>
                <c:pt idx="1019">
                  <c:v>71.247499000000005</c:v>
                </c:pt>
                <c:pt idx="1020">
                  <c:v>-100.37109375</c:v>
                </c:pt>
                <c:pt idx="1021">
                  <c:v>-100.37109375</c:v>
                </c:pt>
                <c:pt idx="1022">
                  <c:v>-100.37109375</c:v>
                </c:pt>
                <c:pt idx="1023">
                  <c:v>-100.37109375</c:v>
                </c:pt>
                <c:pt idx="1024">
                  <c:v>-100.37109375</c:v>
                </c:pt>
                <c:pt idx="1025">
                  <c:v>-100.37109375</c:v>
                </c:pt>
                <c:pt idx="1026">
                  <c:v>-100.37109375</c:v>
                </c:pt>
                <c:pt idx="1027">
                  <c:v>-100.37109375</c:v>
                </c:pt>
                <c:pt idx="1028">
                  <c:v>79.718824157759499</c:v>
                </c:pt>
                <c:pt idx="1029">
                  <c:v>-100.37109375</c:v>
                </c:pt>
                <c:pt idx="1030">
                  <c:v>-100.37109375</c:v>
                </c:pt>
                <c:pt idx="1031">
                  <c:v>157.68814341298901</c:v>
                </c:pt>
                <c:pt idx="1032">
                  <c:v>-3.2765753000000002</c:v>
                </c:pt>
                <c:pt idx="1033">
                  <c:v>-3.2765753000000002</c:v>
                </c:pt>
                <c:pt idx="1034">
                  <c:v>-3.2765753000000002</c:v>
                </c:pt>
                <c:pt idx="1035">
                  <c:v>-3.2765753000000002</c:v>
                </c:pt>
                <c:pt idx="1036">
                  <c:v>-3.2765753000000002</c:v>
                </c:pt>
                <c:pt idx="1037">
                  <c:v>-3.2765753000000002</c:v>
                </c:pt>
                <c:pt idx="1038">
                  <c:v>79.718824157759499</c:v>
                </c:pt>
                <c:pt idx="1039">
                  <c:v>-96.081121840459303</c:v>
                </c:pt>
                <c:pt idx="1040">
                  <c:v>-100.37109375</c:v>
                </c:pt>
                <c:pt idx="1041">
                  <c:v>25.075048595878101</c:v>
                </c:pt>
                <c:pt idx="1042">
                  <c:v>25.075048595878101</c:v>
                </c:pt>
                <c:pt idx="1043">
                  <c:v>-13.1379437689524</c:v>
                </c:pt>
                <c:pt idx="1044">
                  <c:v>4.5788363560432002</c:v>
                </c:pt>
                <c:pt idx="1045">
                  <c:v>-0.23411047311343899</c:v>
                </c:pt>
                <c:pt idx="1046">
                  <c:v>4.5788363560432002</c:v>
                </c:pt>
                <c:pt idx="1047">
                  <c:v>-4.03154056226247</c:v>
                </c:pt>
                <c:pt idx="1048">
                  <c:v>-100.37109375</c:v>
                </c:pt>
                <c:pt idx="1049">
                  <c:v>-100.37109375</c:v>
                </c:pt>
                <c:pt idx="1050">
                  <c:v>-100.37109375</c:v>
                </c:pt>
                <c:pt idx="1051">
                  <c:v>-100.37109375</c:v>
                </c:pt>
                <c:pt idx="1052">
                  <c:v>-100.37109375</c:v>
                </c:pt>
                <c:pt idx="1053">
                  <c:v>-3.2765753000000002</c:v>
                </c:pt>
                <c:pt idx="1054">
                  <c:v>25.075048595878101</c:v>
                </c:pt>
                <c:pt idx="1055">
                  <c:v>79.718824157759499</c:v>
                </c:pt>
                <c:pt idx="1056">
                  <c:v>-100.37109375</c:v>
                </c:pt>
                <c:pt idx="1057">
                  <c:v>79.718824157759499</c:v>
                </c:pt>
                <c:pt idx="1058">
                  <c:v>-100.37109375</c:v>
                </c:pt>
                <c:pt idx="1059">
                  <c:v>42.352831999999999</c:v>
                </c:pt>
                <c:pt idx="1060">
                  <c:v>29.8675890011496</c:v>
                </c:pt>
                <c:pt idx="1061">
                  <c:v>-3.2765753000000002</c:v>
                </c:pt>
                <c:pt idx="1062">
                  <c:v>-3.2765753000000002</c:v>
                </c:pt>
                <c:pt idx="1063">
                  <c:v>-0.23411047311343899</c:v>
                </c:pt>
                <c:pt idx="1064">
                  <c:v>-100.37109375</c:v>
                </c:pt>
                <c:pt idx="1065">
                  <c:v>-100.37109375</c:v>
                </c:pt>
                <c:pt idx="1066">
                  <c:v>34.847445026515103</c:v>
                </c:pt>
                <c:pt idx="1067">
                  <c:v>36.38671875</c:v>
                </c:pt>
                <c:pt idx="1068">
                  <c:v>-100.37109375</c:v>
                </c:pt>
                <c:pt idx="1069">
                  <c:v>36.38671875</c:v>
                </c:pt>
                <c:pt idx="1070">
                  <c:v>53.96484375</c:v>
                </c:pt>
                <c:pt idx="1071">
                  <c:v>136.67140151954899</c:v>
                </c:pt>
                <c:pt idx="1072">
                  <c:v>15.4749544</c:v>
                </c:pt>
                <c:pt idx="1073">
                  <c:v>53.96484375</c:v>
                </c:pt>
                <c:pt idx="1074">
                  <c:v>109.53118856002099</c:v>
                </c:pt>
                <c:pt idx="1075">
                  <c:v>47.754882648013997</c:v>
                </c:pt>
                <c:pt idx="1076">
                  <c:v>-100.37109375</c:v>
                </c:pt>
                <c:pt idx="1077">
                  <c:v>47.781326898017198</c:v>
                </c:pt>
                <c:pt idx="1078">
                  <c:v>-100.37109375</c:v>
                </c:pt>
                <c:pt idx="1079">
                  <c:v>-4.03154056226247</c:v>
                </c:pt>
                <c:pt idx="1080">
                  <c:v>-100.37109375</c:v>
                </c:pt>
                <c:pt idx="1081">
                  <c:v>-96.081121840459303</c:v>
                </c:pt>
                <c:pt idx="1082">
                  <c:v>-3.2765753000000002</c:v>
                </c:pt>
                <c:pt idx="1083">
                  <c:v>19.412234407010001</c:v>
                </c:pt>
                <c:pt idx="1084">
                  <c:v>-100.37109375</c:v>
                </c:pt>
                <c:pt idx="1085">
                  <c:v>-52.856287736986999</c:v>
                </c:pt>
                <c:pt idx="1086">
                  <c:v>36.38671875</c:v>
                </c:pt>
                <c:pt idx="1087">
                  <c:v>-100.37109375</c:v>
                </c:pt>
                <c:pt idx="1088">
                  <c:v>-100.37109375</c:v>
                </c:pt>
                <c:pt idx="1089">
                  <c:v>-100.37109375</c:v>
                </c:pt>
                <c:pt idx="1090">
                  <c:v>79.718824157759499</c:v>
                </c:pt>
                <c:pt idx="1091">
                  <c:v>-55.988902270916903</c:v>
                </c:pt>
                <c:pt idx="1092">
                  <c:v>-100.37109375</c:v>
                </c:pt>
                <c:pt idx="1093">
                  <c:v>109.53118856002099</c:v>
                </c:pt>
                <c:pt idx="1094">
                  <c:v>-3.2765753000000002</c:v>
                </c:pt>
                <c:pt idx="1095">
                  <c:v>-96.081121840459303</c:v>
                </c:pt>
                <c:pt idx="1096">
                  <c:v>-3.2765753000000002</c:v>
                </c:pt>
                <c:pt idx="1097">
                  <c:v>79.718824157759499</c:v>
                </c:pt>
                <c:pt idx="1098">
                  <c:v>-100.37109375</c:v>
                </c:pt>
                <c:pt idx="1099">
                  <c:v>79.718824157759499</c:v>
                </c:pt>
                <c:pt idx="1100">
                  <c:v>-100.37109375</c:v>
                </c:pt>
                <c:pt idx="1101">
                  <c:v>-3.2765753000000002</c:v>
                </c:pt>
                <c:pt idx="1102">
                  <c:v>103.8194992</c:v>
                </c:pt>
                <c:pt idx="1103">
                  <c:v>103.8194992</c:v>
                </c:pt>
                <c:pt idx="1104">
                  <c:v>53.96484375</c:v>
                </c:pt>
                <c:pt idx="1105">
                  <c:v>53.96484375</c:v>
                </c:pt>
                <c:pt idx="1106">
                  <c:v>-100.37109375</c:v>
                </c:pt>
                <c:pt idx="1107">
                  <c:v>-3.2765753000000002</c:v>
                </c:pt>
                <c:pt idx="1108">
                  <c:v>-100.37109375</c:v>
                </c:pt>
                <c:pt idx="1109">
                  <c:v>-100.37109375</c:v>
                </c:pt>
                <c:pt idx="1110">
                  <c:v>53.96484375</c:v>
                </c:pt>
                <c:pt idx="1111">
                  <c:v>-3.2765753000000002</c:v>
                </c:pt>
                <c:pt idx="1112">
                  <c:v>25.075048595878101</c:v>
                </c:pt>
                <c:pt idx="1113">
                  <c:v>79.718824157759499</c:v>
                </c:pt>
                <c:pt idx="1114">
                  <c:v>79.718824157759499</c:v>
                </c:pt>
                <c:pt idx="1115">
                  <c:v>79.718824157759499</c:v>
                </c:pt>
                <c:pt idx="1116">
                  <c:v>-100.37109375</c:v>
                </c:pt>
                <c:pt idx="1117">
                  <c:v>-100.37109375</c:v>
                </c:pt>
                <c:pt idx="1118">
                  <c:v>-3.2765753000000002</c:v>
                </c:pt>
                <c:pt idx="1119">
                  <c:v>-3.2765753000000002</c:v>
                </c:pt>
                <c:pt idx="1120">
                  <c:v>-3.2765753000000002</c:v>
                </c:pt>
                <c:pt idx="1121">
                  <c:v>-3.2765753000000002</c:v>
                </c:pt>
                <c:pt idx="1122">
                  <c:v>-3.2765753000000002</c:v>
                </c:pt>
                <c:pt idx="1123">
                  <c:v>-3.2765753000000002</c:v>
                </c:pt>
                <c:pt idx="1124">
                  <c:v>-52.856287736986999</c:v>
                </c:pt>
                <c:pt idx="1125">
                  <c:v>79.718824157759499</c:v>
                </c:pt>
                <c:pt idx="1126">
                  <c:v>-100.37109375</c:v>
                </c:pt>
                <c:pt idx="1127">
                  <c:v>34.976029031563399</c:v>
                </c:pt>
                <c:pt idx="1128">
                  <c:v>-52.856287736986999</c:v>
                </c:pt>
                <c:pt idx="1129">
                  <c:v>-100.37109375</c:v>
                </c:pt>
                <c:pt idx="1130">
                  <c:v>-100.37109375</c:v>
                </c:pt>
                <c:pt idx="1131">
                  <c:v>-52.856287736986999</c:v>
                </c:pt>
                <c:pt idx="1132">
                  <c:v>10.370231137780101</c:v>
                </c:pt>
                <c:pt idx="1133">
                  <c:v>12.454635881087199</c:v>
                </c:pt>
                <c:pt idx="1134">
                  <c:v>79.718824157759499</c:v>
                </c:pt>
                <c:pt idx="1135">
                  <c:v>79.718824157759499</c:v>
                </c:pt>
                <c:pt idx="1136">
                  <c:v>-100.37109375</c:v>
                </c:pt>
                <c:pt idx="1137">
                  <c:v>-100.37109375</c:v>
                </c:pt>
                <c:pt idx="1138">
                  <c:v>79.718824157759499</c:v>
                </c:pt>
                <c:pt idx="1139">
                  <c:v>-100.37109375</c:v>
                </c:pt>
                <c:pt idx="1140">
                  <c:v>25.074970241904701</c:v>
                </c:pt>
                <c:pt idx="1141">
                  <c:v>-100.37109375</c:v>
                </c:pt>
                <c:pt idx="1142">
                  <c:v>-100.37109375</c:v>
                </c:pt>
                <c:pt idx="1143">
                  <c:v>118.74036008173201</c:v>
                </c:pt>
                <c:pt idx="1144">
                  <c:v>79.718824157759499</c:v>
                </c:pt>
                <c:pt idx="1145">
                  <c:v>52.947133700000002</c:v>
                </c:pt>
                <c:pt idx="1146">
                  <c:v>-103.373900728424</c:v>
                </c:pt>
                <c:pt idx="1147">
                  <c:v>79.718824157759499</c:v>
                </c:pt>
                <c:pt idx="1148">
                  <c:v>53.96484375</c:v>
                </c:pt>
                <c:pt idx="1149">
                  <c:v>71.247499000000005</c:v>
                </c:pt>
                <c:pt idx="1150">
                  <c:v>79.718824157759499</c:v>
                </c:pt>
                <c:pt idx="1151">
                  <c:v>-100.37109375</c:v>
                </c:pt>
                <c:pt idx="1152">
                  <c:v>-100.37109375</c:v>
                </c:pt>
                <c:pt idx="1153">
                  <c:v>109.53118856002099</c:v>
                </c:pt>
                <c:pt idx="1154">
                  <c:v>-52.856287736986999</c:v>
                </c:pt>
                <c:pt idx="1155">
                  <c:v>25.075048595878101</c:v>
                </c:pt>
                <c:pt idx="1156">
                  <c:v>-3.2765753000000002</c:v>
                </c:pt>
                <c:pt idx="1157">
                  <c:v>-100.37109375</c:v>
                </c:pt>
                <c:pt idx="1158">
                  <c:v>-100.37109375</c:v>
                </c:pt>
                <c:pt idx="1159">
                  <c:v>79.718824157759499</c:v>
                </c:pt>
                <c:pt idx="1160">
                  <c:v>79.718824157759499</c:v>
                </c:pt>
                <c:pt idx="1161">
                  <c:v>79.718824157759499</c:v>
                </c:pt>
                <c:pt idx="1162">
                  <c:v>-3.2765753000000002</c:v>
                </c:pt>
                <c:pt idx="1163">
                  <c:v>109.53118856002099</c:v>
                </c:pt>
                <c:pt idx="1164">
                  <c:v>53.96484375</c:v>
                </c:pt>
                <c:pt idx="1165">
                  <c:v>-84.216854574259301</c:v>
                </c:pt>
                <c:pt idx="1166">
                  <c:v>-100.37109375</c:v>
                </c:pt>
                <c:pt idx="1167">
                  <c:v>79.718824157759499</c:v>
                </c:pt>
                <c:pt idx="1168">
                  <c:v>19.320914292266401</c:v>
                </c:pt>
                <c:pt idx="1169">
                  <c:v>-100.37109375</c:v>
                </c:pt>
                <c:pt idx="1170">
                  <c:v>103.8194992</c:v>
                </c:pt>
                <c:pt idx="1171">
                  <c:v>-100.37109375</c:v>
                </c:pt>
                <c:pt idx="1172">
                  <c:v>53.96484375</c:v>
                </c:pt>
                <c:pt idx="1173">
                  <c:v>103.8194992</c:v>
                </c:pt>
                <c:pt idx="1174">
                  <c:v>-3.2765753000000002</c:v>
                </c:pt>
                <c:pt idx="1175">
                  <c:v>79.718824157759499</c:v>
                </c:pt>
                <c:pt idx="1176">
                  <c:v>79.718824157759499</c:v>
                </c:pt>
                <c:pt idx="1177">
                  <c:v>79.718824157759499</c:v>
                </c:pt>
                <c:pt idx="1178">
                  <c:v>-52.856287736986999</c:v>
                </c:pt>
                <c:pt idx="1179">
                  <c:v>-13.1379437689524</c:v>
                </c:pt>
                <c:pt idx="1180">
                  <c:v>-13.1379437689524</c:v>
                </c:pt>
                <c:pt idx="1181">
                  <c:v>53.96484375</c:v>
                </c:pt>
                <c:pt idx="1182">
                  <c:v>19.320914292266401</c:v>
                </c:pt>
                <c:pt idx="1183">
                  <c:v>-80.158713510610198</c:v>
                </c:pt>
                <c:pt idx="1184">
                  <c:v>-3.2765753000000002</c:v>
                </c:pt>
                <c:pt idx="1185">
                  <c:v>42.352831999999999</c:v>
                </c:pt>
                <c:pt idx="1186">
                  <c:v>23.998979285390799</c:v>
                </c:pt>
                <c:pt idx="1187">
                  <c:v>79.718824157759499</c:v>
                </c:pt>
                <c:pt idx="1188">
                  <c:v>79.718824157759499</c:v>
                </c:pt>
                <c:pt idx="1189">
                  <c:v>79.718824157759499</c:v>
                </c:pt>
                <c:pt idx="1190">
                  <c:v>79.718824157759499</c:v>
                </c:pt>
                <c:pt idx="1191">
                  <c:v>79.718824157759499</c:v>
                </c:pt>
                <c:pt idx="1192">
                  <c:v>79.718824157759499</c:v>
                </c:pt>
                <c:pt idx="1193">
                  <c:v>79.718824157759499</c:v>
                </c:pt>
                <c:pt idx="1194">
                  <c:v>79.718824157759499</c:v>
                </c:pt>
                <c:pt idx="1195">
                  <c:v>79.718824157759499</c:v>
                </c:pt>
                <c:pt idx="1196">
                  <c:v>18.123672299999999</c:v>
                </c:pt>
                <c:pt idx="1197">
                  <c:v>-3.2765753000000002</c:v>
                </c:pt>
                <c:pt idx="1198">
                  <c:v>12.454635881087199</c:v>
                </c:pt>
                <c:pt idx="1199">
                  <c:v>-100.37109375</c:v>
                </c:pt>
                <c:pt idx="1200">
                  <c:v>-73.784507199999993</c:v>
                </c:pt>
                <c:pt idx="1201">
                  <c:v>-100.37109375</c:v>
                </c:pt>
                <c:pt idx="1202">
                  <c:v>34.914497699999998</c:v>
                </c:pt>
                <c:pt idx="1203">
                  <c:v>42.352831999999999</c:v>
                </c:pt>
                <c:pt idx="1204">
                  <c:v>53.96484375</c:v>
                </c:pt>
                <c:pt idx="1205">
                  <c:v>79.718824157759499</c:v>
                </c:pt>
                <c:pt idx="1206">
                  <c:v>16.126998701523</c:v>
                </c:pt>
                <c:pt idx="1207">
                  <c:v>79.718824157759499</c:v>
                </c:pt>
                <c:pt idx="1208">
                  <c:v>79.718824157759499</c:v>
                </c:pt>
                <c:pt idx="1209">
                  <c:v>-65.241973999999999</c:v>
                </c:pt>
                <c:pt idx="1210">
                  <c:v>42.352831999999999</c:v>
                </c:pt>
                <c:pt idx="1211">
                  <c:v>-100.37109375</c:v>
                </c:pt>
                <c:pt idx="1212">
                  <c:v>-100.37109375</c:v>
                </c:pt>
                <c:pt idx="1213">
                  <c:v>36.38671875</c:v>
                </c:pt>
                <c:pt idx="1214">
                  <c:v>-3.2765753000000002</c:v>
                </c:pt>
                <c:pt idx="1215">
                  <c:v>79.718824157759499</c:v>
                </c:pt>
                <c:pt idx="1216">
                  <c:v>79.718824157759499</c:v>
                </c:pt>
                <c:pt idx="1217">
                  <c:v>79.718824157759499</c:v>
                </c:pt>
                <c:pt idx="1218">
                  <c:v>19.412234407010001</c:v>
                </c:pt>
                <c:pt idx="1219">
                  <c:v>42.352831999999999</c:v>
                </c:pt>
                <c:pt idx="1220">
                  <c:v>-100.37109375</c:v>
                </c:pt>
                <c:pt idx="1221">
                  <c:v>-13.1379437689524</c:v>
                </c:pt>
                <c:pt idx="1222">
                  <c:v>136.67140151954899</c:v>
                </c:pt>
                <c:pt idx="1223">
                  <c:v>79.718824157759499</c:v>
                </c:pt>
                <c:pt idx="1224">
                  <c:v>-103.373900728424</c:v>
                </c:pt>
                <c:pt idx="1225">
                  <c:v>-100.37109375</c:v>
                </c:pt>
                <c:pt idx="1226">
                  <c:v>79.718824157759499</c:v>
                </c:pt>
                <c:pt idx="1227">
                  <c:v>79.718824157759499</c:v>
                </c:pt>
                <c:pt idx="1228">
                  <c:v>79.718824157759499</c:v>
                </c:pt>
                <c:pt idx="1229">
                  <c:v>79.718824157759499</c:v>
                </c:pt>
                <c:pt idx="1230">
                  <c:v>79.718824157759499</c:v>
                </c:pt>
                <c:pt idx="1231">
                  <c:v>79.718824157759499</c:v>
                </c:pt>
                <c:pt idx="1232">
                  <c:v>79.718824157759499</c:v>
                </c:pt>
                <c:pt idx="1233">
                  <c:v>79.718824157759499</c:v>
                </c:pt>
                <c:pt idx="1234">
                  <c:v>79.718824157759499</c:v>
                </c:pt>
                <c:pt idx="1235">
                  <c:v>79.718824157759499</c:v>
                </c:pt>
                <c:pt idx="1236">
                  <c:v>79.718824157759499</c:v>
                </c:pt>
                <c:pt idx="1237">
                  <c:v>79.718824157759499</c:v>
                </c:pt>
                <c:pt idx="1238">
                  <c:v>79.718824157759499</c:v>
                </c:pt>
                <c:pt idx="1239">
                  <c:v>79.718824157759499</c:v>
                </c:pt>
                <c:pt idx="1240">
                  <c:v>79.718824157759499</c:v>
                </c:pt>
                <c:pt idx="1241">
                  <c:v>-13.1379437689524</c:v>
                </c:pt>
                <c:pt idx="1242">
                  <c:v>71.247499000000005</c:v>
                </c:pt>
                <c:pt idx="1243">
                  <c:v>47.754882648013997</c:v>
                </c:pt>
                <c:pt idx="1244">
                  <c:v>79.718824157759499</c:v>
                </c:pt>
                <c:pt idx="1245">
                  <c:v>79.718824157759499</c:v>
                </c:pt>
                <c:pt idx="1246">
                  <c:v>103.8194992</c:v>
                </c:pt>
                <c:pt idx="1247">
                  <c:v>19.999961899999999</c:v>
                </c:pt>
                <c:pt idx="1248">
                  <c:v>79.718824157759499</c:v>
                </c:pt>
                <c:pt idx="1249">
                  <c:v>79.718824157759499</c:v>
                </c:pt>
                <c:pt idx="1250">
                  <c:v>79.718824157759499</c:v>
                </c:pt>
                <c:pt idx="1251">
                  <c:v>95.999965000000003</c:v>
                </c:pt>
                <c:pt idx="1252">
                  <c:v>23.998979285390799</c:v>
                </c:pt>
                <c:pt idx="1253">
                  <c:v>79.718824157759499</c:v>
                </c:pt>
                <c:pt idx="1254">
                  <c:v>79.718824157759499</c:v>
                </c:pt>
                <c:pt idx="1255">
                  <c:v>79.718824157759499</c:v>
                </c:pt>
                <c:pt idx="1256">
                  <c:v>79.718824157759499</c:v>
                </c:pt>
                <c:pt idx="1257">
                  <c:v>79.718824157759499</c:v>
                </c:pt>
                <c:pt idx="1258">
                  <c:v>79.718824157759499</c:v>
                </c:pt>
                <c:pt idx="1259">
                  <c:v>10.445226583805599</c:v>
                </c:pt>
                <c:pt idx="1260">
                  <c:v>27.797744664385998</c:v>
                </c:pt>
                <c:pt idx="1261">
                  <c:v>136.67140151954899</c:v>
                </c:pt>
                <c:pt idx="1262">
                  <c:v>-58.169344500000001</c:v>
                </c:pt>
                <c:pt idx="1263">
                  <c:v>79.718824157759499</c:v>
                </c:pt>
                <c:pt idx="1264">
                  <c:v>79.718824157759499</c:v>
                </c:pt>
                <c:pt idx="1265">
                  <c:v>79.718824157759499</c:v>
                </c:pt>
                <c:pt idx="1266">
                  <c:v>-96.081121840459303</c:v>
                </c:pt>
                <c:pt idx="1267">
                  <c:v>114.1623665</c:v>
                </c:pt>
                <c:pt idx="1268">
                  <c:v>79.718824157759499</c:v>
                </c:pt>
                <c:pt idx="1269">
                  <c:v>29.915437070010299</c:v>
                </c:pt>
                <c:pt idx="1270">
                  <c:v>-13.1379437689524</c:v>
                </c:pt>
                <c:pt idx="1271">
                  <c:v>79.718824157759499</c:v>
                </c:pt>
                <c:pt idx="1272">
                  <c:v>79.718824157759499</c:v>
                </c:pt>
                <c:pt idx="1273">
                  <c:v>79.718824157759499</c:v>
                </c:pt>
                <c:pt idx="1274">
                  <c:v>19.320914292266401</c:v>
                </c:pt>
                <c:pt idx="1275">
                  <c:v>-103.373900728424</c:v>
                </c:pt>
                <c:pt idx="1276">
                  <c:v>25.074970241904701</c:v>
                </c:pt>
                <c:pt idx="1277">
                  <c:v>121.651388657575</c:v>
                </c:pt>
                <c:pt idx="1278">
                  <c:v>-4.03154056226247</c:v>
                </c:pt>
                <c:pt idx="1279">
                  <c:v>-4.03154056226247</c:v>
                </c:pt>
                <c:pt idx="1280">
                  <c:v>14.8117528981082</c:v>
                </c:pt>
                <c:pt idx="1281">
                  <c:v>12.454635881087199</c:v>
                </c:pt>
                <c:pt idx="1282">
                  <c:v>109.53118856002099</c:v>
                </c:pt>
                <c:pt idx="1283">
                  <c:v>104.23279283729499</c:v>
                </c:pt>
                <c:pt idx="1284">
                  <c:v>-3.2765753000000002</c:v>
                </c:pt>
                <c:pt idx="1285">
                  <c:v>-3.2765753000000002</c:v>
                </c:pt>
                <c:pt idx="1286">
                  <c:v>8.0612316768906709</c:v>
                </c:pt>
                <c:pt idx="1287">
                  <c:v>79.718824157759499</c:v>
                </c:pt>
                <c:pt idx="1288">
                  <c:v>25.074970241904701</c:v>
                </c:pt>
                <c:pt idx="1289">
                  <c:v>121.651388657575</c:v>
                </c:pt>
                <c:pt idx="1290">
                  <c:v>19.320914292266401</c:v>
                </c:pt>
                <c:pt idx="1291">
                  <c:v>42.352831999999999</c:v>
                </c:pt>
                <c:pt idx="1292">
                  <c:v>79.718824157759499</c:v>
                </c:pt>
                <c:pt idx="1293">
                  <c:v>-52.856287736986999</c:v>
                </c:pt>
                <c:pt idx="1294">
                  <c:v>79.718824157759499</c:v>
                </c:pt>
                <c:pt idx="1295">
                  <c:v>79.718824157759499</c:v>
                </c:pt>
                <c:pt idx="1296">
                  <c:v>19.320914292266401</c:v>
                </c:pt>
                <c:pt idx="1297">
                  <c:v>79.718824157759499</c:v>
                </c:pt>
                <c:pt idx="1298">
                  <c:v>-1.18954276973065</c:v>
                </c:pt>
                <c:pt idx="1299">
                  <c:v>79.718824157759499</c:v>
                </c:pt>
                <c:pt idx="1300">
                  <c:v>53.96484375</c:v>
                </c:pt>
                <c:pt idx="1301">
                  <c:v>79.718824157759499</c:v>
                </c:pt>
                <c:pt idx="1302">
                  <c:v>79.718824157759499</c:v>
                </c:pt>
                <c:pt idx="1303">
                  <c:v>79.718824157759499</c:v>
                </c:pt>
                <c:pt idx="1304">
                  <c:v>79.718824157759499</c:v>
                </c:pt>
                <c:pt idx="1305">
                  <c:v>79.718824157759499</c:v>
                </c:pt>
                <c:pt idx="1306">
                  <c:v>79.718824157759499</c:v>
                </c:pt>
                <c:pt idx="1307">
                  <c:v>79.718824157759499</c:v>
                </c:pt>
                <c:pt idx="1308">
                  <c:v>79.718824157759499</c:v>
                </c:pt>
                <c:pt idx="1309">
                  <c:v>79.718824157759499</c:v>
                </c:pt>
                <c:pt idx="1310">
                  <c:v>79.718824157759499</c:v>
                </c:pt>
                <c:pt idx="1311">
                  <c:v>79.718824157759499</c:v>
                </c:pt>
                <c:pt idx="1312">
                  <c:v>79.718824157759499</c:v>
                </c:pt>
                <c:pt idx="1313">
                  <c:v>79.718824157759499</c:v>
                </c:pt>
                <c:pt idx="1314">
                  <c:v>79.718824157759499</c:v>
                </c:pt>
                <c:pt idx="1315">
                  <c:v>79.718824157759499</c:v>
                </c:pt>
                <c:pt idx="1316">
                  <c:v>79.718824157759499</c:v>
                </c:pt>
                <c:pt idx="1317">
                  <c:v>79.718824157759499</c:v>
                </c:pt>
                <c:pt idx="1318">
                  <c:v>79.718824157759499</c:v>
                </c:pt>
                <c:pt idx="1319">
                  <c:v>79.718824157759499</c:v>
                </c:pt>
                <c:pt idx="1320">
                  <c:v>-103.373900728424</c:v>
                </c:pt>
                <c:pt idx="1321">
                  <c:v>90.326292725326695</c:v>
                </c:pt>
                <c:pt idx="1322">
                  <c:v>121.651388657575</c:v>
                </c:pt>
                <c:pt idx="1323">
                  <c:v>79.718824157759499</c:v>
                </c:pt>
                <c:pt idx="1324">
                  <c:v>79.718824157759499</c:v>
                </c:pt>
                <c:pt idx="1325">
                  <c:v>71.247499000000005</c:v>
                </c:pt>
                <c:pt idx="1326">
                  <c:v>79.718824157759499</c:v>
                </c:pt>
                <c:pt idx="1327">
                  <c:v>25.075048595878101</c:v>
                </c:pt>
                <c:pt idx="1328">
                  <c:v>-73.784507199999993</c:v>
                </c:pt>
                <c:pt idx="1329">
                  <c:v>79.718824157759499</c:v>
                </c:pt>
                <c:pt idx="1330">
                  <c:v>79.718824157759499</c:v>
                </c:pt>
                <c:pt idx="1331">
                  <c:v>79.718824157759499</c:v>
                </c:pt>
                <c:pt idx="1332">
                  <c:v>79.718824157759499</c:v>
                </c:pt>
                <c:pt idx="1333">
                  <c:v>79.718824157759499</c:v>
                </c:pt>
                <c:pt idx="1334">
                  <c:v>79.718824157759499</c:v>
                </c:pt>
                <c:pt idx="1335">
                  <c:v>79.718824157759499</c:v>
                </c:pt>
                <c:pt idx="1336">
                  <c:v>79.718824157759499</c:v>
                </c:pt>
                <c:pt idx="1337">
                  <c:v>-100.37109375</c:v>
                </c:pt>
                <c:pt idx="1338">
                  <c:v>79.718824157759499</c:v>
                </c:pt>
                <c:pt idx="1339">
                  <c:v>79.718824157759499</c:v>
                </c:pt>
                <c:pt idx="1340">
                  <c:v>-76.3322088645468</c:v>
                </c:pt>
                <c:pt idx="1341">
                  <c:v>-3.2765753000000002</c:v>
                </c:pt>
                <c:pt idx="1342">
                  <c:v>-52.856287736986999</c:v>
                </c:pt>
                <c:pt idx="1343">
                  <c:v>47.754882648013997</c:v>
                </c:pt>
                <c:pt idx="1344">
                  <c:v>-103.373900728424</c:v>
                </c:pt>
                <c:pt idx="1345">
                  <c:v>79.718824157759499</c:v>
                </c:pt>
                <c:pt idx="1346">
                  <c:v>-70.301270599999995</c:v>
                </c:pt>
                <c:pt idx="1347">
                  <c:v>-13.1379437689524</c:v>
                </c:pt>
                <c:pt idx="1348">
                  <c:v>109.53118856002099</c:v>
                </c:pt>
                <c:pt idx="1349">
                  <c:v>79.718824157759499</c:v>
                </c:pt>
                <c:pt idx="1350">
                  <c:v>79.718824157759499</c:v>
                </c:pt>
                <c:pt idx="1351">
                  <c:v>79.718824157759499</c:v>
                </c:pt>
                <c:pt idx="1352">
                  <c:v>79.718824157759499</c:v>
                </c:pt>
                <c:pt idx="1353">
                  <c:v>79.718824157759499</c:v>
                </c:pt>
                <c:pt idx="1354">
                  <c:v>104.23279283729499</c:v>
                </c:pt>
                <c:pt idx="1355">
                  <c:v>16.126998701523</c:v>
                </c:pt>
                <c:pt idx="1356">
                  <c:v>-100.37109375</c:v>
                </c:pt>
                <c:pt idx="1357">
                  <c:v>-100.37109375</c:v>
                </c:pt>
                <c:pt idx="1358">
                  <c:v>31.617912802973901</c:v>
                </c:pt>
                <c:pt idx="1359">
                  <c:v>79.718824157759499</c:v>
                </c:pt>
                <c:pt idx="1360">
                  <c:v>79.718824157759499</c:v>
                </c:pt>
                <c:pt idx="1361">
                  <c:v>118.74036008173201</c:v>
                </c:pt>
                <c:pt idx="1362">
                  <c:v>23.8005385912534</c:v>
                </c:pt>
                <c:pt idx="1363">
                  <c:v>79.718824157759499</c:v>
                </c:pt>
                <c:pt idx="1364">
                  <c:v>79.718824157759499</c:v>
                </c:pt>
                <c:pt idx="1365">
                  <c:v>79.718824157759499</c:v>
                </c:pt>
                <c:pt idx="1366">
                  <c:v>95.999965000000003</c:v>
                </c:pt>
                <c:pt idx="1367">
                  <c:v>25.074970241904701</c:v>
                </c:pt>
                <c:pt idx="1368">
                  <c:v>-100.37109375</c:v>
                </c:pt>
                <c:pt idx="1369">
                  <c:v>79.718824157759499</c:v>
                </c:pt>
                <c:pt idx="1370">
                  <c:v>71.247499000000005</c:v>
                </c:pt>
                <c:pt idx="1371">
                  <c:v>79.718824157759499</c:v>
                </c:pt>
                <c:pt idx="1372">
                  <c:v>42.352831999999999</c:v>
                </c:pt>
                <c:pt idx="1373">
                  <c:v>25.075048595878101</c:v>
                </c:pt>
                <c:pt idx="1374">
                  <c:v>79.718824157759499</c:v>
                </c:pt>
                <c:pt idx="1375">
                  <c:v>25.485661700000001</c:v>
                </c:pt>
                <c:pt idx="1376">
                  <c:v>79.718824157759499</c:v>
                </c:pt>
                <c:pt idx="1377">
                  <c:v>79.718824157759499</c:v>
                </c:pt>
                <c:pt idx="1378">
                  <c:v>79.718824157759499</c:v>
                </c:pt>
                <c:pt idx="1379">
                  <c:v>79.718824157759499</c:v>
                </c:pt>
                <c:pt idx="1380">
                  <c:v>79.718824157759499</c:v>
                </c:pt>
                <c:pt idx="1381">
                  <c:v>79.718824157759499</c:v>
                </c:pt>
                <c:pt idx="1382">
                  <c:v>79.718824157759499</c:v>
                </c:pt>
                <c:pt idx="1383">
                  <c:v>79.718824157759499</c:v>
                </c:pt>
                <c:pt idx="1384">
                  <c:v>79.718824157759499</c:v>
                </c:pt>
                <c:pt idx="1385">
                  <c:v>19.412234407010001</c:v>
                </c:pt>
                <c:pt idx="1386">
                  <c:v>-52.856287736986999</c:v>
                </c:pt>
                <c:pt idx="1387">
                  <c:v>79.718824157759499</c:v>
                </c:pt>
                <c:pt idx="1388">
                  <c:v>79.718824157759499</c:v>
                </c:pt>
                <c:pt idx="1389">
                  <c:v>79.718824157759499</c:v>
                </c:pt>
                <c:pt idx="1390">
                  <c:v>79.718824157759499</c:v>
                </c:pt>
                <c:pt idx="1391">
                  <c:v>80.833844200000001</c:v>
                </c:pt>
                <c:pt idx="1392">
                  <c:v>-6.4342784695884498</c:v>
                </c:pt>
                <c:pt idx="1393">
                  <c:v>79.718824157759499</c:v>
                </c:pt>
                <c:pt idx="1394">
                  <c:v>71.247499000000005</c:v>
                </c:pt>
                <c:pt idx="1395">
                  <c:v>79.718824157759499</c:v>
                </c:pt>
                <c:pt idx="1396">
                  <c:v>79.718824157759499</c:v>
                </c:pt>
                <c:pt idx="1397">
                  <c:v>19.2050343093448</c:v>
                </c:pt>
                <c:pt idx="1398">
                  <c:v>79.718824157759499</c:v>
                </c:pt>
                <c:pt idx="1399">
                  <c:v>79.718824157759499</c:v>
                </c:pt>
                <c:pt idx="1400">
                  <c:v>79.718824157759499</c:v>
                </c:pt>
                <c:pt idx="1401">
                  <c:v>79.718824157759499</c:v>
                </c:pt>
                <c:pt idx="1402">
                  <c:v>79.718824157759499</c:v>
                </c:pt>
                <c:pt idx="1403">
                  <c:v>79.718824157759499</c:v>
                </c:pt>
                <c:pt idx="1404">
                  <c:v>79.718824157759499</c:v>
                </c:pt>
                <c:pt idx="1405">
                  <c:v>79.718824157759499</c:v>
                </c:pt>
                <c:pt idx="1406">
                  <c:v>79.718824157759499</c:v>
                </c:pt>
                <c:pt idx="1407">
                  <c:v>79.718824157759499</c:v>
                </c:pt>
                <c:pt idx="1408">
                  <c:v>-52.856287736986999</c:v>
                </c:pt>
                <c:pt idx="1409">
                  <c:v>19.484908251022301</c:v>
                </c:pt>
                <c:pt idx="1410">
                  <c:v>79.718824157759499</c:v>
                </c:pt>
                <c:pt idx="1411">
                  <c:v>79.718824157759499</c:v>
                </c:pt>
                <c:pt idx="1412">
                  <c:v>79.718824157759499</c:v>
                </c:pt>
                <c:pt idx="1413">
                  <c:v>79.718824157759499</c:v>
                </c:pt>
                <c:pt idx="1414">
                  <c:v>79.718824157759499</c:v>
                </c:pt>
                <c:pt idx="1415">
                  <c:v>79.718824157759499</c:v>
                </c:pt>
                <c:pt idx="1416">
                  <c:v>79.718824157759499</c:v>
                </c:pt>
                <c:pt idx="1417">
                  <c:v>121.651388657575</c:v>
                </c:pt>
                <c:pt idx="1418">
                  <c:v>79.718824157759499</c:v>
                </c:pt>
                <c:pt idx="1419">
                  <c:v>79.718824157759499</c:v>
                </c:pt>
                <c:pt idx="1420">
                  <c:v>79.718824157759499</c:v>
                </c:pt>
                <c:pt idx="1421">
                  <c:v>79.718824157759499</c:v>
                </c:pt>
                <c:pt idx="1422">
                  <c:v>79.718824157759499</c:v>
                </c:pt>
                <c:pt idx="1423">
                  <c:v>79.718824157759499</c:v>
                </c:pt>
                <c:pt idx="1424">
                  <c:v>79.718824157759499</c:v>
                </c:pt>
                <c:pt idx="1425">
                  <c:v>79.718824157759499</c:v>
                </c:pt>
                <c:pt idx="1426">
                  <c:v>79.718824157759499</c:v>
                </c:pt>
                <c:pt idx="1427">
                  <c:v>8.0612316768906709</c:v>
                </c:pt>
                <c:pt idx="1428">
                  <c:v>71.247499000000005</c:v>
                </c:pt>
                <c:pt idx="1429">
                  <c:v>25.075048595878101</c:v>
                </c:pt>
                <c:pt idx="1430">
                  <c:v>79.718824157759499</c:v>
                </c:pt>
                <c:pt idx="1431">
                  <c:v>31.617912802973901</c:v>
                </c:pt>
                <c:pt idx="1432">
                  <c:v>-100.37109375</c:v>
                </c:pt>
                <c:pt idx="1433">
                  <c:v>71.247499000000005</c:v>
                </c:pt>
                <c:pt idx="1434">
                  <c:v>79.718824157759499</c:v>
                </c:pt>
                <c:pt idx="1435">
                  <c:v>25.075048595878101</c:v>
                </c:pt>
                <c:pt idx="1436">
                  <c:v>52.947133700000002</c:v>
                </c:pt>
                <c:pt idx="1437">
                  <c:v>24.853635072757601</c:v>
                </c:pt>
                <c:pt idx="1438">
                  <c:v>-52.856287736986999</c:v>
                </c:pt>
                <c:pt idx="1439">
                  <c:v>109.53118856002099</c:v>
                </c:pt>
                <c:pt idx="1440">
                  <c:v>53.96484375</c:v>
                </c:pt>
                <c:pt idx="1441">
                  <c:v>31.617912802973901</c:v>
                </c:pt>
                <c:pt idx="1442">
                  <c:v>-4.03154056226247</c:v>
                </c:pt>
                <c:pt idx="1443">
                  <c:v>53.96484375</c:v>
                </c:pt>
                <c:pt idx="1444">
                  <c:v>103.9999998</c:v>
                </c:pt>
                <c:pt idx="1445">
                  <c:v>52.947133700000002</c:v>
                </c:pt>
                <c:pt idx="1446">
                  <c:v>79.718824157759499</c:v>
                </c:pt>
                <c:pt idx="1447">
                  <c:v>71.247499000000005</c:v>
                </c:pt>
                <c:pt idx="1448">
                  <c:v>79.718824157759499</c:v>
                </c:pt>
                <c:pt idx="1449">
                  <c:v>-100.37109375</c:v>
                </c:pt>
                <c:pt idx="1450">
                  <c:v>79.718824157759499</c:v>
                </c:pt>
                <c:pt idx="1451">
                  <c:v>79.718824157759499</c:v>
                </c:pt>
                <c:pt idx="1452">
                  <c:v>79.718824157759499</c:v>
                </c:pt>
                <c:pt idx="1453">
                  <c:v>79.718824157759499</c:v>
                </c:pt>
                <c:pt idx="1454">
                  <c:v>79.718824157759499</c:v>
                </c:pt>
                <c:pt idx="1455">
                  <c:v>79.718824157759499</c:v>
                </c:pt>
                <c:pt idx="1456">
                  <c:v>79.718824157759499</c:v>
                </c:pt>
                <c:pt idx="1457">
                  <c:v>79.718824157759499</c:v>
                </c:pt>
                <c:pt idx="1458">
                  <c:v>79.718824157759499</c:v>
                </c:pt>
                <c:pt idx="1459">
                  <c:v>19.412234407010001</c:v>
                </c:pt>
                <c:pt idx="1460">
                  <c:v>109.53118856002099</c:v>
                </c:pt>
                <c:pt idx="1461">
                  <c:v>-52.856287736986999</c:v>
                </c:pt>
                <c:pt idx="1462">
                  <c:v>79.718824157759499</c:v>
                </c:pt>
                <c:pt idx="1463">
                  <c:v>79.718824157759499</c:v>
                </c:pt>
                <c:pt idx="1464">
                  <c:v>79.718824157759499</c:v>
                </c:pt>
                <c:pt idx="1465">
                  <c:v>79.718824157759499</c:v>
                </c:pt>
                <c:pt idx="1466">
                  <c:v>79.718824157759499</c:v>
                </c:pt>
                <c:pt idx="1467">
                  <c:v>80.833844200000001</c:v>
                </c:pt>
                <c:pt idx="1468">
                  <c:v>-103.373900728424</c:v>
                </c:pt>
                <c:pt idx="1469">
                  <c:v>9.6637587116630108</c:v>
                </c:pt>
                <c:pt idx="1470">
                  <c:v>79.718824157759499</c:v>
                </c:pt>
                <c:pt idx="1471">
                  <c:v>79.718824157759499</c:v>
                </c:pt>
                <c:pt idx="1472">
                  <c:v>-103.373900728424</c:v>
                </c:pt>
                <c:pt idx="1473">
                  <c:v>79.718824157759499</c:v>
                </c:pt>
                <c:pt idx="1474">
                  <c:v>121.651388657575</c:v>
                </c:pt>
                <c:pt idx="1475">
                  <c:v>71.247499000000005</c:v>
                </c:pt>
                <c:pt idx="1476">
                  <c:v>79.718824157759499</c:v>
                </c:pt>
                <c:pt idx="1477">
                  <c:v>79.718824157759499</c:v>
                </c:pt>
                <c:pt idx="1478">
                  <c:v>79.718824157759499</c:v>
                </c:pt>
                <c:pt idx="1479">
                  <c:v>79.718824157759499</c:v>
                </c:pt>
                <c:pt idx="1480">
                  <c:v>79.718824157759499</c:v>
                </c:pt>
                <c:pt idx="1481">
                  <c:v>79.718824157759499</c:v>
                </c:pt>
                <c:pt idx="1482">
                  <c:v>79.718824157759499</c:v>
                </c:pt>
                <c:pt idx="1483">
                  <c:v>79.718824157759499</c:v>
                </c:pt>
                <c:pt idx="1484">
                  <c:v>79.718824157759499</c:v>
                </c:pt>
                <c:pt idx="1485">
                  <c:v>79.718824157759499</c:v>
                </c:pt>
                <c:pt idx="1486">
                  <c:v>79.718824157759499</c:v>
                </c:pt>
                <c:pt idx="1487">
                  <c:v>79.718824157759499</c:v>
                </c:pt>
                <c:pt idx="1488">
                  <c:v>79.718824157759499</c:v>
                </c:pt>
                <c:pt idx="1489">
                  <c:v>79.718824157759499</c:v>
                </c:pt>
                <c:pt idx="1490">
                  <c:v>79.718824157759499</c:v>
                </c:pt>
                <c:pt idx="1491">
                  <c:v>79.718824157759499</c:v>
                </c:pt>
                <c:pt idx="1492">
                  <c:v>79.718824157759499</c:v>
                </c:pt>
                <c:pt idx="1493">
                  <c:v>79.718824157759499</c:v>
                </c:pt>
                <c:pt idx="1494">
                  <c:v>79.718824157759499</c:v>
                </c:pt>
                <c:pt idx="1495">
                  <c:v>79.718824157759499</c:v>
                </c:pt>
                <c:pt idx="1496">
                  <c:v>79.718824157759499</c:v>
                </c:pt>
                <c:pt idx="1497">
                  <c:v>79.718824157759499</c:v>
                </c:pt>
                <c:pt idx="1498">
                  <c:v>79.718824157759499</c:v>
                </c:pt>
                <c:pt idx="1499">
                  <c:v>79.718824157759499</c:v>
                </c:pt>
                <c:pt idx="1500">
                  <c:v>79.718824157759499</c:v>
                </c:pt>
                <c:pt idx="1501">
                  <c:v>79.718824157759499</c:v>
                </c:pt>
                <c:pt idx="1502">
                  <c:v>79.718824157759499</c:v>
                </c:pt>
                <c:pt idx="1503">
                  <c:v>79.718824157759499</c:v>
                </c:pt>
                <c:pt idx="1504">
                  <c:v>79.718824157759499</c:v>
                </c:pt>
                <c:pt idx="1505">
                  <c:v>79.718824157759499</c:v>
                </c:pt>
                <c:pt idx="1506">
                  <c:v>79.718824157759499</c:v>
                </c:pt>
                <c:pt idx="1507">
                  <c:v>118.74036008173201</c:v>
                </c:pt>
                <c:pt idx="1508">
                  <c:v>79.718824157759499</c:v>
                </c:pt>
                <c:pt idx="1509">
                  <c:v>79.718824157759499</c:v>
                </c:pt>
                <c:pt idx="1510">
                  <c:v>79.718824157759499</c:v>
                </c:pt>
                <c:pt idx="1511">
                  <c:v>106.448833475413</c:v>
                </c:pt>
                <c:pt idx="1512">
                  <c:v>79.718824157759499</c:v>
                </c:pt>
                <c:pt idx="1513">
                  <c:v>79.718824157759499</c:v>
                </c:pt>
                <c:pt idx="1514">
                  <c:v>79.718824157759499</c:v>
                </c:pt>
                <c:pt idx="1515">
                  <c:v>-52.856287736986999</c:v>
                </c:pt>
                <c:pt idx="1516">
                  <c:v>106.448833475413</c:v>
                </c:pt>
                <c:pt idx="1517">
                  <c:v>79.718824157759499</c:v>
                </c:pt>
                <c:pt idx="1518">
                  <c:v>79.718824157759499</c:v>
                </c:pt>
                <c:pt idx="1519">
                  <c:v>79.718824157759499</c:v>
                </c:pt>
                <c:pt idx="1520">
                  <c:v>79.718824157759499</c:v>
                </c:pt>
                <c:pt idx="1521">
                  <c:v>-100.37109375</c:v>
                </c:pt>
                <c:pt idx="1522">
                  <c:v>79.718824157759499</c:v>
                </c:pt>
                <c:pt idx="1523">
                  <c:v>79.718824157759499</c:v>
                </c:pt>
                <c:pt idx="1524">
                  <c:v>121.651388657575</c:v>
                </c:pt>
                <c:pt idx="1525">
                  <c:v>79.718824157759499</c:v>
                </c:pt>
                <c:pt idx="1526">
                  <c:v>79.718824157759499</c:v>
                </c:pt>
                <c:pt idx="1527">
                  <c:v>79.718824157759499</c:v>
                </c:pt>
                <c:pt idx="1528">
                  <c:v>79.718824157759499</c:v>
                </c:pt>
                <c:pt idx="1529">
                  <c:v>79.718824157759499</c:v>
                </c:pt>
                <c:pt idx="1530">
                  <c:v>79.718824157759499</c:v>
                </c:pt>
                <c:pt idx="1531">
                  <c:v>79.718824157759499</c:v>
                </c:pt>
                <c:pt idx="1532">
                  <c:v>79.718824157759499</c:v>
                </c:pt>
                <c:pt idx="1533">
                  <c:v>25.075048595878101</c:v>
                </c:pt>
                <c:pt idx="1534">
                  <c:v>-62.786688900000001</c:v>
                </c:pt>
                <c:pt idx="1535">
                  <c:v>79.718824157759499</c:v>
                </c:pt>
                <c:pt idx="1536">
                  <c:v>25.075048595878101</c:v>
                </c:pt>
                <c:pt idx="1537">
                  <c:v>-52.856287736986999</c:v>
                </c:pt>
                <c:pt idx="1538">
                  <c:v>79.718824157759499</c:v>
                </c:pt>
                <c:pt idx="1539">
                  <c:v>59.063026550986201</c:v>
                </c:pt>
                <c:pt idx="1540">
                  <c:v>79.718824157759499</c:v>
                </c:pt>
                <c:pt idx="1541">
                  <c:v>8.0612316768906709</c:v>
                </c:pt>
                <c:pt idx="1542">
                  <c:v>55.296395599999997</c:v>
                </c:pt>
                <c:pt idx="1543">
                  <c:v>79.718824157759499</c:v>
                </c:pt>
                <c:pt idx="1544">
                  <c:v>79.718824157759499</c:v>
                </c:pt>
                <c:pt idx="1545">
                  <c:v>79.718824157759499</c:v>
                </c:pt>
                <c:pt idx="1546">
                  <c:v>79.718824157759499</c:v>
                </c:pt>
                <c:pt idx="1547">
                  <c:v>79.718824157759499</c:v>
                </c:pt>
                <c:pt idx="1548">
                  <c:v>79.718824157759499</c:v>
                </c:pt>
                <c:pt idx="1549">
                  <c:v>79.718824157759499</c:v>
                </c:pt>
                <c:pt idx="1550">
                  <c:v>79.718824157759499</c:v>
                </c:pt>
                <c:pt idx="1551">
                  <c:v>79.718824157759499</c:v>
                </c:pt>
                <c:pt idx="1552">
                  <c:v>79.718824157759499</c:v>
                </c:pt>
                <c:pt idx="1553">
                  <c:v>79.718824157759499</c:v>
                </c:pt>
                <c:pt idx="1554">
                  <c:v>79.718824157759499</c:v>
                </c:pt>
                <c:pt idx="1555">
                  <c:v>79.718824157759499</c:v>
                </c:pt>
                <c:pt idx="1556">
                  <c:v>79.718824157759499</c:v>
                </c:pt>
                <c:pt idx="1557">
                  <c:v>79.718824157759499</c:v>
                </c:pt>
                <c:pt idx="1558">
                  <c:v>79.718824157759499</c:v>
                </c:pt>
                <c:pt idx="1559">
                  <c:v>79.718824157759499</c:v>
                </c:pt>
                <c:pt idx="1560">
                  <c:v>79.718824157759499</c:v>
                </c:pt>
                <c:pt idx="1561">
                  <c:v>79.718824157759499</c:v>
                </c:pt>
                <c:pt idx="1562">
                  <c:v>79.718824157759499</c:v>
                </c:pt>
                <c:pt idx="1563">
                  <c:v>79.718824157759499</c:v>
                </c:pt>
                <c:pt idx="1564">
                  <c:v>79.718824157759499</c:v>
                </c:pt>
                <c:pt idx="1565">
                  <c:v>79.718824157759499</c:v>
                </c:pt>
                <c:pt idx="1566">
                  <c:v>79.718824157759499</c:v>
                </c:pt>
                <c:pt idx="1567">
                  <c:v>79.718824157759499</c:v>
                </c:pt>
                <c:pt idx="1568">
                  <c:v>79.718824157759499</c:v>
                </c:pt>
                <c:pt idx="1569">
                  <c:v>79.718824157759499</c:v>
                </c:pt>
                <c:pt idx="1570">
                  <c:v>79.718824157759499</c:v>
                </c:pt>
                <c:pt idx="1571">
                  <c:v>79.718824157759499</c:v>
                </c:pt>
                <c:pt idx="1572">
                  <c:v>79.718824157759499</c:v>
                </c:pt>
                <c:pt idx="1573">
                  <c:v>79.718824157759499</c:v>
                </c:pt>
                <c:pt idx="1574">
                  <c:v>79.718824157759499</c:v>
                </c:pt>
                <c:pt idx="1575">
                  <c:v>71.247499000000005</c:v>
                </c:pt>
                <c:pt idx="1576">
                  <c:v>79.718824157759499</c:v>
                </c:pt>
                <c:pt idx="1577">
                  <c:v>79.718824157759499</c:v>
                </c:pt>
                <c:pt idx="1578">
                  <c:v>79.718824157759499</c:v>
                </c:pt>
                <c:pt idx="1579">
                  <c:v>79.718824157759499</c:v>
                </c:pt>
                <c:pt idx="1580">
                  <c:v>79.718824157759499</c:v>
                </c:pt>
                <c:pt idx="1581">
                  <c:v>79.718824157759499</c:v>
                </c:pt>
                <c:pt idx="1582">
                  <c:v>79.718824157759499</c:v>
                </c:pt>
                <c:pt idx="1583">
                  <c:v>79.718824157759499</c:v>
                </c:pt>
                <c:pt idx="1584">
                  <c:v>79.718824157759499</c:v>
                </c:pt>
                <c:pt idx="1585">
                  <c:v>79.718824157759499</c:v>
                </c:pt>
                <c:pt idx="1586">
                  <c:v>79.718824157759499</c:v>
                </c:pt>
                <c:pt idx="1587">
                  <c:v>79.718824157759499</c:v>
                </c:pt>
                <c:pt idx="1588">
                  <c:v>79.718824157759499</c:v>
                </c:pt>
                <c:pt idx="1589">
                  <c:v>79.718824157759499</c:v>
                </c:pt>
                <c:pt idx="1590">
                  <c:v>25.074970241904701</c:v>
                </c:pt>
                <c:pt idx="1591">
                  <c:v>-73.784507199999993</c:v>
                </c:pt>
                <c:pt idx="1592">
                  <c:v>79.718824157759499</c:v>
                </c:pt>
                <c:pt idx="1593">
                  <c:v>79.718824157759499</c:v>
                </c:pt>
                <c:pt idx="1594">
                  <c:v>79.718824157759499</c:v>
                </c:pt>
                <c:pt idx="1595">
                  <c:v>118.74036008173201</c:v>
                </c:pt>
                <c:pt idx="1596">
                  <c:v>19.863281000000001</c:v>
                </c:pt>
                <c:pt idx="1597">
                  <c:v>79.718824157759499</c:v>
                </c:pt>
                <c:pt idx="1598">
                  <c:v>79.718824157759499</c:v>
                </c:pt>
                <c:pt idx="1599">
                  <c:v>79.718824157759499</c:v>
                </c:pt>
                <c:pt idx="1600">
                  <c:v>79.718824157759499</c:v>
                </c:pt>
                <c:pt idx="1601">
                  <c:v>79.718824157759499</c:v>
                </c:pt>
                <c:pt idx="1602">
                  <c:v>79.718824157759499</c:v>
                </c:pt>
                <c:pt idx="1603">
                  <c:v>79.718824157759499</c:v>
                </c:pt>
                <c:pt idx="1604">
                  <c:v>79.718824157759499</c:v>
                </c:pt>
                <c:pt idx="1605">
                  <c:v>79.718824157759499</c:v>
                </c:pt>
                <c:pt idx="1606">
                  <c:v>79.718824157759499</c:v>
                </c:pt>
                <c:pt idx="1607">
                  <c:v>79.718824157759499</c:v>
                </c:pt>
                <c:pt idx="1608">
                  <c:v>79.718824157759499</c:v>
                </c:pt>
                <c:pt idx="1609">
                  <c:v>79.718824157759499</c:v>
                </c:pt>
                <c:pt idx="1610">
                  <c:v>79.718824157759499</c:v>
                </c:pt>
                <c:pt idx="1611">
                  <c:v>100.83273</c:v>
                </c:pt>
                <c:pt idx="1612">
                  <c:v>79.718824157759499</c:v>
                </c:pt>
                <c:pt idx="1613">
                  <c:v>79.718824157759499</c:v>
                </c:pt>
                <c:pt idx="1614">
                  <c:v>79.718824157759499</c:v>
                </c:pt>
                <c:pt idx="1615">
                  <c:v>79.718824157759499</c:v>
                </c:pt>
                <c:pt idx="1616">
                  <c:v>79.718824157759499</c:v>
                </c:pt>
                <c:pt idx="1617">
                  <c:v>79.718824157759499</c:v>
                </c:pt>
                <c:pt idx="1618">
                  <c:v>79.718824157759499</c:v>
                </c:pt>
                <c:pt idx="1619">
                  <c:v>31.617912802973901</c:v>
                </c:pt>
                <c:pt idx="1620">
                  <c:v>79.718824157759499</c:v>
                </c:pt>
                <c:pt idx="1621">
                  <c:v>79.718824157759499</c:v>
                </c:pt>
                <c:pt idx="1622">
                  <c:v>25.074970241904701</c:v>
                </c:pt>
                <c:pt idx="1623">
                  <c:v>79.718824157759499</c:v>
                </c:pt>
                <c:pt idx="1624">
                  <c:v>79.718824157759499</c:v>
                </c:pt>
                <c:pt idx="1625">
                  <c:v>79.718824157759499</c:v>
                </c:pt>
                <c:pt idx="1626">
                  <c:v>79.718824157759499</c:v>
                </c:pt>
                <c:pt idx="1627">
                  <c:v>79.718824157759499</c:v>
                </c:pt>
                <c:pt idx="1628">
                  <c:v>79.718824157759499</c:v>
                </c:pt>
                <c:pt idx="1629">
                  <c:v>79.718824157759499</c:v>
                </c:pt>
                <c:pt idx="1630">
                  <c:v>79.718824157759499</c:v>
                </c:pt>
                <c:pt idx="1631">
                  <c:v>103.071345866447</c:v>
                </c:pt>
                <c:pt idx="1632">
                  <c:v>79.718824157759499</c:v>
                </c:pt>
                <c:pt idx="1633">
                  <c:v>79.718824157759499</c:v>
                </c:pt>
                <c:pt idx="1634">
                  <c:v>-73.784507199999993</c:v>
                </c:pt>
                <c:pt idx="1635">
                  <c:v>79.718824157759499</c:v>
                </c:pt>
                <c:pt idx="1636">
                  <c:v>79.718824157759499</c:v>
                </c:pt>
                <c:pt idx="1637">
                  <c:v>79.718824157759499</c:v>
                </c:pt>
                <c:pt idx="1638">
                  <c:v>79.718824157759499</c:v>
                </c:pt>
                <c:pt idx="1639">
                  <c:v>79.718824157759499</c:v>
                </c:pt>
                <c:pt idx="1640">
                  <c:v>79.718824157759499</c:v>
                </c:pt>
                <c:pt idx="1641">
                  <c:v>79.718824157759499</c:v>
                </c:pt>
                <c:pt idx="1642">
                  <c:v>79.718824157759499</c:v>
                </c:pt>
                <c:pt idx="1643">
                  <c:v>79.718824157759499</c:v>
                </c:pt>
                <c:pt idx="1644">
                  <c:v>79.718824157759499</c:v>
                </c:pt>
                <c:pt idx="1645">
                  <c:v>79.718824157759499</c:v>
                </c:pt>
                <c:pt idx="1646">
                  <c:v>79.718824157759499</c:v>
                </c:pt>
                <c:pt idx="1647">
                  <c:v>79.718824157759499</c:v>
                </c:pt>
                <c:pt idx="1648">
                  <c:v>79.718824157759499</c:v>
                </c:pt>
                <c:pt idx="1649">
                  <c:v>79.718824157759499</c:v>
                </c:pt>
                <c:pt idx="1650">
                  <c:v>79.718824157759499</c:v>
                </c:pt>
                <c:pt idx="1651">
                  <c:v>79.718824157759499</c:v>
                </c:pt>
                <c:pt idx="1652">
                  <c:v>79.718824157759499</c:v>
                </c:pt>
                <c:pt idx="1653">
                  <c:v>79.718824157759499</c:v>
                </c:pt>
                <c:pt idx="1654">
                  <c:v>79.718824157759499</c:v>
                </c:pt>
                <c:pt idx="1655">
                  <c:v>79.718824157759499</c:v>
                </c:pt>
                <c:pt idx="1656">
                  <c:v>79.718824157759499</c:v>
                </c:pt>
                <c:pt idx="1657">
                  <c:v>79.718824157759499</c:v>
                </c:pt>
                <c:pt idx="1658">
                  <c:v>79.718824157759499</c:v>
                </c:pt>
                <c:pt idx="1659">
                  <c:v>79.718824157759499</c:v>
                </c:pt>
                <c:pt idx="1660">
                  <c:v>79.718824157759499</c:v>
                </c:pt>
                <c:pt idx="1661">
                  <c:v>79.718824157759499</c:v>
                </c:pt>
                <c:pt idx="1662">
                  <c:v>79.718824157759499</c:v>
                </c:pt>
                <c:pt idx="1663">
                  <c:v>79.718824157759499</c:v>
                </c:pt>
                <c:pt idx="1664">
                  <c:v>79.718824157759499</c:v>
                </c:pt>
                <c:pt idx="1665">
                  <c:v>79.718824157759499</c:v>
                </c:pt>
                <c:pt idx="1666">
                  <c:v>-70.301270599999995</c:v>
                </c:pt>
                <c:pt idx="1667">
                  <c:v>79.718824157759499</c:v>
                </c:pt>
                <c:pt idx="1668">
                  <c:v>79.718824157759499</c:v>
                </c:pt>
                <c:pt idx="1669">
                  <c:v>79.718824157759499</c:v>
                </c:pt>
                <c:pt idx="1670">
                  <c:v>79.718824157759499</c:v>
                </c:pt>
                <c:pt idx="1671">
                  <c:v>79.718824157759499</c:v>
                </c:pt>
                <c:pt idx="1672">
                  <c:v>79.718824157759499</c:v>
                </c:pt>
                <c:pt idx="1673">
                  <c:v>79.718824157759499</c:v>
                </c:pt>
                <c:pt idx="1674">
                  <c:v>79.718824157759499</c:v>
                </c:pt>
                <c:pt idx="1675">
                  <c:v>79.718824157759499</c:v>
                </c:pt>
                <c:pt idx="1676">
                  <c:v>79.718824157759499</c:v>
                </c:pt>
                <c:pt idx="1677">
                  <c:v>79.718824157759499</c:v>
                </c:pt>
                <c:pt idx="1678">
                  <c:v>79.718824157759499</c:v>
                </c:pt>
                <c:pt idx="1679">
                  <c:v>79.718824157759499</c:v>
                </c:pt>
                <c:pt idx="1680">
                  <c:v>79.718824157759499</c:v>
                </c:pt>
                <c:pt idx="1681">
                  <c:v>79.718824157759499</c:v>
                </c:pt>
                <c:pt idx="1682">
                  <c:v>79.718824157759499</c:v>
                </c:pt>
                <c:pt idx="1683">
                  <c:v>71.247499000000005</c:v>
                </c:pt>
                <c:pt idx="1684">
                  <c:v>79.718824157759499</c:v>
                </c:pt>
                <c:pt idx="1685">
                  <c:v>79.718824157759499</c:v>
                </c:pt>
                <c:pt idx="1686">
                  <c:v>79.718824157759499</c:v>
                </c:pt>
                <c:pt idx="1687">
                  <c:v>79.718824157759499</c:v>
                </c:pt>
                <c:pt idx="1688">
                  <c:v>79.718824157759499</c:v>
                </c:pt>
                <c:pt idx="1689">
                  <c:v>79.718824157759499</c:v>
                </c:pt>
                <c:pt idx="1690">
                  <c:v>79.718824157759499</c:v>
                </c:pt>
                <c:pt idx="1691">
                  <c:v>79.718824157759499</c:v>
                </c:pt>
                <c:pt idx="1692">
                  <c:v>-58.641689100000001</c:v>
                </c:pt>
                <c:pt idx="1693">
                  <c:v>79.718824157759499</c:v>
                </c:pt>
                <c:pt idx="1694">
                  <c:v>-73.784507199999993</c:v>
                </c:pt>
                <c:pt idx="1695">
                  <c:v>79.718824157759499</c:v>
                </c:pt>
                <c:pt idx="1696">
                  <c:v>27.797744664385998</c:v>
                </c:pt>
                <c:pt idx="1697">
                  <c:v>79.718824157759499</c:v>
                </c:pt>
                <c:pt idx="1698">
                  <c:v>79.718824157759499</c:v>
                </c:pt>
                <c:pt idx="1699">
                  <c:v>44.938802014936897</c:v>
                </c:pt>
                <c:pt idx="1700">
                  <c:v>79.718824157759499</c:v>
                </c:pt>
                <c:pt idx="1701">
                  <c:v>79.718824157759499</c:v>
                </c:pt>
                <c:pt idx="1702">
                  <c:v>79.718824157759499</c:v>
                </c:pt>
                <c:pt idx="1703">
                  <c:v>79.718824157759499</c:v>
                </c:pt>
                <c:pt idx="1704">
                  <c:v>79.718824157759499</c:v>
                </c:pt>
                <c:pt idx="1705">
                  <c:v>79.718824157759499</c:v>
                </c:pt>
                <c:pt idx="1706">
                  <c:v>79.718824157759499</c:v>
                </c:pt>
                <c:pt idx="1707">
                  <c:v>121.651388657575</c:v>
                </c:pt>
                <c:pt idx="1708">
                  <c:v>79.718824157759499</c:v>
                </c:pt>
                <c:pt idx="1709">
                  <c:v>79.718824157759499</c:v>
                </c:pt>
                <c:pt idx="1710">
                  <c:v>79.718824157759499</c:v>
                </c:pt>
                <c:pt idx="1711">
                  <c:v>79.718824157759499</c:v>
                </c:pt>
                <c:pt idx="1712">
                  <c:v>79.718824157759499</c:v>
                </c:pt>
                <c:pt idx="1713">
                  <c:v>79.718824157759499</c:v>
                </c:pt>
                <c:pt idx="1714">
                  <c:v>79.718824157759499</c:v>
                </c:pt>
                <c:pt idx="1715">
                  <c:v>79.718824157759499</c:v>
                </c:pt>
                <c:pt idx="1716">
                  <c:v>79.718824157759499</c:v>
                </c:pt>
                <c:pt idx="1717">
                  <c:v>79.718824157759499</c:v>
                </c:pt>
                <c:pt idx="1718">
                  <c:v>79.718824157759499</c:v>
                </c:pt>
                <c:pt idx="1719">
                  <c:v>79.718824157759499</c:v>
                </c:pt>
                <c:pt idx="1720">
                  <c:v>79.718824157759499</c:v>
                </c:pt>
                <c:pt idx="1721">
                  <c:v>79.718824157759499</c:v>
                </c:pt>
                <c:pt idx="1722">
                  <c:v>79.718824157759499</c:v>
                </c:pt>
                <c:pt idx="1723">
                  <c:v>79.718824157759499</c:v>
                </c:pt>
                <c:pt idx="1724">
                  <c:v>79.718824157759499</c:v>
                </c:pt>
                <c:pt idx="1725">
                  <c:v>79.718824157759499</c:v>
                </c:pt>
                <c:pt idx="1726">
                  <c:v>79.718824157759499</c:v>
                </c:pt>
                <c:pt idx="1727">
                  <c:v>79.718824157759499</c:v>
                </c:pt>
                <c:pt idx="1728">
                  <c:v>79.718824157759499</c:v>
                </c:pt>
                <c:pt idx="1729">
                  <c:v>71.247499000000005</c:v>
                </c:pt>
                <c:pt idx="1730">
                  <c:v>42.068838300000003</c:v>
                </c:pt>
                <c:pt idx="1731">
                  <c:v>121.651388657575</c:v>
                </c:pt>
                <c:pt idx="1732">
                  <c:v>79.718824157759499</c:v>
                </c:pt>
                <c:pt idx="1733">
                  <c:v>118.74036008173201</c:v>
                </c:pt>
                <c:pt idx="1734">
                  <c:v>71.247499000000005</c:v>
                </c:pt>
                <c:pt idx="1735">
                  <c:v>79.718824157759499</c:v>
                </c:pt>
                <c:pt idx="1736">
                  <c:v>79.718824157759499</c:v>
                </c:pt>
                <c:pt idx="1737">
                  <c:v>-69.976802056505804</c:v>
                </c:pt>
                <c:pt idx="1738">
                  <c:v>79.718824157759499</c:v>
                </c:pt>
                <c:pt idx="1739">
                  <c:v>79.718824157759499</c:v>
                </c:pt>
                <c:pt idx="1740">
                  <c:v>79.718824157759499</c:v>
                </c:pt>
                <c:pt idx="1741">
                  <c:v>79.718824157759499</c:v>
                </c:pt>
                <c:pt idx="1742">
                  <c:v>79.718824157759499</c:v>
                </c:pt>
                <c:pt idx="1743">
                  <c:v>79.718824157759499</c:v>
                </c:pt>
                <c:pt idx="1744">
                  <c:v>79.718824157759499</c:v>
                </c:pt>
                <c:pt idx="1745">
                  <c:v>79.718824157759499</c:v>
                </c:pt>
                <c:pt idx="1746">
                  <c:v>71.247499000000005</c:v>
                </c:pt>
                <c:pt idx="1747">
                  <c:v>79.718824157759499</c:v>
                </c:pt>
                <c:pt idx="1748">
                  <c:v>79.718824157759499</c:v>
                </c:pt>
                <c:pt idx="1749">
                  <c:v>79.718824157759499</c:v>
                </c:pt>
                <c:pt idx="1750">
                  <c:v>71.247499000000005</c:v>
                </c:pt>
                <c:pt idx="1751">
                  <c:v>79.718824157759499</c:v>
                </c:pt>
                <c:pt idx="1752">
                  <c:v>90.427034368673205</c:v>
                </c:pt>
                <c:pt idx="1753">
                  <c:v>79.718824157759499</c:v>
                </c:pt>
                <c:pt idx="1754">
                  <c:v>79.718824157759499</c:v>
                </c:pt>
                <c:pt idx="1755">
                  <c:v>79.718824157759499</c:v>
                </c:pt>
                <c:pt idx="1756">
                  <c:v>79.718824157759499</c:v>
                </c:pt>
                <c:pt idx="1757">
                  <c:v>-52.856287736986999</c:v>
                </c:pt>
                <c:pt idx="1758">
                  <c:v>118.74036008173201</c:v>
                </c:pt>
                <c:pt idx="1759">
                  <c:v>71.247499000000005</c:v>
                </c:pt>
                <c:pt idx="1760">
                  <c:v>79.718824157759499</c:v>
                </c:pt>
                <c:pt idx="1761">
                  <c:v>79.718824157759499</c:v>
                </c:pt>
                <c:pt idx="1762">
                  <c:v>71.247499000000005</c:v>
                </c:pt>
                <c:pt idx="1763">
                  <c:v>79.718824157759499</c:v>
                </c:pt>
                <c:pt idx="1764">
                  <c:v>79.718824157759499</c:v>
                </c:pt>
                <c:pt idx="1765">
                  <c:v>79.718824157759499</c:v>
                </c:pt>
                <c:pt idx="1766">
                  <c:v>79.718824157759499</c:v>
                </c:pt>
                <c:pt idx="1767">
                  <c:v>79.718824157759499</c:v>
                </c:pt>
                <c:pt idx="1768">
                  <c:v>79.718824157759499</c:v>
                </c:pt>
                <c:pt idx="1769">
                  <c:v>79.718824157759499</c:v>
                </c:pt>
                <c:pt idx="1770">
                  <c:v>79.718824157759499</c:v>
                </c:pt>
                <c:pt idx="1771">
                  <c:v>79.718824157759499</c:v>
                </c:pt>
                <c:pt idx="1772">
                  <c:v>79.718824157759499</c:v>
                </c:pt>
                <c:pt idx="1773">
                  <c:v>79.718824157759499</c:v>
                </c:pt>
                <c:pt idx="1774">
                  <c:v>79.718824157759499</c:v>
                </c:pt>
                <c:pt idx="1775">
                  <c:v>-80.219722200000007</c:v>
                </c:pt>
                <c:pt idx="1776">
                  <c:v>79.718824157759499</c:v>
                </c:pt>
                <c:pt idx="1777">
                  <c:v>79.718824157759499</c:v>
                </c:pt>
                <c:pt idx="1778">
                  <c:v>79.718824157759499</c:v>
                </c:pt>
                <c:pt idx="1779">
                  <c:v>79.718824157759499</c:v>
                </c:pt>
                <c:pt idx="1780">
                  <c:v>79.718824157759499</c:v>
                </c:pt>
                <c:pt idx="1781">
                  <c:v>79.718824157759499</c:v>
                </c:pt>
                <c:pt idx="1782">
                  <c:v>79.718824157759499</c:v>
                </c:pt>
                <c:pt idx="1783">
                  <c:v>79.718824157759499</c:v>
                </c:pt>
                <c:pt idx="1784">
                  <c:v>79.718824157759499</c:v>
                </c:pt>
                <c:pt idx="1785">
                  <c:v>79.718824157759499</c:v>
                </c:pt>
                <c:pt idx="1786">
                  <c:v>79.718824157759499</c:v>
                </c:pt>
                <c:pt idx="1787">
                  <c:v>79.718824157759499</c:v>
                </c:pt>
                <c:pt idx="1788">
                  <c:v>79.718824157759499</c:v>
                </c:pt>
                <c:pt idx="1789">
                  <c:v>79.718824157759499</c:v>
                </c:pt>
                <c:pt idx="1790">
                  <c:v>79.718824157759499</c:v>
                </c:pt>
                <c:pt idx="1791">
                  <c:v>79.718824157759499</c:v>
                </c:pt>
                <c:pt idx="1792">
                  <c:v>79.718824157759499</c:v>
                </c:pt>
                <c:pt idx="1793">
                  <c:v>121.651388657575</c:v>
                </c:pt>
                <c:pt idx="1794">
                  <c:v>79.718824157759499</c:v>
                </c:pt>
                <c:pt idx="1795">
                  <c:v>79.718824157759499</c:v>
                </c:pt>
                <c:pt idx="1796">
                  <c:v>79.718824157759499</c:v>
                </c:pt>
                <c:pt idx="1797">
                  <c:v>79.718824157759499</c:v>
                </c:pt>
                <c:pt idx="1798">
                  <c:v>79.718824157759499</c:v>
                </c:pt>
                <c:pt idx="1799">
                  <c:v>79.718824157759499</c:v>
                </c:pt>
                <c:pt idx="1800">
                  <c:v>121.651388657575</c:v>
                </c:pt>
                <c:pt idx="1801">
                  <c:v>79.718824157759499</c:v>
                </c:pt>
                <c:pt idx="1802">
                  <c:v>79.718824157759499</c:v>
                </c:pt>
                <c:pt idx="1803">
                  <c:v>79.718824157759499</c:v>
                </c:pt>
                <c:pt idx="1804">
                  <c:v>79.718824157759499</c:v>
                </c:pt>
                <c:pt idx="1805">
                  <c:v>79.718824157759499</c:v>
                </c:pt>
                <c:pt idx="1806">
                  <c:v>79.718824157759499</c:v>
                </c:pt>
                <c:pt idx="1807">
                  <c:v>79.718824157759499</c:v>
                </c:pt>
                <c:pt idx="1808">
                  <c:v>79.718824157759499</c:v>
                </c:pt>
                <c:pt idx="1809">
                  <c:v>79.718824157759499</c:v>
                </c:pt>
                <c:pt idx="1810">
                  <c:v>79.718824157759499</c:v>
                </c:pt>
                <c:pt idx="1811">
                  <c:v>79.718824157759499</c:v>
                </c:pt>
                <c:pt idx="1812">
                  <c:v>79.718824157759499</c:v>
                </c:pt>
                <c:pt idx="1813">
                  <c:v>79.718824157759499</c:v>
                </c:pt>
                <c:pt idx="1814">
                  <c:v>79.718824157759499</c:v>
                </c:pt>
                <c:pt idx="1815">
                  <c:v>79.718824157759499</c:v>
                </c:pt>
                <c:pt idx="1816">
                  <c:v>79.718824157759499</c:v>
                </c:pt>
                <c:pt idx="1817">
                  <c:v>79.718824157759499</c:v>
                </c:pt>
                <c:pt idx="1818">
                  <c:v>79.718824157759499</c:v>
                </c:pt>
                <c:pt idx="1819">
                  <c:v>79.718824157759499</c:v>
                </c:pt>
                <c:pt idx="1820">
                  <c:v>79.718824157759499</c:v>
                </c:pt>
                <c:pt idx="1821">
                  <c:v>79.718824157759499</c:v>
                </c:pt>
                <c:pt idx="1822">
                  <c:v>79.718824157759499</c:v>
                </c:pt>
                <c:pt idx="1823">
                  <c:v>79.718824157759499</c:v>
                </c:pt>
                <c:pt idx="1824">
                  <c:v>79.718824157759499</c:v>
                </c:pt>
                <c:pt idx="1825">
                  <c:v>79.718824157759499</c:v>
                </c:pt>
                <c:pt idx="1826">
                  <c:v>79.718824157759499</c:v>
                </c:pt>
                <c:pt idx="1827">
                  <c:v>71.247499000000005</c:v>
                </c:pt>
                <c:pt idx="1828">
                  <c:v>71.247499000000005</c:v>
                </c:pt>
                <c:pt idx="1829">
                  <c:v>79.718824157759499</c:v>
                </c:pt>
                <c:pt idx="1830">
                  <c:v>79.718824157759499</c:v>
                </c:pt>
                <c:pt idx="1831">
                  <c:v>79.718824157759499</c:v>
                </c:pt>
                <c:pt idx="1832">
                  <c:v>79.718824157759499</c:v>
                </c:pt>
                <c:pt idx="1833">
                  <c:v>79.718824157759499</c:v>
                </c:pt>
                <c:pt idx="1834">
                  <c:v>79.718824157759499</c:v>
                </c:pt>
                <c:pt idx="1835">
                  <c:v>79.718824157759499</c:v>
                </c:pt>
                <c:pt idx="1836">
                  <c:v>79.718824157759499</c:v>
                </c:pt>
                <c:pt idx="1837">
                  <c:v>79.718824157759499</c:v>
                </c:pt>
                <c:pt idx="1838">
                  <c:v>79.718824157759499</c:v>
                </c:pt>
                <c:pt idx="1839">
                  <c:v>79.718824157759499</c:v>
                </c:pt>
                <c:pt idx="1840">
                  <c:v>79.718824157759499</c:v>
                </c:pt>
                <c:pt idx="1841">
                  <c:v>79.718824157759499</c:v>
                </c:pt>
                <c:pt idx="1842">
                  <c:v>79.718824157759499</c:v>
                </c:pt>
                <c:pt idx="1843">
                  <c:v>79.718824157759499</c:v>
                </c:pt>
                <c:pt idx="1844">
                  <c:v>79.718824157759499</c:v>
                </c:pt>
                <c:pt idx="1845">
                  <c:v>79.718824157759499</c:v>
                </c:pt>
                <c:pt idx="1846">
                  <c:v>79.718824157759499</c:v>
                </c:pt>
                <c:pt idx="1847">
                  <c:v>71.247499000000005</c:v>
                </c:pt>
                <c:pt idx="1848">
                  <c:v>79.718824157759499</c:v>
                </c:pt>
                <c:pt idx="1849">
                  <c:v>104.870809724956</c:v>
                </c:pt>
                <c:pt idx="1850">
                  <c:v>71.247499000000005</c:v>
                </c:pt>
                <c:pt idx="1851">
                  <c:v>80.833844200000001</c:v>
                </c:pt>
                <c:pt idx="1852">
                  <c:v>90.326292725326695</c:v>
                </c:pt>
                <c:pt idx="1853">
                  <c:v>39.630622963148902</c:v>
                </c:pt>
                <c:pt idx="1854">
                  <c:v>79.718824157759499</c:v>
                </c:pt>
                <c:pt idx="1855">
                  <c:v>79.718824157759499</c:v>
                </c:pt>
                <c:pt idx="1856">
                  <c:v>79.718824157759499</c:v>
                </c:pt>
                <c:pt idx="1857">
                  <c:v>79.718824157759499</c:v>
                </c:pt>
                <c:pt idx="1858">
                  <c:v>79.718824157759499</c:v>
                </c:pt>
                <c:pt idx="1859">
                  <c:v>79.718824157759499</c:v>
                </c:pt>
                <c:pt idx="1860">
                  <c:v>79.718824157759499</c:v>
                </c:pt>
                <c:pt idx="1861">
                  <c:v>79.718824157759499</c:v>
                </c:pt>
                <c:pt idx="1862">
                  <c:v>79.718824157759499</c:v>
                </c:pt>
                <c:pt idx="1863">
                  <c:v>79.718824157759499</c:v>
                </c:pt>
                <c:pt idx="1864">
                  <c:v>79.718824157759499</c:v>
                </c:pt>
                <c:pt idx="1865">
                  <c:v>79.718824157759499</c:v>
                </c:pt>
                <c:pt idx="1866">
                  <c:v>79.718824157759499</c:v>
                </c:pt>
                <c:pt idx="1867">
                  <c:v>79.718824157759499</c:v>
                </c:pt>
                <c:pt idx="1868">
                  <c:v>79.718824157759499</c:v>
                </c:pt>
                <c:pt idx="1869">
                  <c:v>71.247499000000005</c:v>
                </c:pt>
                <c:pt idx="1870">
                  <c:v>79.718824157759499</c:v>
                </c:pt>
                <c:pt idx="1871">
                  <c:v>79.718824157759499</c:v>
                </c:pt>
                <c:pt idx="1872">
                  <c:v>79.718824157759499</c:v>
                </c:pt>
                <c:pt idx="1873">
                  <c:v>71.247499000000005</c:v>
                </c:pt>
                <c:pt idx="1874">
                  <c:v>79.718824157759499</c:v>
                </c:pt>
                <c:pt idx="1875">
                  <c:v>79.718824157759499</c:v>
                </c:pt>
                <c:pt idx="1876">
                  <c:v>79.718824157759499</c:v>
                </c:pt>
                <c:pt idx="1877">
                  <c:v>79.718824157759499</c:v>
                </c:pt>
                <c:pt idx="1878">
                  <c:v>79.718824157759499</c:v>
                </c:pt>
                <c:pt idx="1879">
                  <c:v>71.247499000000005</c:v>
                </c:pt>
                <c:pt idx="1880">
                  <c:v>71.247499000000005</c:v>
                </c:pt>
                <c:pt idx="1881">
                  <c:v>80.833844200000001</c:v>
                </c:pt>
                <c:pt idx="1882">
                  <c:v>71.247499000000005</c:v>
                </c:pt>
              </c:numCache>
            </c:numRef>
          </c:xVal>
          <c:yVal>
            <c:numRef>
              <c:f>Data!$N$18:$N$1900</c:f>
              <c:numCache>
                <c:formatCode>General</c:formatCode>
                <c:ptCount val="1883"/>
                <c:pt idx="0">
                  <c:v>62.8661033080922</c:v>
                </c:pt>
                <c:pt idx="1">
                  <c:v>40.580584664127599</c:v>
                </c:pt>
                <c:pt idx="2">
                  <c:v>40.580584664127599</c:v>
                </c:pt>
                <c:pt idx="3">
                  <c:v>40.580584664127599</c:v>
                </c:pt>
                <c:pt idx="4">
                  <c:v>54.702354499999998</c:v>
                </c:pt>
                <c:pt idx="5">
                  <c:v>40.580584664127599</c:v>
                </c:pt>
                <c:pt idx="6">
                  <c:v>49.402635500701699</c:v>
                </c:pt>
                <c:pt idx="7">
                  <c:v>40.580584664127599</c:v>
                </c:pt>
                <c:pt idx="8">
                  <c:v>40.580584664127599</c:v>
                </c:pt>
                <c:pt idx="9">
                  <c:v>62.8661033080922</c:v>
                </c:pt>
                <c:pt idx="10">
                  <c:v>54.702354499999998</c:v>
                </c:pt>
                <c:pt idx="11">
                  <c:v>51.000000300000004</c:v>
                </c:pt>
                <c:pt idx="12">
                  <c:v>40.580584664127599</c:v>
                </c:pt>
                <c:pt idx="13">
                  <c:v>-10.840474551047899</c:v>
                </c:pt>
                <c:pt idx="14">
                  <c:v>54.702354499999998</c:v>
                </c:pt>
                <c:pt idx="15">
                  <c:v>40.580584664127599</c:v>
                </c:pt>
                <c:pt idx="16">
                  <c:v>-24.803590596310801</c:v>
                </c:pt>
                <c:pt idx="17">
                  <c:v>40.580584664127599</c:v>
                </c:pt>
                <c:pt idx="18">
                  <c:v>40.580584664127599</c:v>
                </c:pt>
                <c:pt idx="19">
                  <c:v>40.580584664127599</c:v>
                </c:pt>
                <c:pt idx="20">
                  <c:v>40.580584664127599</c:v>
                </c:pt>
                <c:pt idx="21">
                  <c:v>22.134914550529199</c:v>
                </c:pt>
                <c:pt idx="22">
                  <c:v>51.322924262780397</c:v>
                </c:pt>
                <c:pt idx="23">
                  <c:v>-29.582961678721599</c:v>
                </c:pt>
                <c:pt idx="24">
                  <c:v>51.322924262780397</c:v>
                </c:pt>
                <c:pt idx="25">
                  <c:v>-24.803590596310801</c:v>
                </c:pt>
                <c:pt idx="26">
                  <c:v>-24.803590596310801</c:v>
                </c:pt>
                <c:pt idx="27">
                  <c:v>54.702354499999998</c:v>
                </c:pt>
                <c:pt idx="28">
                  <c:v>40.580584664127599</c:v>
                </c:pt>
                <c:pt idx="29">
                  <c:v>40.580584664127599</c:v>
                </c:pt>
                <c:pt idx="30">
                  <c:v>-24.803590596310801</c:v>
                </c:pt>
                <c:pt idx="31">
                  <c:v>22.134914550529199</c:v>
                </c:pt>
                <c:pt idx="32">
                  <c:v>40.580584664127599</c:v>
                </c:pt>
                <c:pt idx="33">
                  <c:v>-24.803590596310801</c:v>
                </c:pt>
                <c:pt idx="34">
                  <c:v>-24.803590596310801</c:v>
                </c:pt>
                <c:pt idx="35">
                  <c:v>54.702354499999998</c:v>
                </c:pt>
                <c:pt idx="36">
                  <c:v>54.702354499999998</c:v>
                </c:pt>
                <c:pt idx="37">
                  <c:v>62.8661033080922</c:v>
                </c:pt>
                <c:pt idx="38">
                  <c:v>40.580584664127599</c:v>
                </c:pt>
                <c:pt idx="39">
                  <c:v>-24.803590596310801</c:v>
                </c:pt>
                <c:pt idx="40">
                  <c:v>-24.803590596310801</c:v>
                </c:pt>
                <c:pt idx="41">
                  <c:v>40.580584664127599</c:v>
                </c:pt>
                <c:pt idx="42">
                  <c:v>40.580584664127599</c:v>
                </c:pt>
                <c:pt idx="43">
                  <c:v>40.580584664127599</c:v>
                </c:pt>
                <c:pt idx="44">
                  <c:v>31.563409567095999</c:v>
                </c:pt>
                <c:pt idx="45">
                  <c:v>40.580584664127599</c:v>
                </c:pt>
                <c:pt idx="46">
                  <c:v>40.580584664127599</c:v>
                </c:pt>
                <c:pt idx="47">
                  <c:v>40.580584664127599</c:v>
                </c:pt>
                <c:pt idx="48">
                  <c:v>40.580584664127599</c:v>
                </c:pt>
                <c:pt idx="49">
                  <c:v>46.8002860055228</c:v>
                </c:pt>
                <c:pt idx="50">
                  <c:v>40.580584664127599</c:v>
                </c:pt>
                <c:pt idx="51">
                  <c:v>40.580584664127599</c:v>
                </c:pt>
                <c:pt idx="52">
                  <c:v>51.000000300000004</c:v>
                </c:pt>
                <c:pt idx="53">
                  <c:v>-10.840474551047899</c:v>
                </c:pt>
                <c:pt idx="54">
                  <c:v>46.8002860055228</c:v>
                </c:pt>
                <c:pt idx="55">
                  <c:v>-24.803590596310801</c:v>
                </c:pt>
                <c:pt idx="56">
                  <c:v>46.8002860055228</c:v>
                </c:pt>
                <c:pt idx="57">
                  <c:v>40.580584664127599</c:v>
                </c:pt>
                <c:pt idx="58">
                  <c:v>-41.605832905433601</c:v>
                </c:pt>
                <c:pt idx="59">
                  <c:v>40.580584664127599</c:v>
                </c:pt>
                <c:pt idx="60">
                  <c:v>40.580584664127599</c:v>
                </c:pt>
                <c:pt idx="61">
                  <c:v>40.580584664127599</c:v>
                </c:pt>
                <c:pt idx="62">
                  <c:v>40.580584664127599</c:v>
                </c:pt>
                <c:pt idx="63">
                  <c:v>14.8971921</c:v>
                </c:pt>
                <c:pt idx="64">
                  <c:v>40.580584664127599</c:v>
                </c:pt>
                <c:pt idx="65">
                  <c:v>40.580584664127599</c:v>
                </c:pt>
                <c:pt idx="66">
                  <c:v>40.580584664127599</c:v>
                </c:pt>
                <c:pt idx="67">
                  <c:v>40.580584664127599</c:v>
                </c:pt>
                <c:pt idx="68">
                  <c:v>40.580584664127599</c:v>
                </c:pt>
                <c:pt idx="69">
                  <c:v>-24.803590596310801</c:v>
                </c:pt>
                <c:pt idx="70">
                  <c:v>62.8661033080922</c:v>
                </c:pt>
                <c:pt idx="71">
                  <c:v>-29.262871995561401</c:v>
                </c:pt>
                <c:pt idx="72">
                  <c:v>40.580584664127599</c:v>
                </c:pt>
                <c:pt idx="73">
                  <c:v>40.580584664127599</c:v>
                </c:pt>
                <c:pt idx="74">
                  <c:v>40.580584664127599</c:v>
                </c:pt>
                <c:pt idx="75">
                  <c:v>-24.803590596310801</c:v>
                </c:pt>
                <c:pt idx="76">
                  <c:v>40.580584664127599</c:v>
                </c:pt>
                <c:pt idx="77">
                  <c:v>40.580584664127599</c:v>
                </c:pt>
                <c:pt idx="78">
                  <c:v>40.580584664127599</c:v>
                </c:pt>
                <c:pt idx="79">
                  <c:v>-24.803590596310801</c:v>
                </c:pt>
                <c:pt idx="80">
                  <c:v>-24.803590596310801</c:v>
                </c:pt>
                <c:pt idx="81">
                  <c:v>39.6029685923302</c:v>
                </c:pt>
                <c:pt idx="82">
                  <c:v>54.702354499999998</c:v>
                </c:pt>
                <c:pt idx="83">
                  <c:v>54.702354499999998</c:v>
                </c:pt>
                <c:pt idx="84">
                  <c:v>54.702354499999998</c:v>
                </c:pt>
                <c:pt idx="85">
                  <c:v>54.702354499999998</c:v>
                </c:pt>
                <c:pt idx="86">
                  <c:v>40.580584664127599</c:v>
                </c:pt>
                <c:pt idx="87">
                  <c:v>40.580584664127599</c:v>
                </c:pt>
                <c:pt idx="88">
                  <c:v>40.580584664127599</c:v>
                </c:pt>
                <c:pt idx="89">
                  <c:v>40.580584664127599</c:v>
                </c:pt>
                <c:pt idx="90">
                  <c:v>65.0837339717189</c:v>
                </c:pt>
                <c:pt idx="91">
                  <c:v>-29.262871995561401</c:v>
                </c:pt>
                <c:pt idx="92">
                  <c:v>40.580584664127599</c:v>
                </c:pt>
                <c:pt idx="93">
                  <c:v>40.580584664127599</c:v>
                </c:pt>
                <c:pt idx="94">
                  <c:v>40.580584664127599</c:v>
                </c:pt>
                <c:pt idx="95">
                  <c:v>40.580584664127599</c:v>
                </c:pt>
                <c:pt idx="96">
                  <c:v>40.580584664127599</c:v>
                </c:pt>
                <c:pt idx="97">
                  <c:v>54.702354499999998</c:v>
                </c:pt>
                <c:pt idx="98">
                  <c:v>54.702354499999998</c:v>
                </c:pt>
                <c:pt idx="99">
                  <c:v>-24.803590596310801</c:v>
                </c:pt>
                <c:pt idx="100">
                  <c:v>-24.803590596310801</c:v>
                </c:pt>
                <c:pt idx="101">
                  <c:v>-24.803590596310801</c:v>
                </c:pt>
                <c:pt idx="102">
                  <c:v>-24.803590596310801</c:v>
                </c:pt>
                <c:pt idx="103">
                  <c:v>40.580584664127599</c:v>
                </c:pt>
                <c:pt idx="104">
                  <c:v>40.580584664127599</c:v>
                </c:pt>
                <c:pt idx="105">
                  <c:v>-41.605832905433601</c:v>
                </c:pt>
                <c:pt idx="106">
                  <c:v>40.580584664127599</c:v>
                </c:pt>
                <c:pt idx="107">
                  <c:v>40.580584664127599</c:v>
                </c:pt>
                <c:pt idx="108">
                  <c:v>1.3571070000000001</c:v>
                </c:pt>
                <c:pt idx="109">
                  <c:v>40.580584664127599</c:v>
                </c:pt>
                <c:pt idx="110">
                  <c:v>40.580584664127599</c:v>
                </c:pt>
                <c:pt idx="111">
                  <c:v>40.580584664127599</c:v>
                </c:pt>
                <c:pt idx="112">
                  <c:v>54.702354499999998</c:v>
                </c:pt>
                <c:pt idx="113">
                  <c:v>54.702354499999998</c:v>
                </c:pt>
                <c:pt idx="114">
                  <c:v>40.580584664127599</c:v>
                </c:pt>
                <c:pt idx="115">
                  <c:v>54.702354499999998</c:v>
                </c:pt>
                <c:pt idx="116">
                  <c:v>54.702354499999998</c:v>
                </c:pt>
                <c:pt idx="117">
                  <c:v>54.702354499999998</c:v>
                </c:pt>
                <c:pt idx="118">
                  <c:v>40.580584664127599</c:v>
                </c:pt>
                <c:pt idx="119">
                  <c:v>40.580584664127599</c:v>
                </c:pt>
                <c:pt idx="120">
                  <c:v>40.580584664127599</c:v>
                </c:pt>
                <c:pt idx="121">
                  <c:v>40.580584664127599</c:v>
                </c:pt>
                <c:pt idx="122">
                  <c:v>47.989921667414102</c:v>
                </c:pt>
                <c:pt idx="123">
                  <c:v>51.000000300000004</c:v>
                </c:pt>
                <c:pt idx="124">
                  <c:v>40.580584664127599</c:v>
                </c:pt>
                <c:pt idx="125">
                  <c:v>-24.803590596310801</c:v>
                </c:pt>
                <c:pt idx="126">
                  <c:v>-24.803590596310801</c:v>
                </c:pt>
                <c:pt idx="127">
                  <c:v>40.580584664127599</c:v>
                </c:pt>
                <c:pt idx="128">
                  <c:v>40.580584664127599</c:v>
                </c:pt>
                <c:pt idx="129">
                  <c:v>35.945219199230898</c:v>
                </c:pt>
                <c:pt idx="130">
                  <c:v>40.580584664127599</c:v>
                </c:pt>
                <c:pt idx="131">
                  <c:v>54.702354499999998</c:v>
                </c:pt>
                <c:pt idx="132">
                  <c:v>54.702354499999998</c:v>
                </c:pt>
                <c:pt idx="133">
                  <c:v>40.580584664127599</c:v>
                </c:pt>
                <c:pt idx="134">
                  <c:v>65.0837339717189</c:v>
                </c:pt>
                <c:pt idx="135">
                  <c:v>40.580584664127599</c:v>
                </c:pt>
                <c:pt idx="136">
                  <c:v>65.0837339717189</c:v>
                </c:pt>
                <c:pt idx="137">
                  <c:v>40.580584664127599</c:v>
                </c:pt>
                <c:pt idx="138">
                  <c:v>-29.262871995561401</c:v>
                </c:pt>
                <c:pt idx="139">
                  <c:v>-24.803590596310801</c:v>
                </c:pt>
                <c:pt idx="140">
                  <c:v>40.580584664127599</c:v>
                </c:pt>
                <c:pt idx="141">
                  <c:v>62.8661033080922</c:v>
                </c:pt>
                <c:pt idx="142">
                  <c:v>40.580584664127599</c:v>
                </c:pt>
                <c:pt idx="143">
                  <c:v>-24.803590596310801</c:v>
                </c:pt>
                <c:pt idx="144">
                  <c:v>40.580584664127599</c:v>
                </c:pt>
                <c:pt idx="145">
                  <c:v>65.0837339717189</c:v>
                </c:pt>
                <c:pt idx="146">
                  <c:v>40.580584664127599</c:v>
                </c:pt>
                <c:pt idx="147">
                  <c:v>46.8002860055228</c:v>
                </c:pt>
                <c:pt idx="148">
                  <c:v>40.580584664127599</c:v>
                </c:pt>
                <c:pt idx="149">
                  <c:v>40.580584664127599</c:v>
                </c:pt>
                <c:pt idx="150">
                  <c:v>56.002385797452</c:v>
                </c:pt>
                <c:pt idx="151">
                  <c:v>56.002385797452</c:v>
                </c:pt>
                <c:pt idx="152">
                  <c:v>62.8661033080922</c:v>
                </c:pt>
                <c:pt idx="153">
                  <c:v>40.580584664127599</c:v>
                </c:pt>
                <c:pt idx="154">
                  <c:v>40.580584664127599</c:v>
                </c:pt>
                <c:pt idx="155">
                  <c:v>40.580584664127599</c:v>
                </c:pt>
                <c:pt idx="156">
                  <c:v>40.580584664127599</c:v>
                </c:pt>
                <c:pt idx="157">
                  <c:v>49.402635500701699</c:v>
                </c:pt>
                <c:pt idx="158">
                  <c:v>-24.803590596310801</c:v>
                </c:pt>
                <c:pt idx="159">
                  <c:v>54.702354499999998</c:v>
                </c:pt>
                <c:pt idx="160">
                  <c:v>40.580584664127599</c:v>
                </c:pt>
                <c:pt idx="161">
                  <c:v>40.580584664127599</c:v>
                </c:pt>
                <c:pt idx="162">
                  <c:v>40.580584664127599</c:v>
                </c:pt>
                <c:pt idx="163">
                  <c:v>40.580584664127599</c:v>
                </c:pt>
                <c:pt idx="164">
                  <c:v>56.002385797452</c:v>
                </c:pt>
                <c:pt idx="165">
                  <c:v>54.702354499999998</c:v>
                </c:pt>
                <c:pt idx="166">
                  <c:v>54.702354499999998</c:v>
                </c:pt>
                <c:pt idx="167">
                  <c:v>54.702354499999998</c:v>
                </c:pt>
                <c:pt idx="168">
                  <c:v>40.580584664127599</c:v>
                </c:pt>
                <c:pt idx="169">
                  <c:v>-24.803590596310801</c:v>
                </c:pt>
                <c:pt idx="170">
                  <c:v>-24.803590596310801</c:v>
                </c:pt>
                <c:pt idx="171">
                  <c:v>-24.803590596310801</c:v>
                </c:pt>
                <c:pt idx="172">
                  <c:v>-24.803590596310801</c:v>
                </c:pt>
                <c:pt idx="173">
                  <c:v>-24.803590596310801</c:v>
                </c:pt>
                <c:pt idx="174">
                  <c:v>-24.803590596310801</c:v>
                </c:pt>
                <c:pt idx="175">
                  <c:v>-24.803590596310801</c:v>
                </c:pt>
                <c:pt idx="176">
                  <c:v>-24.803590596310801</c:v>
                </c:pt>
                <c:pt idx="177">
                  <c:v>-24.803590596310801</c:v>
                </c:pt>
                <c:pt idx="178">
                  <c:v>54.702354499999998</c:v>
                </c:pt>
                <c:pt idx="179">
                  <c:v>20.5725797624225</c:v>
                </c:pt>
                <c:pt idx="180">
                  <c:v>22.134914550529199</c:v>
                </c:pt>
                <c:pt idx="181">
                  <c:v>51.322924262780397</c:v>
                </c:pt>
                <c:pt idx="182">
                  <c:v>-29.262871995561401</c:v>
                </c:pt>
                <c:pt idx="183">
                  <c:v>40.580584664127599</c:v>
                </c:pt>
                <c:pt idx="184">
                  <c:v>40.580584664127599</c:v>
                </c:pt>
                <c:pt idx="185">
                  <c:v>40.580584664127599</c:v>
                </c:pt>
                <c:pt idx="186">
                  <c:v>54.702354499999998</c:v>
                </c:pt>
                <c:pt idx="187">
                  <c:v>40.580584664127599</c:v>
                </c:pt>
                <c:pt idx="188">
                  <c:v>40.580584664127599</c:v>
                </c:pt>
                <c:pt idx="189">
                  <c:v>40.580584664127599</c:v>
                </c:pt>
                <c:pt idx="190">
                  <c:v>40.580584664127599</c:v>
                </c:pt>
                <c:pt idx="191">
                  <c:v>23.996424387451</c:v>
                </c:pt>
                <c:pt idx="192">
                  <c:v>40.580584664127599</c:v>
                </c:pt>
                <c:pt idx="193">
                  <c:v>65.0837339717189</c:v>
                </c:pt>
                <c:pt idx="194">
                  <c:v>1.28083065102171</c:v>
                </c:pt>
                <c:pt idx="195">
                  <c:v>40.580584664127599</c:v>
                </c:pt>
                <c:pt idx="196">
                  <c:v>62.3435495255451</c:v>
                </c:pt>
                <c:pt idx="197">
                  <c:v>40.580584664127599</c:v>
                </c:pt>
                <c:pt idx="198">
                  <c:v>57.515822865538802</c:v>
                </c:pt>
                <c:pt idx="199">
                  <c:v>40.580584664127599</c:v>
                </c:pt>
                <c:pt idx="200">
                  <c:v>0</c:v>
                </c:pt>
                <c:pt idx="201">
                  <c:v>54.702354499999998</c:v>
                </c:pt>
                <c:pt idx="202">
                  <c:v>57.515822865538802</c:v>
                </c:pt>
                <c:pt idx="203">
                  <c:v>40.580584664127599</c:v>
                </c:pt>
                <c:pt idx="204">
                  <c:v>40.580584664127599</c:v>
                </c:pt>
                <c:pt idx="205">
                  <c:v>62.8661033080922</c:v>
                </c:pt>
                <c:pt idx="206">
                  <c:v>62.8661033080922</c:v>
                </c:pt>
                <c:pt idx="207">
                  <c:v>62.8661033080922</c:v>
                </c:pt>
                <c:pt idx="208">
                  <c:v>-3.1759486978616001</c:v>
                </c:pt>
                <c:pt idx="209">
                  <c:v>40.580584664127599</c:v>
                </c:pt>
                <c:pt idx="210">
                  <c:v>40.580584664127599</c:v>
                </c:pt>
                <c:pt idx="211">
                  <c:v>-24.803590596310801</c:v>
                </c:pt>
                <c:pt idx="212">
                  <c:v>-24.803590596310801</c:v>
                </c:pt>
                <c:pt idx="213">
                  <c:v>-24.803590596310801</c:v>
                </c:pt>
                <c:pt idx="214">
                  <c:v>40.580584664127599</c:v>
                </c:pt>
                <c:pt idx="215">
                  <c:v>40.580584664127599</c:v>
                </c:pt>
                <c:pt idx="216">
                  <c:v>40.580584664127599</c:v>
                </c:pt>
                <c:pt idx="217">
                  <c:v>40.580584664127599</c:v>
                </c:pt>
                <c:pt idx="218">
                  <c:v>52.209131684561797</c:v>
                </c:pt>
                <c:pt idx="219">
                  <c:v>22.134914550529199</c:v>
                </c:pt>
                <c:pt idx="220">
                  <c:v>-24.803590596310801</c:v>
                </c:pt>
                <c:pt idx="221">
                  <c:v>-24.803590596310801</c:v>
                </c:pt>
                <c:pt idx="222">
                  <c:v>40.580584664127599</c:v>
                </c:pt>
                <c:pt idx="223">
                  <c:v>49.402635500701699</c:v>
                </c:pt>
                <c:pt idx="224">
                  <c:v>49.402635500701699</c:v>
                </c:pt>
                <c:pt idx="225">
                  <c:v>40.580584664127599</c:v>
                </c:pt>
                <c:pt idx="226">
                  <c:v>40.580584664127599</c:v>
                </c:pt>
                <c:pt idx="227">
                  <c:v>40.580584664127599</c:v>
                </c:pt>
                <c:pt idx="228">
                  <c:v>40.580584664127599</c:v>
                </c:pt>
                <c:pt idx="229">
                  <c:v>40.580584664127599</c:v>
                </c:pt>
                <c:pt idx="230">
                  <c:v>36.326987112000303</c:v>
                </c:pt>
                <c:pt idx="231">
                  <c:v>-24.803590596310801</c:v>
                </c:pt>
                <c:pt idx="232">
                  <c:v>40.580584664127599</c:v>
                </c:pt>
                <c:pt idx="233">
                  <c:v>40.580584664127599</c:v>
                </c:pt>
                <c:pt idx="234">
                  <c:v>40.580584664127599</c:v>
                </c:pt>
                <c:pt idx="235">
                  <c:v>40.580584664127599</c:v>
                </c:pt>
                <c:pt idx="236">
                  <c:v>40.580584664127599</c:v>
                </c:pt>
                <c:pt idx="237">
                  <c:v>54.702354499999998</c:v>
                </c:pt>
                <c:pt idx="238">
                  <c:v>54.702354499999998</c:v>
                </c:pt>
                <c:pt idx="239">
                  <c:v>54.702354499999998</c:v>
                </c:pt>
                <c:pt idx="240">
                  <c:v>54.702354499999998</c:v>
                </c:pt>
                <c:pt idx="241">
                  <c:v>54.702354499999998</c:v>
                </c:pt>
                <c:pt idx="242">
                  <c:v>-24.803590596310801</c:v>
                </c:pt>
                <c:pt idx="243">
                  <c:v>54.702354499999998</c:v>
                </c:pt>
                <c:pt idx="244">
                  <c:v>40.580584664127599</c:v>
                </c:pt>
                <c:pt idx="245">
                  <c:v>40.580584664127599</c:v>
                </c:pt>
                <c:pt idx="246">
                  <c:v>40.580584664127599</c:v>
                </c:pt>
                <c:pt idx="247">
                  <c:v>40.580584664127599</c:v>
                </c:pt>
                <c:pt idx="248">
                  <c:v>40.580584664127599</c:v>
                </c:pt>
                <c:pt idx="249">
                  <c:v>40.580584664127599</c:v>
                </c:pt>
                <c:pt idx="250">
                  <c:v>40.580584664127599</c:v>
                </c:pt>
                <c:pt idx="251">
                  <c:v>40.580584664127599</c:v>
                </c:pt>
                <c:pt idx="252">
                  <c:v>-24.803590596310801</c:v>
                </c:pt>
                <c:pt idx="253">
                  <c:v>-24.803590596310801</c:v>
                </c:pt>
                <c:pt idx="254">
                  <c:v>44.541880312877502</c:v>
                </c:pt>
                <c:pt idx="255">
                  <c:v>54.702354499999998</c:v>
                </c:pt>
                <c:pt idx="256">
                  <c:v>54.702354499999998</c:v>
                </c:pt>
                <c:pt idx="257">
                  <c:v>40.580584664127599</c:v>
                </c:pt>
                <c:pt idx="258">
                  <c:v>62.8661033080922</c:v>
                </c:pt>
                <c:pt idx="259">
                  <c:v>51.322924262780397</c:v>
                </c:pt>
                <c:pt idx="260">
                  <c:v>40.580584664127599</c:v>
                </c:pt>
                <c:pt idx="261">
                  <c:v>40.580584664127599</c:v>
                </c:pt>
                <c:pt idx="262">
                  <c:v>40.580584664127599</c:v>
                </c:pt>
                <c:pt idx="263">
                  <c:v>40.580584664127599</c:v>
                </c:pt>
                <c:pt idx="264">
                  <c:v>40.580584664127599</c:v>
                </c:pt>
                <c:pt idx="265">
                  <c:v>40.580584664127599</c:v>
                </c:pt>
                <c:pt idx="266">
                  <c:v>40.580584664127599</c:v>
                </c:pt>
                <c:pt idx="267">
                  <c:v>40.580584664127599</c:v>
                </c:pt>
                <c:pt idx="268">
                  <c:v>40.580584664127599</c:v>
                </c:pt>
                <c:pt idx="269">
                  <c:v>40.580584664127599</c:v>
                </c:pt>
                <c:pt idx="270">
                  <c:v>40.580584664127599</c:v>
                </c:pt>
                <c:pt idx="271">
                  <c:v>40.580584664127599</c:v>
                </c:pt>
                <c:pt idx="272">
                  <c:v>40.580584664127599</c:v>
                </c:pt>
                <c:pt idx="273">
                  <c:v>40.580584664127599</c:v>
                </c:pt>
                <c:pt idx="274">
                  <c:v>64.130182008867195</c:v>
                </c:pt>
                <c:pt idx="275">
                  <c:v>40.580584664127599</c:v>
                </c:pt>
                <c:pt idx="276">
                  <c:v>40.580584664127599</c:v>
                </c:pt>
                <c:pt idx="277">
                  <c:v>40.580584664127599</c:v>
                </c:pt>
                <c:pt idx="278">
                  <c:v>53.181314068583603</c:v>
                </c:pt>
                <c:pt idx="279">
                  <c:v>51.322924262780397</c:v>
                </c:pt>
                <c:pt idx="280">
                  <c:v>62.8661033080922</c:v>
                </c:pt>
                <c:pt idx="281">
                  <c:v>40.580584664127599</c:v>
                </c:pt>
                <c:pt idx="282">
                  <c:v>40.580584664127599</c:v>
                </c:pt>
                <c:pt idx="283">
                  <c:v>40.580584664127599</c:v>
                </c:pt>
                <c:pt idx="284">
                  <c:v>40.580584664127599</c:v>
                </c:pt>
                <c:pt idx="285">
                  <c:v>-41.605832905433601</c:v>
                </c:pt>
                <c:pt idx="286">
                  <c:v>-24.803590596310801</c:v>
                </c:pt>
                <c:pt idx="287">
                  <c:v>40.580584664127599</c:v>
                </c:pt>
                <c:pt idx="288">
                  <c:v>40.580584664127599</c:v>
                </c:pt>
                <c:pt idx="289">
                  <c:v>-24.803590596310801</c:v>
                </c:pt>
                <c:pt idx="290">
                  <c:v>-24.803590596310801</c:v>
                </c:pt>
                <c:pt idx="291">
                  <c:v>-24.803590596310801</c:v>
                </c:pt>
                <c:pt idx="292">
                  <c:v>-24.803590596310801</c:v>
                </c:pt>
                <c:pt idx="293">
                  <c:v>-24.803590596310801</c:v>
                </c:pt>
                <c:pt idx="294">
                  <c:v>54.702354499999998</c:v>
                </c:pt>
                <c:pt idx="295">
                  <c:v>54.702354499999998</c:v>
                </c:pt>
                <c:pt idx="296">
                  <c:v>62.8661033080922</c:v>
                </c:pt>
                <c:pt idx="297">
                  <c:v>12.758380905622699</c:v>
                </c:pt>
                <c:pt idx="298">
                  <c:v>-24.803590596310801</c:v>
                </c:pt>
                <c:pt idx="299">
                  <c:v>62.8661033080922</c:v>
                </c:pt>
                <c:pt idx="300">
                  <c:v>25.624262600000002</c:v>
                </c:pt>
                <c:pt idx="301">
                  <c:v>40.580584664127599</c:v>
                </c:pt>
                <c:pt idx="302">
                  <c:v>40.580584664127599</c:v>
                </c:pt>
                <c:pt idx="303">
                  <c:v>40.580584664127599</c:v>
                </c:pt>
                <c:pt idx="304">
                  <c:v>40.580584664127599</c:v>
                </c:pt>
                <c:pt idx="305">
                  <c:v>0</c:v>
                </c:pt>
                <c:pt idx="306">
                  <c:v>40.580584664127599</c:v>
                </c:pt>
                <c:pt idx="307">
                  <c:v>40.580584664127599</c:v>
                </c:pt>
                <c:pt idx="308">
                  <c:v>40.580584664127599</c:v>
                </c:pt>
                <c:pt idx="309">
                  <c:v>40.580584664127599</c:v>
                </c:pt>
                <c:pt idx="310">
                  <c:v>40.580584664127599</c:v>
                </c:pt>
                <c:pt idx="311">
                  <c:v>-24.803590596310801</c:v>
                </c:pt>
                <c:pt idx="312">
                  <c:v>40.580584664127599</c:v>
                </c:pt>
                <c:pt idx="313">
                  <c:v>7.9090562000000002</c:v>
                </c:pt>
                <c:pt idx="314">
                  <c:v>40.580584664127599</c:v>
                </c:pt>
                <c:pt idx="315">
                  <c:v>40.580584664127599</c:v>
                </c:pt>
                <c:pt idx="316">
                  <c:v>40.580584664127599</c:v>
                </c:pt>
                <c:pt idx="317">
                  <c:v>40.580584664127599</c:v>
                </c:pt>
                <c:pt idx="318">
                  <c:v>40.580584664127599</c:v>
                </c:pt>
                <c:pt idx="319">
                  <c:v>40.580584664127599</c:v>
                </c:pt>
                <c:pt idx="320">
                  <c:v>40.580584664127599</c:v>
                </c:pt>
                <c:pt idx="321">
                  <c:v>40.580584664127599</c:v>
                </c:pt>
                <c:pt idx="322">
                  <c:v>40.580584664127599</c:v>
                </c:pt>
                <c:pt idx="323">
                  <c:v>40.580584664127599</c:v>
                </c:pt>
                <c:pt idx="324">
                  <c:v>40.580584664127599</c:v>
                </c:pt>
                <c:pt idx="325">
                  <c:v>40.580584664127599</c:v>
                </c:pt>
                <c:pt idx="326">
                  <c:v>51.322924262780397</c:v>
                </c:pt>
                <c:pt idx="327">
                  <c:v>54.702354499999998</c:v>
                </c:pt>
                <c:pt idx="328">
                  <c:v>62.8661033080922</c:v>
                </c:pt>
                <c:pt idx="329">
                  <c:v>56.002385797452</c:v>
                </c:pt>
                <c:pt idx="330">
                  <c:v>51.322924262780397</c:v>
                </c:pt>
                <c:pt idx="331">
                  <c:v>40.580584664127599</c:v>
                </c:pt>
                <c:pt idx="332">
                  <c:v>40.580584664127599</c:v>
                </c:pt>
                <c:pt idx="333">
                  <c:v>-29.262871995561401</c:v>
                </c:pt>
                <c:pt idx="334">
                  <c:v>54.702354499999998</c:v>
                </c:pt>
                <c:pt idx="335">
                  <c:v>-24.803590596310801</c:v>
                </c:pt>
                <c:pt idx="336">
                  <c:v>-24.803590596310801</c:v>
                </c:pt>
                <c:pt idx="337">
                  <c:v>-24.803590596310801</c:v>
                </c:pt>
                <c:pt idx="338">
                  <c:v>54.702354499999998</c:v>
                </c:pt>
                <c:pt idx="339">
                  <c:v>40.580584664127599</c:v>
                </c:pt>
                <c:pt idx="340">
                  <c:v>40.580584664127599</c:v>
                </c:pt>
                <c:pt idx="341">
                  <c:v>40.580584664127599</c:v>
                </c:pt>
                <c:pt idx="342">
                  <c:v>46.531792132960398</c:v>
                </c:pt>
                <c:pt idx="343">
                  <c:v>22.134914550529199</c:v>
                </c:pt>
                <c:pt idx="344">
                  <c:v>40.580584664127599</c:v>
                </c:pt>
                <c:pt idx="345">
                  <c:v>40.580584664127599</c:v>
                </c:pt>
                <c:pt idx="346">
                  <c:v>40.580584664127599</c:v>
                </c:pt>
                <c:pt idx="347">
                  <c:v>40.580584664127599</c:v>
                </c:pt>
                <c:pt idx="348">
                  <c:v>40.580584664127599</c:v>
                </c:pt>
                <c:pt idx="349">
                  <c:v>40.580584664127599</c:v>
                </c:pt>
                <c:pt idx="350">
                  <c:v>40.580584664127599</c:v>
                </c:pt>
                <c:pt idx="351">
                  <c:v>40.580584664127599</c:v>
                </c:pt>
                <c:pt idx="352">
                  <c:v>40.580584664127599</c:v>
                </c:pt>
                <c:pt idx="353">
                  <c:v>40.580584664127599</c:v>
                </c:pt>
                <c:pt idx="354">
                  <c:v>40.580584664127599</c:v>
                </c:pt>
                <c:pt idx="355">
                  <c:v>40.580584664127599</c:v>
                </c:pt>
                <c:pt idx="356">
                  <c:v>40.580584664127599</c:v>
                </c:pt>
                <c:pt idx="357">
                  <c:v>40.580584664127599</c:v>
                </c:pt>
                <c:pt idx="358">
                  <c:v>40.580584664127599</c:v>
                </c:pt>
                <c:pt idx="359">
                  <c:v>40.580584664127599</c:v>
                </c:pt>
                <c:pt idx="360">
                  <c:v>1.3571070000000001</c:v>
                </c:pt>
                <c:pt idx="361">
                  <c:v>40.580584664127599</c:v>
                </c:pt>
                <c:pt idx="362">
                  <c:v>40.580584664127599</c:v>
                </c:pt>
                <c:pt idx="363">
                  <c:v>40.580584664127599</c:v>
                </c:pt>
                <c:pt idx="364">
                  <c:v>40.580584664127599</c:v>
                </c:pt>
                <c:pt idx="365">
                  <c:v>40.580584664127599</c:v>
                </c:pt>
                <c:pt idx="366">
                  <c:v>40.580584664127599</c:v>
                </c:pt>
                <c:pt idx="367">
                  <c:v>40.580584664127599</c:v>
                </c:pt>
                <c:pt idx="368">
                  <c:v>-10.840474551047899</c:v>
                </c:pt>
                <c:pt idx="369">
                  <c:v>40.580584664127599</c:v>
                </c:pt>
                <c:pt idx="370">
                  <c:v>40.580584664127599</c:v>
                </c:pt>
                <c:pt idx="371">
                  <c:v>-24.803590596310801</c:v>
                </c:pt>
                <c:pt idx="372">
                  <c:v>40.580584664127599</c:v>
                </c:pt>
                <c:pt idx="373">
                  <c:v>54.702354499999998</c:v>
                </c:pt>
                <c:pt idx="374">
                  <c:v>54.702354499999998</c:v>
                </c:pt>
                <c:pt idx="375">
                  <c:v>54.702354499999998</c:v>
                </c:pt>
                <c:pt idx="376">
                  <c:v>54.702354499999998</c:v>
                </c:pt>
                <c:pt idx="377">
                  <c:v>54.702354499999998</c:v>
                </c:pt>
                <c:pt idx="378">
                  <c:v>49.402635500701699</c:v>
                </c:pt>
                <c:pt idx="379">
                  <c:v>49.402635500701699</c:v>
                </c:pt>
                <c:pt idx="380">
                  <c:v>62.8661033080922</c:v>
                </c:pt>
                <c:pt idx="381">
                  <c:v>62.8661033080922</c:v>
                </c:pt>
                <c:pt idx="382">
                  <c:v>-24.803590596310801</c:v>
                </c:pt>
                <c:pt idx="383">
                  <c:v>32.306968560762598</c:v>
                </c:pt>
                <c:pt idx="384">
                  <c:v>6.1185266485832797</c:v>
                </c:pt>
                <c:pt idx="385">
                  <c:v>40.580584664127599</c:v>
                </c:pt>
                <c:pt idx="386">
                  <c:v>-24.803590596310801</c:v>
                </c:pt>
                <c:pt idx="387">
                  <c:v>40.580584664127599</c:v>
                </c:pt>
                <c:pt idx="388">
                  <c:v>40.580584664127599</c:v>
                </c:pt>
                <c:pt idx="389">
                  <c:v>40.580584664127599</c:v>
                </c:pt>
                <c:pt idx="390">
                  <c:v>40.580584664127599</c:v>
                </c:pt>
                <c:pt idx="391">
                  <c:v>40.580584664127599</c:v>
                </c:pt>
                <c:pt idx="392">
                  <c:v>56.002385797452</c:v>
                </c:pt>
                <c:pt idx="393">
                  <c:v>62.8661033080922</c:v>
                </c:pt>
                <c:pt idx="394">
                  <c:v>40.580584664127599</c:v>
                </c:pt>
                <c:pt idx="395">
                  <c:v>54.702354499999998</c:v>
                </c:pt>
                <c:pt idx="396">
                  <c:v>64.130182008867195</c:v>
                </c:pt>
                <c:pt idx="397">
                  <c:v>41.989990147759798</c:v>
                </c:pt>
                <c:pt idx="398">
                  <c:v>49.402635500701699</c:v>
                </c:pt>
                <c:pt idx="399">
                  <c:v>49.402635500701699</c:v>
                </c:pt>
                <c:pt idx="400">
                  <c:v>51.322924262780397</c:v>
                </c:pt>
                <c:pt idx="401">
                  <c:v>51.000000300000004</c:v>
                </c:pt>
                <c:pt idx="402">
                  <c:v>40.580584664127599</c:v>
                </c:pt>
                <c:pt idx="403">
                  <c:v>40.580584664127599</c:v>
                </c:pt>
                <c:pt idx="404">
                  <c:v>40.580584664127599</c:v>
                </c:pt>
                <c:pt idx="405">
                  <c:v>-41.605832905433601</c:v>
                </c:pt>
                <c:pt idx="406">
                  <c:v>54.702354499999998</c:v>
                </c:pt>
                <c:pt idx="407">
                  <c:v>-24.803590596310801</c:v>
                </c:pt>
                <c:pt idx="408">
                  <c:v>-24.803590596310801</c:v>
                </c:pt>
                <c:pt idx="409">
                  <c:v>40.580584664127599</c:v>
                </c:pt>
                <c:pt idx="410">
                  <c:v>40.580584664127599</c:v>
                </c:pt>
                <c:pt idx="411">
                  <c:v>40.580584664127599</c:v>
                </c:pt>
                <c:pt idx="412">
                  <c:v>40.580584664127599</c:v>
                </c:pt>
                <c:pt idx="413">
                  <c:v>40.580584664127599</c:v>
                </c:pt>
                <c:pt idx="414">
                  <c:v>40.580584664127599</c:v>
                </c:pt>
                <c:pt idx="415">
                  <c:v>40.580584664127599</c:v>
                </c:pt>
                <c:pt idx="416">
                  <c:v>40.580584664127599</c:v>
                </c:pt>
                <c:pt idx="417">
                  <c:v>40.580584664127599</c:v>
                </c:pt>
                <c:pt idx="418">
                  <c:v>40.580584664127599</c:v>
                </c:pt>
                <c:pt idx="419">
                  <c:v>40.580584664127599</c:v>
                </c:pt>
                <c:pt idx="420">
                  <c:v>40.580584664127599</c:v>
                </c:pt>
                <c:pt idx="421">
                  <c:v>40.580584664127599</c:v>
                </c:pt>
                <c:pt idx="422">
                  <c:v>40.580584664127599</c:v>
                </c:pt>
                <c:pt idx="423">
                  <c:v>40.580584664127599</c:v>
                </c:pt>
                <c:pt idx="424">
                  <c:v>40.580584664127599</c:v>
                </c:pt>
                <c:pt idx="425">
                  <c:v>40.580584664127599</c:v>
                </c:pt>
                <c:pt idx="426">
                  <c:v>40.580584664127599</c:v>
                </c:pt>
                <c:pt idx="427">
                  <c:v>40.580584664127599</c:v>
                </c:pt>
                <c:pt idx="428">
                  <c:v>40.580584664127599</c:v>
                </c:pt>
                <c:pt idx="429">
                  <c:v>51.322924262780397</c:v>
                </c:pt>
                <c:pt idx="430">
                  <c:v>40.580584664127599</c:v>
                </c:pt>
                <c:pt idx="431">
                  <c:v>40.580584664127599</c:v>
                </c:pt>
                <c:pt idx="432">
                  <c:v>40.580584664127599</c:v>
                </c:pt>
                <c:pt idx="433">
                  <c:v>40.580584664127599</c:v>
                </c:pt>
                <c:pt idx="434">
                  <c:v>40.580584664127599</c:v>
                </c:pt>
                <c:pt idx="435">
                  <c:v>40.580584664127599</c:v>
                </c:pt>
                <c:pt idx="436">
                  <c:v>40.580584664127599</c:v>
                </c:pt>
                <c:pt idx="437">
                  <c:v>40.580584664127599</c:v>
                </c:pt>
                <c:pt idx="438">
                  <c:v>40.580584664127599</c:v>
                </c:pt>
                <c:pt idx="439">
                  <c:v>40.580584664127599</c:v>
                </c:pt>
                <c:pt idx="440">
                  <c:v>62.8661033080922</c:v>
                </c:pt>
                <c:pt idx="441">
                  <c:v>40.580584664127599</c:v>
                </c:pt>
                <c:pt idx="442">
                  <c:v>40.580584664127599</c:v>
                </c:pt>
                <c:pt idx="443">
                  <c:v>40.580584664127599</c:v>
                </c:pt>
                <c:pt idx="444">
                  <c:v>40.580584664127599</c:v>
                </c:pt>
                <c:pt idx="445">
                  <c:v>62.8661033080922</c:v>
                </c:pt>
                <c:pt idx="446">
                  <c:v>40.580584664127599</c:v>
                </c:pt>
                <c:pt idx="447">
                  <c:v>1.3571070000000001</c:v>
                </c:pt>
                <c:pt idx="448">
                  <c:v>40.580584664127599</c:v>
                </c:pt>
                <c:pt idx="449">
                  <c:v>40.580584664127599</c:v>
                </c:pt>
                <c:pt idx="450">
                  <c:v>65.0837339717189</c:v>
                </c:pt>
                <c:pt idx="451">
                  <c:v>40.580584664127599</c:v>
                </c:pt>
                <c:pt idx="452">
                  <c:v>40.580584664127599</c:v>
                </c:pt>
                <c:pt idx="453">
                  <c:v>57.515822865538802</c:v>
                </c:pt>
                <c:pt idx="454">
                  <c:v>-41.605832905433601</c:v>
                </c:pt>
                <c:pt idx="455">
                  <c:v>40.580584664127599</c:v>
                </c:pt>
                <c:pt idx="456">
                  <c:v>40.580584664127599</c:v>
                </c:pt>
                <c:pt idx="457">
                  <c:v>40.580584664127599</c:v>
                </c:pt>
                <c:pt idx="458">
                  <c:v>40.580584664127599</c:v>
                </c:pt>
                <c:pt idx="459">
                  <c:v>40.580584664127599</c:v>
                </c:pt>
                <c:pt idx="460">
                  <c:v>40.580584664127599</c:v>
                </c:pt>
                <c:pt idx="461">
                  <c:v>-24.803590596310801</c:v>
                </c:pt>
                <c:pt idx="462">
                  <c:v>-24.803590596310801</c:v>
                </c:pt>
                <c:pt idx="463">
                  <c:v>-24.803590596310801</c:v>
                </c:pt>
                <c:pt idx="464">
                  <c:v>-24.803590596310801</c:v>
                </c:pt>
                <c:pt idx="465">
                  <c:v>54.702354499999998</c:v>
                </c:pt>
                <c:pt idx="466">
                  <c:v>22.134914550529199</c:v>
                </c:pt>
                <c:pt idx="467">
                  <c:v>22.134914550529199</c:v>
                </c:pt>
                <c:pt idx="468">
                  <c:v>22.134914550529199</c:v>
                </c:pt>
                <c:pt idx="469">
                  <c:v>40.580584664127599</c:v>
                </c:pt>
                <c:pt idx="470">
                  <c:v>40.580584664127599</c:v>
                </c:pt>
                <c:pt idx="471">
                  <c:v>54.702354499999998</c:v>
                </c:pt>
                <c:pt idx="472">
                  <c:v>54.702354499999998</c:v>
                </c:pt>
                <c:pt idx="473">
                  <c:v>54.702354499999998</c:v>
                </c:pt>
                <c:pt idx="474">
                  <c:v>54.702354499999998</c:v>
                </c:pt>
                <c:pt idx="475">
                  <c:v>54.702354499999998</c:v>
                </c:pt>
                <c:pt idx="476">
                  <c:v>54.702354499999998</c:v>
                </c:pt>
                <c:pt idx="477">
                  <c:v>62.8661033080922</c:v>
                </c:pt>
                <c:pt idx="478">
                  <c:v>40.580584664127599</c:v>
                </c:pt>
                <c:pt idx="479">
                  <c:v>40.580584664127599</c:v>
                </c:pt>
                <c:pt idx="480">
                  <c:v>40.580584664127599</c:v>
                </c:pt>
                <c:pt idx="481">
                  <c:v>40.580584664127599</c:v>
                </c:pt>
                <c:pt idx="482">
                  <c:v>40.580584664127599</c:v>
                </c:pt>
                <c:pt idx="483">
                  <c:v>40.580584664127599</c:v>
                </c:pt>
                <c:pt idx="484">
                  <c:v>40.580584664127599</c:v>
                </c:pt>
                <c:pt idx="485">
                  <c:v>40.580584664127599</c:v>
                </c:pt>
                <c:pt idx="486">
                  <c:v>40.580584664127599</c:v>
                </c:pt>
                <c:pt idx="487">
                  <c:v>40.580584664127599</c:v>
                </c:pt>
                <c:pt idx="488">
                  <c:v>40.580584664127599</c:v>
                </c:pt>
                <c:pt idx="489">
                  <c:v>40.580584664127599</c:v>
                </c:pt>
                <c:pt idx="490">
                  <c:v>40.580584664127599</c:v>
                </c:pt>
                <c:pt idx="491">
                  <c:v>40.580584664127599</c:v>
                </c:pt>
                <c:pt idx="492">
                  <c:v>40.580584664127599</c:v>
                </c:pt>
                <c:pt idx="493">
                  <c:v>40.580584664127599</c:v>
                </c:pt>
                <c:pt idx="494">
                  <c:v>40.580584664127599</c:v>
                </c:pt>
                <c:pt idx="495">
                  <c:v>40.580584664127599</c:v>
                </c:pt>
                <c:pt idx="496">
                  <c:v>40.580584664127599</c:v>
                </c:pt>
                <c:pt idx="497">
                  <c:v>49.402635500701699</c:v>
                </c:pt>
                <c:pt idx="498">
                  <c:v>41.989990147759798</c:v>
                </c:pt>
                <c:pt idx="499">
                  <c:v>49.402635500701699</c:v>
                </c:pt>
                <c:pt idx="500">
                  <c:v>-24.803590596310801</c:v>
                </c:pt>
                <c:pt idx="501">
                  <c:v>54.702354499999998</c:v>
                </c:pt>
                <c:pt idx="502">
                  <c:v>40.580584664127599</c:v>
                </c:pt>
                <c:pt idx="503">
                  <c:v>40.580584664127599</c:v>
                </c:pt>
                <c:pt idx="504">
                  <c:v>40.580584664127599</c:v>
                </c:pt>
                <c:pt idx="505">
                  <c:v>40.580584664127599</c:v>
                </c:pt>
                <c:pt idx="506">
                  <c:v>40.580584664127599</c:v>
                </c:pt>
                <c:pt idx="507">
                  <c:v>62.3435495255451</c:v>
                </c:pt>
                <c:pt idx="508">
                  <c:v>62.8661033080922</c:v>
                </c:pt>
                <c:pt idx="509">
                  <c:v>62.8661033080922</c:v>
                </c:pt>
                <c:pt idx="510">
                  <c:v>62.8661033080922</c:v>
                </c:pt>
                <c:pt idx="511">
                  <c:v>62.8661033080922</c:v>
                </c:pt>
                <c:pt idx="512">
                  <c:v>40.580584664127599</c:v>
                </c:pt>
                <c:pt idx="513">
                  <c:v>40.580584664127599</c:v>
                </c:pt>
                <c:pt idx="514">
                  <c:v>40.580584664127599</c:v>
                </c:pt>
                <c:pt idx="515">
                  <c:v>40.580584664127599</c:v>
                </c:pt>
                <c:pt idx="516">
                  <c:v>40.580584664127599</c:v>
                </c:pt>
                <c:pt idx="517">
                  <c:v>-41.605832905433601</c:v>
                </c:pt>
                <c:pt idx="518">
                  <c:v>54.702354499999998</c:v>
                </c:pt>
                <c:pt idx="519">
                  <c:v>54.702354499999998</c:v>
                </c:pt>
                <c:pt idx="520">
                  <c:v>54.702354499999998</c:v>
                </c:pt>
                <c:pt idx="521">
                  <c:v>54.702354499999998</c:v>
                </c:pt>
                <c:pt idx="522">
                  <c:v>65.0837339717189</c:v>
                </c:pt>
                <c:pt idx="523">
                  <c:v>62.8661033080922</c:v>
                </c:pt>
                <c:pt idx="524">
                  <c:v>40.580584664127599</c:v>
                </c:pt>
                <c:pt idx="525">
                  <c:v>40.580584664127599</c:v>
                </c:pt>
                <c:pt idx="526">
                  <c:v>40.580584664127599</c:v>
                </c:pt>
                <c:pt idx="527">
                  <c:v>40.580584664127599</c:v>
                </c:pt>
                <c:pt idx="528">
                  <c:v>40.580584664127599</c:v>
                </c:pt>
                <c:pt idx="529">
                  <c:v>40.580584664127599</c:v>
                </c:pt>
                <c:pt idx="530">
                  <c:v>40.580584664127599</c:v>
                </c:pt>
                <c:pt idx="531">
                  <c:v>40.580584664127599</c:v>
                </c:pt>
                <c:pt idx="532">
                  <c:v>40.580584664127599</c:v>
                </c:pt>
                <c:pt idx="533">
                  <c:v>40.580584664127599</c:v>
                </c:pt>
                <c:pt idx="534">
                  <c:v>-24.803590596310801</c:v>
                </c:pt>
                <c:pt idx="535">
                  <c:v>-24.803590596310801</c:v>
                </c:pt>
                <c:pt idx="536">
                  <c:v>-24.803590596310801</c:v>
                </c:pt>
                <c:pt idx="537">
                  <c:v>54.702354499999998</c:v>
                </c:pt>
                <c:pt idx="538">
                  <c:v>40.580584664127599</c:v>
                </c:pt>
                <c:pt idx="539">
                  <c:v>40.580584664127599</c:v>
                </c:pt>
                <c:pt idx="540">
                  <c:v>22.134914550529199</c:v>
                </c:pt>
                <c:pt idx="541">
                  <c:v>53.181314068583603</c:v>
                </c:pt>
                <c:pt idx="542">
                  <c:v>40.580584664127599</c:v>
                </c:pt>
                <c:pt idx="543">
                  <c:v>40.580584664127599</c:v>
                </c:pt>
                <c:pt idx="544">
                  <c:v>40.580584664127599</c:v>
                </c:pt>
                <c:pt idx="545">
                  <c:v>40.580584664127599</c:v>
                </c:pt>
                <c:pt idx="546">
                  <c:v>40.580584664127599</c:v>
                </c:pt>
                <c:pt idx="547">
                  <c:v>40.580584664127599</c:v>
                </c:pt>
                <c:pt idx="548">
                  <c:v>40.580584664127599</c:v>
                </c:pt>
                <c:pt idx="549">
                  <c:v>40.580584664127599</c:v>
                </c:pt>
                <c:pt idx="550">
                  <c:v>40.580584664127599</c:v>
                </c:pt>
                <c:pt idx="551">
                  <c:v>40.580584664127599</c:v>
                </c:pt>
                <c:pt idx="552">
                  <c:v>40.580584664127599</c:v>
                </c:pt>
                <c:pt idx="553">
                  <c:v>40.580584664127599</c:v>
                </c:pt>
                <c:pt idx="554">
                  <c:v>40.580584664127599</c:v>
                </c:pt>
                <c:pt idx="555">
                  <c:v>40.580584664127599</c:v>
                </c:pt>
                <c:pt idx="556">
                  <c:v>40.580584664127599</c:v>
                </c:pt>
                <c:pt idx="557">
                  <c:v>40.580584664127599</c:v>
                </c:pt>
                <c:pt idx="558">
                  <c:v>40.580584664127599</c:v>
                </c:pt>
                <c:pt idx="559">
                  <c:v>40.580584664127599</c:v>
                </c:pt>
                <c:pt idx="560">
                  <c:v>40.580584664127599</c:v>
                </c:pt>
                <c:pt idx="561">
                  <c:v>40.580584664127599</c:v>
                </c:pt>
                <c:pt idx="562">
                  <c:v>40.580584664127599</c:v>
                </c:pt>
                <c:pt idx="563">
                  <c:v>40.580584664127599</c:v>
                </c:pt>
                <c:pt idx="564">
                  <c:v>62.8661033080922</c:v>
                </c:pt>
                <c:pt idx="565">
                  <c:v>40.580584664127599</c:v>
                </c:pt>
                <c:pt idx="566">
                  <c:v>40.580584664127599</c:v>
                </c:pt>
                <c:pt idx="567">
                  <c:v>-24.803590596310801</c:v>
                </c:pt>
                <c:pt idx="568">
                  <c:v>40.580584664127599</c:v>
                </c:pt>
                <c:pt idx="569">
                  <c:v>62.8661033080922</c:v>
                </c:pt>
                <c:pt idx="570">
                  <c:v>62.8661033080922</c:v>
                </c:pt>
                <c:pt idx="571">
                  <c:v>62.8661033080922</c:v>
                </c:pt>
                <c:pt idx="572">
                  <c:v>62.8661033080922</c:v>
                </c:pt>
                <c:pt idx="573">
                  <c:v>54.702354499999998</c:v>
                </c:pt>
                <c:pt idx="574">
                  <c:v>-41.605832905433601</c:v>
                </c:pt>
                <c:pt idx="575">
                  <c:v>-41.605832905433601</c:v>
                </c:pt>
                <c:pt idx="576">
                  <c:v>0</c:v>
                </c:pt>
                <c:pt idx="577">
                  <c:v>53.181314068583603</c:v>
                </c:pt>
                <c:pt idx="578">
                  <c:v>8.4484111736039598</c:v>
                </c:pt>
                <c:pt idx="579">
                  <c:v>51.322924262780397</c:v>
                </c:pt>
                <c:pt idx="580">
                  <c:v>38.742054043614601</c:v>
                </c:pt>
                <c:pt idx="581">
                  <c:v>41.989990147759798</c:v>
                </c:pt>
                <c:pt idx="582">
                  <c:v>49.402635500701699</c:v>
                </c:pt>
                <c:pt idx="583">
                  <c:v>-24.803590596310801</c:v>
                </c:pt>
                <c:pt idx="584">
                  <c:v>54.702354499999998</c:v>
                </c:pt>
                <c:pt idx="585">
                  <c:v>54.702354499999998</c:v>
                </c:pt>
                <c:pt idx="586">
                  <c:v>54.702354499999998</c:v>
                </c:pt>
                <c:pt idx="587">
                  <c:v>54.702354499999998</c:v>
                </c:pt>
                <c:pt idx="588">
                  <c:v>54.702354499999998</c:v>
                </c:pt>
                <c:pt idx="589">
                  <c:v>40.580584664127599</c:v>
                </c:pt>
                <c:pt idx="590">
                  <c:v>40.580584664127599</c:v>
                </c:pt>
                <c:pt idx="591">
                  <c:v>40.580584664127599</c:v>
                </c:pt>
                <c:pt idx="592">
                  <c:v>40.580584664127599</c:v>
                </c:pt>
                <c:pt idx="593">
                  <c:v>40.580584664127599</c:v>
                </c:pt>
                <c:pt idx="594">
                  <c:v>49.402635500701699</c:v>
                </c:pt>
                <c:pt idx="595">
                  <c:v>40.580584664127599</c:v>
                </c:pt>
                <c:pt idx="596">
                  <c:v>40.580584664127599</c:v>
                </c:pt>
                <c:pt idx="597">
                  <c:v>46.531792132960398</c:v>
                </c:pt>
                <c:pt idx="598">
                  <c:v>40.580584664127599</c:v>
                </c:pt>
                <c:pt idx="599">
                  <c:v>40.580584664127599</c:v>
                </c:pt>
                <c:pt idx="600">
                  <c:v>25.362957600000001</c:v>
                </c:pt>
                <c:pt idx="601">
                  <c:v>40.580584664127599</c:v>
                </c:pt>
                <c:pt idx="602">
                  <c:v>40.580584664127599</c:v>
                </c:pt>
                <c:pt idx="603">
                  <c:v>40.580584664127599</c:v>
                </c:pt>
                <c:pt idx="604">
                  <c:v>40.580584664127599</c:v>
                </c:pt>
                <c:pt idx="605">
                  <c:v>40.580584664127599</c:v>
                </c:pt>
                <c:pt idx="606">
                  <c:v>49.402635500701699</c:v>
                </c:pt>
                <c:pt idx="607">
                  <c:v>-24.803590596310801</c:v>
                </c:pt>
                <c:pt idx="608">
                  <c:v>-24.803590596310801</c:v>
                </c:pt>
                <c:pt idx="609">
                  <c:v>-10.840474551047899</c:v>
                </c:pt>
                <c:pt idx="610">
                  <c:v>40.580584664127599</c:v>
                </c:pt>
                <c:pt idx="611">
                  <c:v>40.580584664127599</c:v>
                </c:pt>
                <c:pt idx="612">
                  <c:v>40.580584664127599</c:v>
                </c:pt>
                <c:pt idx="613">
                  <c:v>40.580584664127599</c:v>
                </c:pt>
                <c:pt idx="614">
                  <c:v>40.580584664127599</c:v>
                </c:pt>
                <c:pt idx="615">
                  <c:v>40.580584664127599</c:v>
                </c:pt>
                <c:pt idx="616">
                  <c:v>40.580584664127599</c:v>
                </c:pt>
                <c:pt idx="617">
                  <c:v>62.8661033080922</c:v>
                </c:pt>
                <c:pt idx="618">
                  <c:v>40.580584664127599</c:v>
                </c:pt>
                <c:pt idx="619">
                  <c:v>40.580584664127599</c:v>
                </c:pt>
                <c:pt idx="620">
                  <c:v>62.8661033080922</c:v>
                </c:pt>
                <c:pt idx="621">
                  <c:v>40.580584664127599</c:v>
                </c:pt>
                <c:pt idx="622">
                  <c:v>40.580584664127599</c:v>
                </c:pt>
                <c:pt idx="623">
                  <c:v>40.580584664127599</c:v>
                </c:pt>
                <c:pt idx="624">
                  <c:v>40.580584664127599</c:v>
                </c:pt>
                <c:pt idx="625">
                  <c:v>40.580584664127599</c:v>
                </c:pt>
                <c:pt idx="626">
                  <c:v>40.580584664127599</c:v>
                </c:pt>
                <c:pt idx="627">
                  <c:v>40.580584664127599</c:v>
                </c:pt>
                <c:pt idx="628">
                  <c:v>40.580584664127599</c:v>
                </c:pt>
                <c:pt idx="629">
                  <c:v>40.580584664127599</c:v>
                </c:pt>
                <c:pt idx="630">
                  <c:v>40.580584664127599</c:v>
                </c:pt>
                <c:pt idx="631">
                  <c:v>40.580584664127599</c:v>
                </c:pt>
                <c:pt idx="632">
                  <c:v>40.580584664127599</c:v>
                </c:pt>
                <c:pt idx="633">
                  <c:v>57.515822865538802</c:v>
                </c:pt>
                <c:pt idx="634">
                  <c:v>0</c:v>
                </c:pt>
                <c:pt idx="635">
                  <c:v>40.580584664127599</c:v>
                </c:pt>
                <c:pt idx="636">
                  <c:v>1.3571070000000001</c:v>
                </c:pt>
                <c:pt idx="637">
                  <c:v>1.3571070000000001</c:v>
                </c:pt>
                <c:pt idx="638">
                  <c:v>40.580584664127599</c:v>
                </c:pt>
                <c:pt idx="639">
                  <c:v>64.130182008867195</c:v>
                </c:pt>
                <c:pt idx="640">
                  <c:v>22.134914550529199</c:v>
                </c:pt>
                <c:pt idx="641">
                  <c:v>40.580584664127599</c:v>
                </c:pt>
                <c:pt idx="642">
                  <c:v>40.580584664127599</c:v>
                </c:pt>
                <c:pt idx="643">
                  <c:v>40.580584664127599</c:v>
                </c:pt>
                <c:pt idx="644">
                  <c:v>40.580584664127599</c:v>
                </c:pt>
                <c:pt idx="645">
                  <c:v>47.989921667414102</c:v>
                </c:pt>
                <c:pt idx="646">
                  <c:v>40.580584664127599</c:v>
                </c:pt>
                <c:pt idx="647">
                  <c:v>40.580584664127599</c:v>
                </c:pt>
                <c:pt idx="648">
                  <c:v>40.580584664127599</c:v>
                </c:pt>
                <c:pt idx="649">
                  <c:v>40.580584664127599</c:v>
                </c:pt>
                <c:pt idx="650">
                  <c:v>39.0965346174196</c:v>
                </c:pt>
                <c:pt idx="651">
                  <c:v>40.580584664127599</c:v>
                </c:pt>
                <c:pt idx="652">
                  <c:v>-3.1759486978616001</c:v>
                </c:pt>
                <c:pt idx="653">
                  <c:v>40.580584664127599</c:v>
                </c:pt>
                <c:pt idx="654">
                  <c:v>40.580584664127599</c:v>
                </c:pt>
                <c:pt idx="655">
                  <c:v>40.580584664127599</c:v>
                </c:pt>
                <c:pt idx="656">
                  <c:v>40.580584664127599</c:v>
                </c:pt>
                <c:pt idx="657">
                  <c:v>0</c:v>
                </c:pt>
                <c:pt idx="658">
                  <c:v>40.580584664127599</c:v>
                </c:pt>
                <c:pt idx="659">
                  <c:v>40.580584664127599</c:v>
                </c:pt>
                <c:pt idx="660">
                  <c:v>62.8661033080922</c:v>
                </c:pt>
                <c:pt idx="661">
                  <c:v>54.702354499999998</c:v>
                </c:pt>
                <c:pt idx="662">
                  <c:v>-41.605832905433601</c:v>
                </c:pt>
                <c:pt idx="663">
                  <c:v>-41.605832905433601</c:v>
                </c:pt>
                <c:pt idx="664">
                  <c:v>-41.605832905433601</c:v>
                </c:pt>
                <c:pt idx="665">
                  <c:v>54.702354499999998</c:v>
                </c:pt>
                <c:pt idx="666">
                  <c:v>62.8661033080922</c:v>
                </c:pt>
                <c:pt idx="667">
                  <c:v>62.8661033080922</c:v>
                </c:pt>
                <c:pt idx="668">
                  <c:v>62.8661033080922</c:v>
                </c:pt>
                <c:pt idx="669">
                  <c:v>40.580584664127599</c:v>
                </c:pt>
                <c:pt idx="670">
                  <c:v>40.580584664127599</c:v>
                </c:pt>
                <c:pt idx="671">
                  <c:v>40.580584664127599</c:v>
                </c:pt>
                <c:pt idx="672">
                  <c:v>0</c:v>
                </c:pt>
                <c:pt idx="673">
                  <c:v>62.8661033080922</c:v>
                </c:pt>
                <c:pt idx="674">
                  <c:v>54.702354499999998</c:v>
                </c:pt>
                <c:pt idx="675">
                  <c:v>54.702354499999998</c:v>
                </c:pt>
                <c:pt idx="676">
                  <c:v>40.580584664127599</c:v>
                </c:pt>
                <c:pt idx="677">
                  <c:v>40.580584664127599</c:v>
                </c:pt>
                <c:pt idx="678">
                  <c:v>40.580584664127599</c:v>
                </c:pt>
                <c:pt idx="679">
                  <c:v>62.8661033080922</c:v>
                </c:pt>
                <c:pt idx="680">
                  <c:v>22.134914550529199</c:v>
                </c:pt>
                <c:pt idx="681">
                  <c:v>-24.803590596310801</c:v>
                </c:pt>
                <c:pt idx="682">
                  <c:v>40.580584664127599</c:v>
                </c:pt>
                <c:pt idx="683">
                  <c:v>25.624262600000002</c:v>
                </c:pt>
                <c:pt idx="684">
                  <c:v>54.702354499999998</c:v>
                </c:pt>
                <c:pt idx="685">
                  <c:v>40.580584664127599</c:v>
                </c:pt>
                <c:pt idx="686">
                  <c:v>40.580584664127599</c:v>
                </c:pt>
                <c:pt idx="687">
                  <c:v>49.402635500701699</c:v>
                </c:pt>
                <c:pt idx="688">
                  <c:v>49.402635500701699</c:v>
                </c:pt>
                <c:pt idx="689">
                  <c:v>39.6029685923302</c:v>
                </c:pt>
                <c:pt idx="690">
                  <c:v>51.322924262780397</c:v>
                </c:pt>
                <c:pt idx="691">
                  <c:v>49.402635500701699</c:v>
                </c:pt>
                <c:pt idx="692">
                  <c:v>40.580584664127599</c:v>
                </c:pt>
                <c:pt idx="693">
                  <c:v>40.580584664127599</c:v>
                </c:pt>
                <c:pt idx="694">
                  <c:v>40.580584664127599</c:v>
                </c:pt>
                <c:pt idx="695">
                  <c:v>40.580584664127599</c:v>
                </c:pt>
                <c:pt idx="696">
                  <c:v>31.563409567095999</c:v>
                </c:pt>
                <c:pt idx="697">
                  <c:v>40.580584664127599</c:v>
                </c:pt>
                <c:pt idx="698">
                  <c:v>40.580584664127599</c:v>
                </c:pt>
                <c:pt idx="699">
                  <c:v>54.702354499999998</c:v>
                </c:pt>
                <c:pt idx="700">
                  <c:v>54.702354499999998</c:v>
                </c:pt>
                <c:pt idx="701">
                  <c:v>-41.605832905433601</c:v>
                </c:pt>
                <c:pt idx="702">
                  <c:v>40.580584664127599</c:v>
                </c:pt>
                <c:pt idx="703">
                  <c:v>0</c:v>
                </c:pt>
                <c:pt idx="704">
                  <c:v>40.580584664127599</c:v>
                </c:pt>
                <c:pt idx="705">
                  <c:v>-24.803590596310801</c:v>
                </c:pt>
                <c:pt idx="706">
                  <c:v>40.580584664127599</c:v>
                </c:pt>
                <c:pt idx="707">
                  <c:v>40.580584664127599</c:v>
                </c:pt>
                <c:pt idx="708">
                  <c:v>40.580584664127599</c:v>
                </c:pt>
                <c:pt idx="709">
                  <c:v>40.580584664127599</c:v>
                </c:pt>
                <c:pt idx="710">
                  <c:v>40.580584664127599</c:v>
                </c:pt>
                <c:pt idx="711">
                  <c:v>54.702354499999998</c:v>
                </c:pt>
                <c:pt idx="712">
                  <c:v>0</c:v>
                </c:pt>
                <c:pt idx="713">
                  <c:v>39.6029685923302</c:v>
                </c:pt>
                <c:pt idx="714">
                  <c:v>54.702354499999998</c:v>
                </c:pt>
                <c:pt idx="715">
                  <c:v>54.702354499999998</c:v>
                </c:pt>
                <c:pt idx="716">
                  <c:v>54.702354499999998</c:v>
                </c:pt>
                <c:pt idx="717">
                  <c:v>54.702354499999998</c:v>
                </c:pt>
                <c:pt idx="718">
                  <c:v>54.702354499999998</c:v>
                </c:pt>
                <c:pt idx="719">
                  <c:v>54.702354499999998</c:v>
                </c:pt>
                <c:pt idx="720">
                  <c:v>54.702354499999998</c:v>
                </c:pt>
                <c:pt idx="721">
                  <c:v>62.8661033080922</c:v>
                </c:pt>
                <c:pt idx="722">
                  <c:v>62.8661033080922</c:v>
                </c:pt>
                <c:pt idx="723">
                  <c:v>62.8661033080922</c:v>
                </c:pt>
                <c:pt idx="724">
                  <c:v>40.580584664127599</c:v>
                </c:pt>
                <c:pt idx="725">
                  <c:v>40.580584664127599</c:v>
                </c:pt>
                <c:pt idx="726">
                  <c:v>40.580584664127599</c:v>
                </c:pt>
                <c:pt idx="727">
                  <c:v>40.580584664127599</c:v>
                </c:pt>
                <c:pt idx="728">
                  <c:v>40.580584664127599</c:v>
                </c:pt>
                <c:pt idx="729">
                  <c:v>40.580584664127599</c:v>
                </c:pt>
                <c:pt idx="730">
                  <c:v>40.580584664127599</c:v>
                </c:pt>
                <c:pt idx="731">
                  <c:v>31.563409567095999</c:v>
                </c:pt>
                <c:pt idx="732">
                  <c:v>40.580584664127599</c:v>
                </c:pt>
                <c:pt idx="733">
                  <c:v>40.580584664127599</c:v>
                </c:pt>
                <c:pt idx="734">
                  <c:v>40.580584664127599</c:v>
                </c:pt>
                <c:pt idx="735">
                  <c:v>40.580584664127599</c:v>
                </c:pt>
                <c:pt idx="736">
                  <c:v>40.580584664127599</c:v>
                </c:pt>
                <c:pt idx="737">
                  <c:v>40.580584664127599</c:v>
                </c:pt>
                <c:pt idx="738">
                  <c:v>46.531792132960398</c:v>
                </c:pt>
                <c:pt idx="739">
                  <c:v>46.531792132960398</c:v>
                </c:pt>
                <c:pt idx="740">
                  <c:v>62.8661033080922</c:v>
                </c:pt>
                <c:pt idx="741">
                  <c:v>40.580584664127599</c:v>
                </c:pt>
                <c:pt idx="742">
                  <c:v>40.580584664127599</c:v>
                </c:pt>
                <c:pt idx="743">
                  <c:v>40.580584664127599</c:v>
                </c:pt>
                <c:pt idx="744">
                  <c:v>40.580584664127599</c:v>
                </c:pt>
                <c:pt idx="745">
                  <c:v>40.580584664127599</c:v>
                </c:pt>
                <c:pt idx="746">
                  <c:v>40.580584664127599</c:v>
                </c:pt>
                <c:pt idx="747">
                  <c:v>40.580584664127599</c:v>
                </c:pt>
                <c:pt idx="748">
                  <c:v>40.580584664127599</c:v>
                </c:pt>
                <c:pt idx="749">
                  <c:v>40.580584664127599</c:v>
                </c:pt>
                <c:pt idx="750">
                  <c:v>54.702354499999998</c:v>
                </c:pt>
                <c:pt idx="751">
                  <c:v>54.702354499999998</c:v>
                </c:pt>
                <c:pt idx="752">
                  <c:v>54.702354499999998</c:v>
                </c:pt>
                <c:pt idx="753">
                  <c:v>22.134914550529199</c:v>
                </c:pt>
                <c:pt idx="754">
                  <c:v>49.402635500701699</c:v>
                </c:pt>
                <c:pt idx="755">
                  <c:v>51.322924262780397</c:v>
                </c:pt>
                <c:pt idx="756">
                  <c:v>51.322924262780397</c:v>
                </c:pt>
                <c:pt idx="757">
                  <c:v>-24.803590596310801</c:v>
                </c:pt>
                <c:pt idx="758">
                  <c:v>40.580584664127599</c:v>
                </c:pt>
                <c:pt idx="759">
                  <c:v>40.580584664127599</c:v>
                </c:pt>
                <c:pt idx="760">
                  <c:v>40.580584664127599</c:v>
                </c:pt>
                <c:pt idx="761">
                  <c:v>40.580584664127599</c:v>
                </c:pt>
                <c:pt idx="762">
                  <c:v>54.702354499999998</c:v>
                </c:pt>
                <c:pt idx="763">
                  <c:v>40.580584664127599</c:v>
                </c:pt>
                <c:pt idx="764">
                  <c:v>40.580584664127599</c:v>
                </c:pt>
                <c:pt idx="765">
                  <c:v>40.580584664127599</c:v>
                </c:pt>
                <c:pt idx="766">
                  <c:v>-29.262871995561401</c:v>
                </c:pt>
                <c:pt idx="767">
                  <c:v>62.8661033080922</c:v>
                </c:pt>
                <c:pt idx="768">
                  <c:v>39.6029685923302</c:v>
                </c:pt>
                <c:pt idx="769">
                  <c:v>54.702354499999998</c:v>
                </c:pt>
                <c:pt idx="770">
                  <c:v>40.580584664127599</c:v>
                </c:pt>
                <c:pt idx="771">
                  <c:v>40.580584664127599</c:v>
                </c:pt>
                <c:pt idx="772">
                  <c:v>40.580584664127599</c:v>
                </c:pt>
                <c:pt idx="773">
                  <c:v>40.580584664127599</c:v>
                </c:pt>
                <c:pt idx="774">
                  <c:v>40.580584664127599</c:v>
                </c:pt>
                <c:pt idx="775">
                  <c:v>40.580584664127599</c:v>
                </c:pt>
                <c:pt idx="776">
                  <c:v>40.580584664127599</c:v>
                </c:pt>
                <c:pt idx="777">
                  <c:v>40.580584664127599</c:v>
                </c:pt>
                <c:pt idx="778">
                  <c:v>40.580584664127599</c:v>
                </c:pt>
                <c:pt idx="779">
                  <c:v>0.42149734546697398</c:v>
                </c:pt>
                <c:pt idx="780">
                  <c:v>62.8661033080922</c:v>
                </c:pt>
                <c:pt idx="781">
                  <c:v>40.580584664127599</c:v>
                </c:pt>
                <c:pt idx="782">
                  <c:v>40.580584664127599</c:v>
                </c:pt>
                <c:pt idx="783">
                  <c:v>40.580584664127599</c:v>
                </c:pt>
                <c:pt idx="784">
                  <c:v>-24.803590596310801</c:v>
                </c:pt>
                <c:pt idx="785">
                  <c:v>-24.803590596310801</c:v>
                </c:pt>
                <c:pt idx="786">
                  <c:v>40.580584664127599</c:v>
                </c:pt>
                <c:pt idx="787">
                  <c:v>54.702354499999998</c:v>
                </c:pt>
                <c:pt idx="788">
                  <c:v>49.402635500701699</c:v>
                </c:pt>
                <c:pt idx="789">
                  <c:v>49.402635500701699</c:v>
                </c:pt>
                <c:pt idx="790">
                  <c:v>38.742054043614601</c:v>
                </c:pt>
                <c:pt idx="791">
                  <c:v>47.587070540888597</c:v>
                </c:pt>
                <c:pt idx="792">
                  <c:v>51.322924262780397</c:v>
                </c:pt>
                <c:pt idx="793">
                  <c:v>-10.840474551047899</c:v>
                </c:pt>
                <c:pt idx="794">
                  <c:v>35.945219199230898</c:v>
                </c:pt>
                <c:pt idx="795">
                  <c:v>54.702354499999998</c:v>
                </c:pt>
                <c:pt idx="796">
                  <c:v>54.702354499999998</c:v>
                </c:pt>
                <c:pt idx="797">
                  <c:v>62.8661033080922</c:v>
                </c:pt>
                <c:pt idx="798">
                  <c:v>54.702354499999998</c:v>
                </c:pt>
                <c:pt idx="799">
                  <c:v>54.702354499999998</c:v>
                </c:pt>
                <c:pt idx="800">
                  <c:v>51.000000300000004</c:v>
                </c:pt>
                <c:pt idx="801">
                  <c:v>54.702354499999998</c:v>
                </c:pt>
                <c:pt idx="802">
                  <c:v>22.134914550529199</c:v>
                </c:pt>
                <c:pt idx="803">
                  <c:v>40.580584664127599</c:v>
                </c:pt>
                <c:pt idx="804">
                  <c:v>40.580584664127599</c:v>
                </c:pt>
                <c:pt idx="805">
                  <c:v>40.580584664127599</c:v>
                </c:pt>
                <c:pt idx="806">
                  <c:v>40.580584664127599</c:v>
                </c:pt>
                <c:pt idx="807">
                  <c:v>23.996424387451</c:v>
                </c:pt>
                <c:pt idx="808">
                  <c:v>40.580584664127599</c:v>
                </c:pt>
                <c:pt idx="809">
                  <c:v>40.580584664127599</c:v>
                </c:pt>
                <c:pt idx="810">
                  <c:v>40.580584664127599</c:v>
                </c:pt>
                <c:pt idx="811">
                  <c:v>40.580584664127599</c:v>
                </c:pt>
                <c:pt idx="812">
                  <c:v>40.580584664127599</c:v>
                </c:pt>
                <c:pt idx="813">
                  <c:v>40.580584664127599</c:v>
                </c:pt>
                <c:pt idx="814">
                  <c:v>40.580584664127599</c:v>
                </c:pt>
                <c:pt idx="815">
                  <c:v>40.580584664127599</c:v>
                </c:pt>
                <c:pt idx="816">
                  <c:v>40.580584664127599</c:v>
                </c:pt>
                <c:pt idx="817">
                  <c:v>40.580584664127599</c:v>
                </c:pt>
                <c:pt idx="819">
                  <c:v>40.580584664127599</c:v>
                </c:pt>
                <c:pt idx="820">
                  <c:v>40.580584664127599</c:v>
                </c:pt>
                <c:pt idx="821">
                  <c:v>22.134914550529199</c:v>
                </c:pt>
                <c:pt idx="822">
                  <c:v>22.134914550529199</c:v>
                </c:pt>
                <c:pt idx="823">
                  <c:v>40.580584664127599</c:v>
                </c:pt>
                <c:pt idx="824">
                  <c:v>22.134914550529199</c:v>
                </c:pt>
                <c:pt idx="825">
                  <c:v>40.580584664127599</c:v>
                </c:pt>
                <c:pt idx="826">
                  <c:v>22.134914550529199</c:v>
                </c:pt>
                <c:pt idx="827">
                  <c:v>22.134914550529199</c:v>
                </c:pt>
                <c:pt idx="828">
                  <c:v>62.8661033080922</c:v>
                </c:pt>
                <c:pt idx="829">
                  <c:v>1.3571070000000001</c:v>
                </c:pt>
                <c:pt idx="830">
                  <c:v>40.580584664127599</c:v>
                </c:pt>
                <c:pt idx="831">
                  <c:v>40.580584664127599</c:v>
                </c:pt>
                <c:pt idx="832">
                  <c:v>40.580584664127599</c:v>
                </c:pt>
                <c:pt idx="833">
                  <c:v>40.580584664127599</c:v>
                </c:pt>
                <c:pt idx="834">
                  <c:v>29.3357408462503</c:v>
                </c:pt>
                <c:pt idx="835">
                  <c:v>40.580584664127599</c:v>
                </c:pt>
                <c:pt idx="836">
                  <c:v>40.580584664127599</c:v>
                </c:pt>
                <c:pt idx="837">
                  <c:v>40.580584664127599</c:v>
                </c:pt>
                <c:pt idx="838">
                  <c:v>22.134914550529199</c:v>
                </c:pt>
                <c:pt idx="839">
                  <c:v>40.580584664127599</c:v>
                </c:pt>
                <c:pt idx="840">
                  <c:v>40.580584664127599</c:v>
                </c:pt>
                <c:pt idx="841">
                  <c:v>-24.803590596310801</c:v>
                </c:pt>
                <c:pt idx="842">
                  <c:v>40.580584664127599</c:v>
                </c:pt>
                <c:pt idx="843">
                  <c:v>50.672589467867503</c:v>
                </c:pt>
                <c:pt idx="844">
                  <c:v>25.362957600000001</c:v>
                </c:pt>
                <c:pt idx="845">
                  <c:v>62.8661033080922</c:v>
                </c:pt>
                <c:pt idx="846">
                  <c:v>62.8661033080922</c:v>
                </c:pt>
                <c:pt idx="847">
                  <c:v>62.8661033080922</c:v>
                </c:pt>
                <c:pt idx="848">
                  <c:v>54.702354499999998</c:v>
                </c:pt>
                <c:pt idx="849">
                  <c:v>40.580584664127599</c:v>
                </c:pt>
                <c:pt idx="850">
                  <c:v>40.580584664127599</c:v>
                </c:pt>
                <c:pt idx="851">
                  <c:v>40.580584664127599</c:v>
                </c:pt>
                <c:pt idx="852">
                  <c:v>40.580584664127599</c:v>
                </c:pt>
                <c:pt idx="853">
                  <c:v>-24.803590596310801</c:v>
                </c:pt>
                <c:pt idx="854">
                  <c:v>54.702354499999998</c:v>
                </c:pt>
                <c:pt idx="855">
                  <c:v>40.580584664127599</c:v>
                </c:pt>
                <c:pt idx="856">
                  <c:v>40.580584664127599</c:v>
                </c:pt>
                <c:pt idx="857">
                  <c:v>49.402635500701699</c:v>
                </c:pt>
                <c:pt idx="858">
                  <c:v>54.702354499999998</c:v>
                </c:pt>
                <c:pt idx="859">
                  <c:v>30.3308401</c:v>
                </c:pt>
                <c:pt idx="860">
                  <c:v>0</c:v>
                </c:pt>
                <c:pt idx="861">
                  <c:v>40.580584664127599</c:v>
                </c:pt>
                <c:pt idx="862">
                  <c:v>1.3571070000000001</c:v>
                </c:pt>
                <c:pt idx="863">
                  <c:v>40.580584664127599</c:v>
                </c:pt>
                <c:pt idx="864">
                  <c:v>46.531792132960398</c:v>
                </c:pt>
                <c:pt idx="865">
                  <c:v>25.362957600000001</c:v>
                </c:pt>
                <c:pt idx="866">
                  <c:v>40.580584664127599</c:v>
                </c:pt>
                <c:pt idx="867">
                  <c:v>40.580584664127599</c:v>
                </c:pt>
                <c:pt idx="868">
                  <c:v>40.580584664127599</c:v>
                </c:pt>
                <c:pt idx="869">
                  <c:v>40.580584664127599</c:v>
                </c:pt>
                <c:pt idx="870">
                  <c:v>40.580584664127599</c:v>
                </c:pt>
                <c:pt idx="871">
                  <c:v>40.580584664127599</c:v>
                </c:pt>
                <c:pt idx="872">
                  <c:v>54.702354499999998</c:v>
                </c:pt>
                <c:pt idx="873">
                  <c:v>54.702354499999998</c:v>
                </c:pt>
                <c:pt idx="874">
                  <c:v>54.702354499999998</c:v>
                </c:pt>
                <c:pt idx="875">
                  <c:v>54.702354499999998</c:v>
                </c:pt>
                <c:pt idx="876">
                  <c:v>54.702354499999998</c:v>
                </c:pt>
                <c:pt idx="877">
                  <c:v>54.702354499999998</c:v>
                </c:pt>
                <c:pt idx="878">
                  <c:v>54.702354499999998</c:v>
                </c:pt>
                <c:pt idx="879">
                  <c:v>54.702354499999998</c:v>
                </c:pt>
                <c:pt idx="880">
                  <c:v>54.702354499999998</c:v>
                </c:pt>
                <c:pt idx="881">
                  <c:v>39.6029685923302</c:v>
                </c:pt>
                <c:pt idx="882">
                  <c:v>40.580584664127599</c:v>
                </c:pt>
                <c:pt idx="883">
                  <c:v>40.580584664127599</c:v>
                </c:pt>
                <c:pt idx="884">
                  <c:v>40.580584664127599</c:v>
                </c:pt>
                <c:pt idx="885">
                  <c:v>40.580584664127599</c:v>
                </c:pt>
                <c:pt idx="886">
                  <c:v>40.580584664127599</c:v>
                </c:pt>
                <c:pt idx="887">
                  <c:v>40.580584664127599</c:v>
                </c:pt>
                <c:pt idx="888">
                  <c:v>22.134914550529199</c:v>
                </c:pt>
                <c:pt idx="889">
                  <c:v>40.580584664127599</c:v>
                </c:pt>
                <c:pt idx="890">
                  <c:v>40.580584664127599</c:v>
                </c:pt>
                <c:pt idx="891">
                  <c:v>40.580584664127599</c:v>
                </c:pt>
                <c:pt idx="892">
                  <c:v>40.580584664127599</c:v>
                </c:pt>
                <c:pt idx="893">
                  <c:v>40.580584664127599</c:v>
                </c:pt>
                <c:pt idx="894">
                  <c:v>40.580584664127599</c:v>
                </c:pt>
                <c:pt idx="895">
                  <c:v>53.181314068583603</c:v>
                </c:pt>
                <c:pt idx="896">
                  <c:v>54.702354499999998</c:v>
                </c:pt>
                <c:pt idx="897">
                  <c:v>54.702354499999998</c:v>
                </c:pt>
                <c:pt idx="898">
                  <c:v>54.702354499999998</c:v>
                </c:pt>
                <c:pt idx="899">
                  <c:v>54.702354499999998</c:v>
                </c:pt>
                <c:pt idx="900">
                  <c:v>-24.803590596310801</c:v>
                </c:pt>
                <c:pt idx="901">
                  <c:v>54.702354499999998</c:v>
                </c:pt>
                <c:pt idx="902">
                  <c:v>62.8661033080922</c:v>
                </c:pt>
                <c:pt idx="903">
                  <c:v>-29.262871995561401</c:v>
                </c:pt>
                <c:pt idx="904">
                  <c:v>40.580584664127599</c:v>
                </c:pt>
                <c:pt idx="905">
                  <c:v>40.580584664127599</c:v>
                </c:pt>
                <c:pt idx="906">
                  <c:v>40.580584664127599</c:v>
                </c:pt>
                <c:pt idx="907">
                  <c:v>40.580584664127599</c:v>
                </c:pt>
                <c:pt idx="908">
                  <c:v>40.580584664127599</c:v>
                </c:pt>
                <c:pt idx="909">
                  <c:v>40.580584664127599</c:v>
                </c:pt>
                <c:pt idx="910">
                  <c:v>40.580584664127599</c:v>
                </c:pt>
                <c:pt idx="911">
                  <c:v>40.580584664127599</c:v>
                </c:pt>
                <c:pt idx="912">
                  <c:v>40.580584664127599</c:v>
                </c:pt>
                <c:pt idx="913">
                  <c:v>40.580584664127599</c:v>
                </c:pt>
                <c:pt idx="914">
                  <c:v>40.580584664127599</c:v>
                </c:pt>
                <c:pt idx="915">
                  <c:v>22.134914550529199</c:v>
                </c:pt>
                <c:pt idx="916">
                  <c:v>40.580584664127599</c:v>
                </c:pt>
                <c:pt idx="917">
                  <c:v>1.3571070000000001</c:v>
                </c:pt>
                <c:pt idx="918">
                  <c:v>40.580584664127599</c:v>
                </c:pt>
                <c:pt idx="919">
                  <c:v>30.3308401</c:v>
                </c:pt>
                <c:pt idx="920">
                  <c:v>40.580584664127599</c:v>
                </c:pt>
                <c:pt idx="921">
                  <c:v>40.580584664127599</c:v>
                </c:pt>
                <c:pt idx="922">
                  <c:v>40.580584664127599</c:v>
                </c:pt>
                <c:pt idx="923">
                  <c:v>40.580584664127599</c:v>
                </c:pt>
                <c:pt idx="924">
                  <c:v>51.322924262780397</c:v>
                </c:pt>
                <c:pt idx="925">
                  <c:v>40.580584664127599</c:v>
                </c:pt>
                <c:pt idx="926">
                  <c:v>23.996424387451</c:v>
                </c:pt>
                <c:pt idx="927">
                  <c:v>40.580584664127599</c:v>
                </c:pt>
                <c:pt idx="928">
                  <c:v>40.580584664127599</c:v>
                </c:pt>
                <c:pt idx="929">
                  <c:v>40.580584664127599</c:v>
                </c:pt>
                <c:pt idx="930">
                  <c:v>54.702354499999998</c:v>
                </c:pt>
                <c:pt idx="931">
                  <c:v>54.702354499999998</c:v>
                </c:pt>
                <c:pt idx="932">
                  <c:v>-29.262871995561401</c:v>
                </c:pt>
                <c:pt idx="933">
                  <c:v>22.134914550529199</c:v>
                </c:pt>
                <c:pt idx="934">
                  <c:v>38.248346119095103</c:v>
                </c:pt>
                <c:pt idx="935">
                  <c:v>53.181314068583603</c:v>
                </c:pt>
                <c:pt idx="936">
                  <c:v>54.702354499999998</c:v>
                </c:pt>
                <c:pt idx="937">
                  <c:v>54.702354499999998</c:v>
                </c:pt>
                <c:pt idx="938">
                  <c:v>62.8661033080922</c:v>
                </c:pt>
                <c:pt idx="939">
                  <c:v>40.580584664127599</c:v>
                </c:pt>
                <c:pt idx="940">
                  <c:v>54.702354499999998</c:v>
                </c:pt>
                <c:pt idx="941">
                  <c:v>54.702354499999998</c:v>
                </c:pt>
                <c:pt idx="942">
                  <c:v>54.702354499999998</c:v>
                </c:pt>
                <c:pt idx="943">
                  <c:v>38.742054043614601</c:v>
                </c:pt>
                <c:pt idx="944">
                  <c:v>40.580584664127599</c:v>
                </c:pt>
                <c:pt idx="945">
                  <c:v>40.580584664127599</c:v>
                </c:pt>
                <c:pt idx="946">
                  <c:v>40.580584664127599</c:v>
                </c:pt>
                <c:pt idx="947">
                  <c:v>40.580584664127599</c:v>
                </c:pt>
                <c:pt idx="948">
                  <c:v>-41.605832905433601</c:v>
                </c:pt>
                <c:pt idx="949">
                  <c:v>-24.803590596310801</c:v>
                </c:pt>
                <c:pt idx="950">
                  <c:v>49.402635500701699</c:v>
                </c:pt>
                <c:pt idx="951">
                  <c:v>40.580584664127599</c:v>
                </c:pt>
                <c:pt idx="952">
                  <c:v>25.624262600000002</c:v>
                </c:pt>
                <c:pt idx="953">
                  <c:v>40.580584664127599</c:v>
                </c:pt>
                <c:pt idx="954">
                  <c:v>40.580584664127599</c:v>
                </c:pt>
                <c:pt idx="955">
                  <c:v>40.580584664127599</c:v>
                </c:pt>
                <c:pt idx="956">
                  <c:v>-24.803590596310801</c:v>
                </c:pt>
                <c:pt idx="957">
                  <c:v>40.580584664127599</c:v>
                </c:pt>
                <c:pt idx="958">
                  <c:v>22.134914550529199</c:v>
                </c:pt>
                <c:pt idx="959">
                  <c:v>51.322924262780397</c:v>
                </c:pt>
                <c:pt idx="960">
                  <c:v>54.702354499999998</c:v>
                </c:pt>
                <c:pt idx="961">
                  <c:v>54.702354499999998</c:v>
                </c:pt>
                <c:pt idx="962">
                  <c:v>54.702354499999998</c:v>
                </c:pt>
                <c:pt idx="963">
                  <c:v>54.702354499999998</c:v>
                </c:pt>
                <c:pt idx="964">
                  <c:v>40.580584664127599</c:v>
                </c:pt>
                <c:pt idx="965">
                  <c:v>40.580584664127599</c:v>
                </c:pt>
                <c:pt idx="966">
                  <c:v>25.624262600000002</c:v>
                </c:pt>
                <c:pt idx="967">
                  <c:v>29.3357408462503</c:v>
                </c:pt>
                <c:pt idx="968">
                  <c:v>40.580584664127599</c:v>
                </c:pt>
                <c:pt idx="969">
                  <c:v>40.580584664127599</c:v>
                </c:pt>
                <c:pt idx="970">
                  <c:v>40.580584664127599</c:v>
                </c:pt>
                <c:pt idx="971">
                  <c:v>40.580584664127599</c:v>
                </c:pt>
                <c:pt idx="972">
                  <c:v>46.531792132960398</c:v>
                </c:pt>
                <c:pt idx="973">
                  <c:v>54.702354499999998</c:v>
                </c:pt>
                <c:pt idx="974">
                  <c:v>65.089921497286994</c:v>
                </c:pt>
                <c:pt idx="975">
                  <c:v>22.134914550529199</c:v>
                </c:pt>
                <c:pt idx="976">
                  <c:v>40.580584664127599</c:v>
                </c:pt>
                <c:pt idx="977">
                  <c:v>62.8661033080922</c:v>
                </c:pt>
                <c:pt idx="978">
                  <c:v>62.8661033080922</c:v>
                </c:pt>
                <c:pt idx="979">
                  <c:v>62.8661033080922</c:v>
                </c:pt>
                <c:pt idx="980">
                  <c:v>50.672589467867503</c:v>
                </c:pt>
                <c:pt idx="981">
                  <c:v>57.515822865538802</c:v>
                </c:pt>
                <c:pt idx="982">
                  <c:v>40.580584664127599</c:v>
                </c:pt>
                <c:pt idx="983">
                  <c:v>40.580584664127599</c:v>
                </c:pt>
                <c:pt idx="984">
                  <c:v>40.580584664127599</c:v>
                </c:pt>
                <c:pt idx="985">
                  <c:v>40.580584664127599</c:v>
                </c:pt>
                <c:pt idx="986">
                  <c:v>31.563409567095999</c:v>
                </c:pt>
                <c:pt idx="987">
                  <c:v>35.945219199230898</c:v>
                </c:pt>
                <c:pt idx="988">
                  <c:v>40.580584664127599</c:v>
                </c:pt>
                <c:pt idx="989">
                  <c:v>54.702354499999998</c:v>
                </c:pt>
                <c:pt idx="990">
                  <c:v>54.702354499999998</c:v>
                </c:pt>
                <c:pt idx="991">
                  <c:v>54.702354499999998</c:v>
                </c:pt>
                <c:pt idx="992">
                  <c:v>22.134914550529199</c:v>
                </c:pt>
                <c:pt idx="993">
                  <c:v>22.134914550529199</c:v>
                </c:pt>
                <c:pt idx="994">
                  <c:v>22.134914550529199</c:v>
                </c:pt>
                <c:pt idx="995">
                  <c:v>40.580584664127599</c:v>
                </c:pt>
                <c:pt idx="996">
                  <c:v>54.702354499999998</c:v>
                </c:pt>
                <c:pt idx="997">
                  <c:v>40.580584664127599</c:v>
                </c:pt>
                <c:pt idx="998">
                  <c:v>22.134914550529199</c:v>
                </c:pt>
                <c:pt idx="999">
                  <c:v>40.580584664127599</c:v>
                </c:pt>
                <c:pt idx="1000">
                  <c:v>40.580584664127599</c:v>
                </c:pt>
                <c:pt idx="1001">
                  <c:v>40.580584664127599</c:v>
                </c:pt>
                <c:pt idx="1002">
                  <c:v>40.580584664127599</c:v>
                </c:pt>
                <c:pt idx="1003">
                  <c:v>40.580584664127599</c:v>
                </c:pt>
                <c:pt idx="1004">
                  <c:v>40.580584664127599</c:v>
                </c:pt>
                <c:pt idx="1005">
                  <c:v>40.580584664127599</c:v>
                </c:pt>
                <c:pt idx="1006">
                  <c:v>40.580584664127599</c:v>
                </c:pt>
                <c:pt idx="1007">
                  <c:v>40.580584664127599</c:v>
                </c:pt>
                <c:pt idx="1008">
                  <c:v>40.580584664127599</c:v>
                </c:pt>
                <c:pt idx="1009">
                  <c:v>47.165332102784703</c:v>
                </c:pt>
                <c:pt idx="1010">
                  <c:v>40.580584664127599</c:v>
                </c:pt>
                <c:pt idx="1011">
                  <c:v>40.580584664127599</c:v>
                </c:pt>
                <c:pt idx="1012">
                  <c:v>22.134914550529199</c:v>
                </c:pt>
                <c:pt idx="1013">
                  <c:v>40.580584664127599</c:v>
                </c:pt>
                <c:pt idx="1014">
                  <c:v>40.580584664127599</c:v>
                </c:pt>
                <c:pt idx="1015">
                  <c:v>40.580584664127599</c:v>
                </c:pt>
                <c:pt idx="1016">
                  <c:v>-41.605832905433601</c:v>
                </c:pt>
                <c:pt idx="1017">
                  <c:v>22.134914550529199</c:v>
                </c:pt>
                <c:pt idx="1018">
                  <c:v>40.580584664127599</c:v>
                </c:pt>
                <c:pt idx="1019">
                  <c:v>30.3308401</c:v>
                </c:pt>
                <c:pt idx="1020">
                  <c:v>40.580584664127599</c:v>
                </c:pt>
                <c:pt idx="1021">
                  <c:v>40.580584664127599</c:v>
                </c:pt>
                <c:pt idx="1022">
                  <c:v>40.580584664127599</c:v>
                </c:pt>
                <c:pt idx="1023">
                  <c:v>40.580584664127599</c:v>
                </c:pt>
                <c:pt idx="1024">
                  <c:v>40.580584664127599</c:v>
                </c:pt>
                <c:pt idx="1025">
                  <c:v>40.580584664127599</c:v>
                </c:pt>
                <c:pt idx="1026">
                  <c:v>40.580584664127599</c:v>
                </c:pt>
                <c:pt idx="1027">
                  <c:v>40.580584664127599</c:v>
                </c:pt>
                <c:pt idx="1028">
                  <c:v>22.134914550529199</c:v>
                </c:pt>
                <c:pt idx="1029">
                  <c:v>40.580584664127599</c:v>
                </c:pt>
                <c:pt idx="1030">
                  <c:v>40.580584664127599</c:v>
                </c:pt>
                <c:pt idx="1031">
                  <c:v>-41.605832905433601</c:v>
                </c:pt>
                <c:pt idx="1032">
                  <c:v>54.702354499999998</c:v>
                </c:pt>
                <c:pt idx="1033">
                  <c:v>54.702354499999998</c:v>
                </c:pt>
                <c:pt idx="1034">
                  <c:v>54.702354499999998</c:v>
                </c:pt>
                <c:pt idx="1035">
                  <c:v>54.702354499999998</c:v>
                </c:pt>
                <c:pt idx="1036">
                  <c:v>54.702354499999998</c:v>
                </c:pt>
                <c:pt idx="1037">
                  <c:v>54.702354499999998</c:v>
                </c:pt>
                <c:pt idx="1038">
                  <c:v>22.134914550529199</c:v>
                </c:pt>
                <c:pt idx="1039">
                  <c:v>62.8661033080922</c:v>
                </c:pt>
                <c:pt idx="1040">
                  <c:v>40.580584664127599</c:v>
                </c:pt>
                <c:pt idx="1041">
                  <c:v>-29.262871995561401</c:v>
                </c:pt>
                <c:pt idx="1042">
                  <c:v>-29.262871995561401</c:v>
                </c:pt>
                <c:pt idx="1043">
                  <c:v>38.742054043614601</c:v>
                </c:pt>
                <c:pt idx="1044">
                  <c:v>50.672589467867503</c:v>
                </c:pt>
                <c:pt idx="1045">
                  <c:v>49.402635500701699</c:v>
                </c:pt>
                <c:pt idx="1046">
                  <c:v>50.672589467867503</c:v>
                </c:pt>
                <c:pt idx="1047">
                  <c:v>39.6029685923302</c:v>
                </c:pt>
                <c:pt idx="1048">
                  <c:v>40.580584664127599</c:v>
                </c:pt>
                <c:pt idx="1049">
                  <c:v>40.580584664127599</c:v>
                </c:pt>
                <c:pt idx="1050">
                  <c:v>40.580584664127599</c:v>
                </c:pt>
                <c:pt idx="1051">
                  <c:v>40.580584664127599</c:v>
                </c:pt>
                <c:pt idx="1052">
                  <c:v>40.580584664127599</c:v>
                </c:pt>
                <c:pt idx="1053">
                  <c:v>54.702354499999998</c:v>
                </c:pt>
                <c:pt idx="1054">
                  <c:v>-29.262871995561401</c:v>
                </c:pt>
                <c:pt idx="1055">
                  <c:v>22.134914550529199</c:v>
                </c:pt>
                <c:pt idx="1056">
                  <c:v>40.580584664127599</c:v>
                </c:pt>
                <c:pt idx="1057">
                  <c:v>22.134914550529199</c:v>
                </c:pt>
                <c:pt idx="1058">
                  <c:v>40.580584664127599</c:v>
                </c:pt>
                <c:pt idx="1059">
                  <c:v>25.624262600000002</c:v>
                </c:pt>
                <c:pt idx="1060">
                  <c:v>-19.000649332202801</c:v>
                </c:pt>
                <c:pt idx="1061">
                  <c:v>54.702354499999998</c:v>
                </c:pt>
                <c:pt idx="1062">
                  <c:v>54.702354499999998</c:v>
                </c:pt>
                <c:pt idx="1063">
                  <c:v>49.402635500701699</c:v>
                </c:pt>
                <c:pt idx="1064">
                  <c:v>40.580584664127599</c:v>
                </c:pt>
                <c:pt idx="1065">
                  <c:v>40.580584664127599</c:v>
                </c:pt>
                <c:pt idx="1066">
                  <c:v>39.0965346174196</c:v>
                </c:pt>
                <c:pt idx="1067">
                  <c:v>57.515822865538802</c:v>
                </c:pt>
                <c:pt idx="1068">
                  <c:v>40.580584664127599</c:v>
                </c:pt>
                <c:pt idx="1069">
                  <c:v>57.515822865538802</c:v>
                </c:pt>
                <c:pt idx="1070">
                  <c:v>0</c:v>
                </c:pt>
                <c:pt idx="1071">
                  <c:v>-24.803590596310801</c:v>
                </c:pt>
                <c:pt idx="1072">
                  <c:v>49.816700300000001</c:v>
                </c:pt>
                <c:pt idx="1073">
                  <c:v>0</c:v>
                </c:pt>
                <c:pt idx="1074">
                  <c:v>3.9161170879931002</c:v>
                </c:pt>
                <c:pt idx="1075">
                  <c:v>29.3357408462503</c:v>
                </c:pt>
                <c:pt idx="1076">
                  <c:v>40.580584664127599</c:v>
                </c:pt>
                <c:pt idx="1077">
                  <c:v>40.319730827735903</c:v>
                </c:pt>
                <c:pt idx="1078">
                  <c:v>40.580584664127599</c:v>
                </c:pt>
                <c:pt idx="1079">
                  <c:v>39.6029685923302</c:v>
                </c:pt>
                <c:pt idx="1080">
                  <c:v>40.580584664127599</c:v>
                </c:pt>
                <c:pt idx="1081">
                  <c:v>62.8661033080922</c:v>
                </c:pt>
                <c:pt idx="1082">
                  <c:v>54.702354499999998</c:v>
                </c:pt>
                <c:pt idx="1083">
                  <c:v>47.165332102784703</c:v>
                </c:pt>
                <c:pt idx="1084">
                  <c:v>40.580584664127599</c:v>
                </c:pt>
                <c:pt idx="1085">
                  <c:v>-10.840474551047899</c:v>
                </c:pt>
                <c:pt idx="1086">
                  <c:v>57.515822865538802</c:v>
                </c:pt>
                <c:pt idx="1087">
                  <c:v>40.580584664127599</c:v>
                </c:pt>
                <c:pt idx="1088">
                  <c:v>40.580584664127599</c:v>
                </c:pt>
                <c:pt idx="1089">
                  <c:v>40.580584664127599</c:v>
                </c:pt>
                <c:pt idx="1090">
                  <c:v>22.134914550529199</c:v>
                </c:pt>
                <c:pt idx="1091">
                  <c:v>-32.8620720813405</c:v>
                </c:pt>
                <c:pt idx="1092">
                  <c:v>40.580584664127599</c:v>
                </c:pt>
                <c:pt idx="1093">
                  <c:v>3.9161170879931002</c:v>
                </c:pt>
                <c:pt idx="1094">
                  <c:v>54.702354499999998</c:v>
                </c:pt>
                <c:pt idx="1095">
                  <c:v>62.8661033080922</c:v>
                </c:pt>
                <c:pt idx="1096">
                  <c:v>54.702354499999998</c:v>
                </c:pt>
                <c:pt idx="1097">
                  <c:v>22.134914550529199</c:v>
                </c:pt>
                <c:pt idx="1098">
                  <c:v>40.580584664127599</c:v>
                </c:pt>
                <c:pt idx="1099">
                  <c:v>22.134914550529199</c:v>
                </c:pt>
                <c:pt idx="1100">
                  <c:v>40.580584664127599</c:v>
                </c:pt>
                <c:pt idx="1101">
                  <c:v>54.702354499999998</c:v>
                </c:pt>
                <c:pt idx="1102">
                  <c:v>1.3571070000000001</c:v>
                </c:pt>
                <c:pt idx="1103">
                  <c:v>1.3571070000000001</c:v>
                </c:pt>
                <c:pt idx="1104">
                  <c:v>0</c:v>
                </c:pt>
                <c:pt idx="1105">
                  <c:v>0</c:v>
                </c:pt>
                <c:pt idx="1106">
                  <c:v>40.580584664127599</c:v>
                </c:pt>
                <c:pt idx="1107">
                  <c:v>54.702354499999998</c:v>
                </c:pt>
                <c:pt idx="1108">
                  <c:v>40.580584664127599</c:v>
                </c:pt>
                <c:pt idx="1109">
                  <c:v>40.580584664127599</c:v>
                </c:pt>
                <c:pt idx="1110">
                  <c:v>0</c:v>
                </c:pt>
                <c:pt idx="1111">
                  <c:v>54.702354499999998</c:v>
                </c:pt>
                <c:pt idx="1112">
                  <c:v>-29.262871995561401</c:v>
                </c:pt>
                <c:pt idx="1113">
                  <c:v>22.134914550529199</c:v>
                </c:pt>
                <c:pt idx="1114">
                  <c:v>22.134914550529199</c:v>
                </c:pt>
                <c:pt idx="1115">
                  <c:v>22.134914550529199</c:v>
                </c:pt>
                <c:pt idx="1116">
                  <c:v>40.580584664127599</c:v>
                </c:pt>
                <c:pt idx="1117">
                  <c:v>40.580584664127599</c:v>
                </c:pt>
                <c:pt idx="1118">
                  <c:v>54.702354499999998</c:v>
                </c:pt>
                <c:pt idx="1119">
                  <c:v>54.702354499999998</c:v>
                </c:pt>
                <c:pt idx="1120">
                  <c:v>54.702354499999998</c:v>
                </c:pt>
                <c:pt idx="1121">
                  <c:v>54.702354499999998</c:v>
                </c:pt>
                <c:pt idx="1122">
                  <c:v>54.702354499999998</c:v>
                </c:pt>
                <c:pt idx="1123">
                  <c:v>54.702354499999998</c:v>
                </c:pt>
                <c:pt idx="1124">
                  <c:v>-10.840474551047899</c:v>
                </c:pt>
                <c:pt idx="1125">
                  <c:v>22.134914550529199</c:v>
                </c:pt>
                <c:pt idx="1126">
                  <c:v>40.580584664127599</c:v>
                </c:pt>
                <c:pt idx="1127">
                  <c:v>31.563409567095999</c:v>
                </c:pt>
                <c:pt idx="1128">
                  <c:v>-10.840474551047899</c:v>
                </c:pt>
                <c:pt idx="1129">
                  <c:v>40.580584664127599</c:v>
                </c:pt>
                <c:pt idx="1130">
                  <c:v>40.580584664127599</c:v>
                </c:pt>
                <c:pt idx="1131">
                  <c:v>-10.840474551047899</c:v>
                </c:pt>
                <c:pt idx="1132">
                  <c:v>51.322924262780397</c:v>
                </c:pt>
                <c:pt idx="1133">
                  <c:v>41.989990147759798</c:v>
                </c:pt>
                <c:pt idx="1134">
                  <c:v>22.134914550529199</c:v>
                </c:pt>
                <c:pt idx="1135">
                  <c:v>22.134914550529199</c:v>
                </c:pt>
                <c:pt idx="1136">
                  <c:v>40.580584664127599</c:v>
                </c:pt>
                <c:pt idx="1137">
                  <c:v>40.580584664127599</c:v>
                </c:pt>
                <c:pt idx="1138">
                  <c:v>22.134914550529199</c:v>
                </c:pt>
                <c:pt idx="1139">
                  <c:v>40.580584664127599</c:v>
                </c:pt>
                <c:pt idx="1140">
                  <c:v>45.811115189921601</c:v>
                </c:pt>
                <c:pt idx="1141">
                  <c:v>40.580584664127599</c:v>
                </c:pt>
                <c:pt idx="1142">
                  <c:v>40.580584664127599</c:v>
                </c:pt>
                <c:pt idx="1143">
                  <c:v>-3.1759486978616001</c:v>
                </c:pt>
                <c:pt idx="1144">
                  <c:v>22.134914550529199</c:v>
                </c:pt>
                <c:pt idx="1145">
                  <c:v>32.940750399999999</c:v>
                </c:pt>
                <c:pt idx="1146">
                  <c:v>23.996424387451</c:v>
                </c:pt>
                <c:pt idx="1147">
                  <c:v>22.134914550529199</c:v>
                </c:pt>
                <c:pt idx="1148">
                  <c:v>0</c:v>
                </c:pt>
                <c:pt idx="1149">
                  <c:v>30.3308401</c:v>
                </c:pt>
                <c:pt idx="1150">
                  <c:v>22.134914550529199</c:v>
                </c:pt>
                <c:pt idx="1151">
                  <c:v>40.580584664127599</c:v>
                </c:pt>
                <c:pt idx="1152">
                  <c:v>40.580584664127599</c:v>
                </c:pt>
                <c:pt idx="1153">
                  <c:v>3.9161170879931002</c:v>
                </c:pt>
                <c:pt idx="1154">
                  <c:v>-10.840474551047899</c:v>
                </c:pt>
                <c:pt idx="1155">
                  <c:v>-29.262871995561401</c:v>
                </c:pt>
                <c:pt idx="1156">
                  <c:v>54.702354499999998</c:v>
                </c:pt>
                <c:pt idx="1157">
                  <c:v>40.580584664127599</c:v>
                </c:pt>
                <c:pt idx="1158">
                  <c:v>40.580584664127599</c:v>
                </c:pt>
                <c:pt idx="1159">
                  <c:v>22.134914550529199</c:v>
                </c:pt>
                <c:pt idx="1160">
                  <c:v>22.134914550529199</c:v>
                </c:pt>
                <c:pt idx="1161">
                  <c:v>22.134914550529199</c:v>
                </c:pt>
                <c:pt idx="1162">
                  <c:v>54.702354499999998</c:v>
                </c:pt>
                <c:pt idx="1163">
                  <c:v>3.9161170879931002</c:v>
                </c:pt>
                <c:pt idx="1164">
                  <c:v>0</c:v>
                </c:pt>
                <c:pt idx="1165">
                  <c:v>9.9111830524448497</c:v>
                </c:pt>
                <c:pt idx="1166">
                  <c:v>40.580584664127599</c:v>
                </c:pt>
                <c:pt idx="1167">
                  <c:v>22.134914550529199</c:v>
                </c:pt>
                <c:pt idx="1168">
                  <c:v>52.209131684561797</c:v>
                </c:pt>
                <c:pt idx="1169">
                  <c:v>40.580584664127599</c:v>
                </c:pt>
                <c:pt idx="1170">
                  <c:v>1.3571070000000001</c:v>
                </c:pt>
                <c:pt idx="1171">
                  <c:v>40.580584664127599</c:v>
                </c:pt>
                <c:pt idx="1172">
                  <c:v>0</c:v>
                </c:pt>
                <c:pt idx="1173">
                  <c:v>1.3571070000000001</c:v>
                </c:pt>
                <c:pt idx="1174">
                  <c:v>54.702354499999998</c:v>
                </c:pt>
                <c:pt idx="1175">
                  <c:v>22.134914550529199</c:v>
                </c:pt>
                <c:pt idx="1176">
                  <c:v>22.134914550529199</c:v>
                </c:pt>
                <c:pt idx="1177">
                  <c:v>22.134914550529199</c:v>
                </c:pt>
                <c:pt idx="1178">
                  <c:v>-10.840474551047899</c:v>
                </c:pt>
                <c:pt idx="1179">
                  <c:v>38.742054043614601</c:v>
                </c:pt>
                <c:pt idx="1180">
                  <c:v>38.742054043614601</c:v>
                </c:pt>
                <c:pt idx="1181">
                  <c:v>0</c:v>
                </c:pt>
                <c:pt idx="1182">
                  <c:v>52.209131684561797</c:v>
                </c:pt>
                <c:pt idx="1183">
                  <c:v>8.4484111736039598</c:v>
                </c:pt>
                <c:pt idx="1184">
                  <c:v>54.702354499999998</c:v>
                </c:pt>
                <c:pt idx="1185">
                  <c:v>25.624262600000002</c:v>
                </c:pt>
                <c:pt idx="1186">
                  <c:v>38.248346119095103</c:v>
                </c:pt>
                <c:pt idx="1187">
                  <c:v>22.134914550529199</c:v>
                </c:pt>
                <c:pt idx="1188">
                  <c:v>22.134914550529199</c:v>
                </c:pt>
                <c:pt idx="1189">
                  <c:v>22.134914550529199</c:v>
                </c:pt>
                <c:pt idx="1190">
                  <c:v>22.134914550529199</c:v>
                </c:pt>
                <c:pt idx="1191">
                  <c:v>22.134914550529199</c:v>
                </c:pt>
                <c:pt idx="1192">
                  <c:v>22.134914550529199</c:v>
                </c:pt>
                <c:pt idx="1193">
                  <c:v>22.134914550529199</c:v>
                </c:pt>
                <c:pt idx="1194">
                  <c:v>22.134914550529199</c:v>
                </c:pt>
                <c:pt idx="1195">
                  <c:v>22.134914550529199</c:v>
                </c:pt>
                <c:pt idx="1196">
                  <c:v>26.8234472</c:v>
                </c:pt>
                <c:pt idx="1197">
                  <c:v>54.702354499999998</c:v>
                </c:pt>
                <c:pt idx="1198">
                  <c:v>41.989990147759798</c:v>
                </c:pt>
                <c:pt idx="1199">
                  <c:v>40.580584664127599</c:v>
                </c:pt>
                <c:pt idx="1200">
                  <c:v>2.8930785999999999</c:v>
                </c:pt>
                <c:pt idx="1201">
                  <c:v>40.580584664127599</c:v>
                </c:pt>
                <c:pt idx="1202">
                  <c:v>-19.3022329</c:v>
                </c:pt>
                <c:pt idx="1203">
                  <c:v>25.624262600000002</c:v>
                </c:pt>
                <c:pt idx="1204">
                  <c:v>0</c:v>
                </c:pt>
                <c:pt idx="1205">
                  <c:v>22.134914550529199</c:v>
                </c:pt>
                <c:pt idx="1206">
                  <c:v>44.541880312877502</c:v>
                </c:pt>
                <c:pt idx="1207">
                  <c:v>22.134914550529199</c:v>
                </c:pt>
                <c:pt idx="1208">
                  <c:v>22.134914550529199</c:v>
                </c:pt>
                <c:pt idx="1209">
                  <c:v>-35.112486400000002</c:v>
                </c:pt>
                <c:pt idx="1210">
                  <c:v>25.624262600000002</c:v>
                </c:pt>
                <c:pt idx="1211">
                  <c:v>40.580584664127599</c:v>
                </c:pt>
                <c:pt idx="1212">
                  <c:v>40.580584664127599</c:v>
                </c:pt>
                <c:pt idx="1213">
                  <c:v>57.515822865538802</c:v>
                </c:pt>
                <c:pt idx="1214">
                  <c:v>54.702354499999998</c:v>
                </c:pt>
                <c:pt idx="1215">
                  <c:v>22.134914550529199</c:v>
                </c:pt>
                <c:pt idx="1216">
                  <c:v>22.134914550529199</c:v>
                </c:pt>
                <c:pt idx="1217">
                  <c:v>22.134914550529199</c:v>
                </c:pt>
                <c:pt idx="1218">
                  <c:v>47.165332102784703</c:v>
                </c:pt>
                <c:pt idx="1219">
                  <c:v>25.624262600000002</c:v>
                </c:pt>
                <c:pt idx="1220">
                  <c:v>40.580584664127599</c:v>
                </c:pt>
                <c:pt idx="1221">
                  <c:v>38.742054043614601</c:v>
                </c:pt>
                <c:pt idx="1222">
                  <c:v>-24.803590596310801</c:v>
                </c:pt>
                <c:pt idx="1223">
                  <c:v>22.134914550529199</c:v>
                </c:pt>
                <c:pt idx="1224">
                  <c:v>23.996424387451</c:v>
                </c:pt>
                <c:pt idx="1225">
                  <c:v>40.580584664127599</c:v>
                </c:pt>
                <c:pt idx="1226">
                  <c:v>22.134914550529199</c:v>
                </c:pt>
                <c:pt idx="1227">
                  <c:v>22.134914550529199</c:v>
                </c:pt>
                <c:pt idx="1228">
                  <c:v>22.134914550529199</c:v>
                </c:pt>
                <c:pt idx="1229">
                  <c:v>22.134914550529199</c:v>
                </c:pt>
                <c:pt idx="1230">
                  <c:v>22.134914550529199</c:v>
                </c:pt>
                <c:pt idx="1231">
                  <c:v>22.134914550529199</c:v>
                </c:pt>
                <c:pt idx="1232">
                  <c:v>22.134914550529199</c:v>
                </c:pt>
                <c:pt idx="1233">
                  <c:v>22.134914550529199</c:v>
                </c:pt>
                <c:pt idx="1234">
                  <c:v>22.134914550529199</c:v>
                </c:pt>
                <c:pt idx="1235">
                  <c:v>22.134914550529199</c:v>
                </c:pt>
                <c:pt idx="1236">
                  <c:v>22.134914550529199</c:v>
                </c:pt>
                <c:pt idx="1237">
                  <c:v>22.134914550529199</c:v>
                </c:pt>
                <c:pt idx="1238">
                  <c:v>22.134914550529199</c:v>
                </c:pt>
                <c:pt idx="1239">
                  <c:v>22.134914550529199</c:v>
                </c:pt>
                <c:pt idx="1240">
                  <c:v>22.134914550529199</c:v>
                </c:pt>
                <c:pt idx="1241">
                  <c:v>38.742054043614601</c:v>
                </c:pt>
                <c:pt idx="1242">
                  <c:v>30.3308401</c:v>
                </c:pt>
                <c:pt idx="1243">
                  <c:v>29.3357408462503</c:v>
                </c:pt>
                <c:pt idx="1244">
                  <c:v>22.134914550529199</c:v>
                </c:pt>
                <c:pt idx="1245">
                  <c:v>22.134914550529199</c:v>
                </c:pt>
                <c:pt idx="1246">
                  <c:v>1.3571070000000001</c:v>
                </c:pt>
                <c:pt idx="1247">
                  <c:v>41.000028</c:v>
                </c:pt>
                <c:pt idx="1248">
                  <c:v>22.134914550529199</c:v>
                </c:pt>
                <c:pt idx="1249">
                  <c:v>22.134914550529199</c:v>
                </c:pt>
                <c:pt idx="1250">
                  <c:v>22.134914550529199</c:v>
                </c:pt>
                <c:pt idx="1251">
                  <c:v>17.175049699999999</c:v>
                </c:pt>
                <c:pt idx="1252">
                  <c:v>38.248346119095103</c:v>
                </c:pt>
                <c:pt idx="1253">
                  <c:v>22.134914550529199</c:v>
                </c:pt>
                <c:pt idx="1254">
                  <c:v>22.134914550529199</c:v>
                </c:pt>
                <c:pt idx="1255">
                  <c:v>22.134914550529199</c:v>
                </c:pt>
                <c:pt idx="1256">
                  <c:v>22.134914550529199</c:v>
                </c:pt>
                <c:pt idx="1257">
                  <c:v>22.134914550529199</c:v>
                </c:pt>
                <c:pt idx="1258">
                  <c:v>22.134914550529199</c:v>
                </c:pt>
                <c:pt idx="1259">
                  <c:v>56.002385797452</c:v>
                </c:pt>
                <c:pt idx="1260">
                  <c:v>-13.458680049062499</c:v>
                </c:pt>
                <c:pt idx="1261">
                  <c:v>-24.803590596310801</c:v>
                </c:pt>
                <c:pt idx="1262">
                  <c:v>-23.3165935</c:v>
                </c:pt>
                <c:pt idx="1263">
                  <c:v>22.134914550529199</c:v>
                </c:pt>
                <c:pt idx="1264">
                  <c:v>22.134914550529199</c:v>
                </c:pt>
                <c:pt idx="1265">
                  <c:v>22.134914550529199</c:v>
                </c:pt>
                <c:pt idx="1266">
                  <c:v>62.8661033080922</c:v>
                </c:pt>
                <c:pt idx="1267">
                  <c:v>22.385829399999999</c:v>
                </c:pt>
                <c:pt idx="1268">
                  <c:v>22.134914550529199</c:v>
                </c:pt>
                <c:pt idx="1269">
                  <c:v>26.718360706980501</c:v>
                </c:pt>
                <c:pt idx="1270">
                  <c:v>38.742054043614601</c:v>
                </c:pt>
                <c:pt idx="1271">
                  <c:v>22.134914550529199</c:v>
                </c:pt>
                <c:pt idx="1272">
                  <c:v>22.134914550529199</c:v>
                </c:pt>
                <c:pt idx="1273">
                  <c:v>22.134914550529199</c:v>
                </c:pt>
                <c:pt idx="1274">
                  <c:v>52.209131684561797</c:v>
                </c:pt>
                <c:pt idx="1275">
                  <c:v>23.996424387451</c:v>
                </c:pt>
                <c:pt idx="1276">
                  <c:v>45.811115189921601</c:v>
                </c:pt>
                <c:pt idx="1277">
                  <c:v>12.758380905622699</c:v>
                </c:pt>
                <c:pt idx="1278">
                  <c:v>39.6029685923302</c:v>
                </c:pt>
                <c:pt idx="1279">
                  <c:v>39.6029685923302</c:v>
                </c:pt>
                <c:pt idx="1280">
                  <c:v>46.114907768559299</c:v>
                </c:pt>
                <c:pt idx="1281">
                  <c:v>41.989990147759798</c:v>
                </c:pt>
                <c:pt idx="1282">
                  <c:v>3.9161170879931002</c:v>
                </c:pt>
                <c:pt idx="1283">
                  <c:v>36.422562051468503</c:v>
                </c:pt>
                <c:pt idx="1284">
                  <c:v>54.702354499999998</c:v>
                </c:pt>
                <c:pt idx="1285">
                  <c:v>54.702354499999998</c:v>
                </c:pt>
                <c:pt idx="1286">
                  <c:v>9.5096953011900194</c:v>
                </c:pt>
                <c:pt idx="1287">
                  <c:v>22.134914550529199</c:v>
                </c:pt>
                <c:pt idx="1288">
                  <c:v>45.811115189921601</c:v>
                </c:pt>
                <c:pt idx="1289">
                  <c:v>12.758380905622699</c:v>
                </c:pt>
                <c:pt idx="1290">
                  <c:v>52.209131684561797</c:v>
                </c:pt>
                <c:pt idx="1291">
                  <c:v>25.624262600000002</c:v>
                </c:pt>
                <c:pt idx="1292">
                  <c:v>22.134914550529199</c:v>
                </c:pt>
                <c:pt idx="1293">
                  <c:v>-10.840474551047899</c:v>
                </c:pt>
                <c:pt idx="1294">
                  <c:v>22.134914550529199</c:v>
                </c:pt>
                <c:pt idx="1295">
                  <c:v>22.134914550529199</c:v>
                </c:pt>
                <c:pt idx="1296">
                  <c:v>52.209131684561797</c:v>
                </c:pt>
                <c:pt idx="1297">
                  <c:v>22.134914550529199</c:v>
                </c:pt>
                <c:pt idx="1298">
                  <c:v>7.8428245798460496</c:v>
                </c:pt>
                <c:pt idx="1299">
                  <c:v>22.134914550529199</c:v>
                </c:pt>
                <c:pt idx="1300">
                  <c:v>0</c:v>
                </c:pt>
                <c:pt idx="1301">
                  <c:v>22.134914550529199</c:v>
                </c:pt>
                <c:pt idx="1302">
                  <c:v>22.134914550529199</c:v>
                </c:pt>
                <c:pt idx="1303">
                  <c:v>22.134914550529199</c:v>
                </c:pt>
                <c:pt idx="1304">
                  <c:v>22.134914550529199</c:v>
                </c:pt>
                <c:pt idx="1305">
                  <c:v>22.134914550529199</c:v>
                </c:pt>
                <c:pt idx="1306">
                  <c:v>22.134914550529199</c:v>
                </c:pt>
                <c:pt idx="1307">
                  <c:v>22.134914550529199</c:v>
                </c:pt>
                <c:pt idx="1308">
                  <c:v>22.134914550529199</c:v>
                </c:pt>
                <c:pt idx="1309">
                  <c:v>22.134914550529199</c:v>
                </c:pt>
                <c:pt idx="1310">
                  <c:v>22.134914550529199</c:v>
                </c:pt>
                <c:pt idx="1311">
                  <c:v>22.134914550529199</c:v>
                </c:pt>
                <c:pt idx="1312">
                  <c:v>22.134914550529199</c:v>
                </c:pt>
                <c:pt idx="1313">
                  <c:v>22.134914550529199</c:v>
                </c:pt>
                <c:pt idx="1314">
                  <c:v>22.134914550529199</c:v>
                </c:pt>
                <c:pt idx="1315">
                  <c:v>22.134914550529199</c:v>
                </c:pt>
                <c:pt idx="1316">
                  <c:v>22.134914550529199</c:v>
                </c:pt>
                <c:pt idx="1317">
                  <c:v>22.134914550529199</c:v>
                </c:pt>
                <c:pt idx="1318">
                  <c:v>22.134914550529199</c:v>
                </c:pt>
                <c:pt idx="1319">
                  <c:v>22.134914550529199</c:v>
                </c:pt>
                <c:pt idx="1320">
                  <c:v>23.996424387451</c:v>
                </c:pt>
                <c:pt idx="1321">
                  <c:v>23.664597176175199</c:v>
                </c:pt>
                <c:pt idx="1322">
                  <c:v>12.758380905622699</c:v>
                </c:pt>
                <c:pt idx="1323">
                  <c:v>22.134914550529199</c:v>
                </c:pt>
                <c:pt idx="1324">
                  <c:v>22.134914550529199</c:v>
                </c:pt>
                <c:pt idx="1325">
                  <c:v>30.3308401</c:v>
                </c:pt>
                <c:pt idx="1326">
                  <c:v>22.134914550529199</c:v>
                </c:pt>
                <c:pt idx="1327">
                  <c:v>-29.262871995561401</c:v>
                </c:pt>
                <c:pt idx="1328">
                  <c:v>2.8930785999999999</c:v>
                </c:pt>
                <c:pt idx="1329">
                  <c:v>22.134914550529199</c:v>
                </c:pt>
                <c:pt idx="1330">
                  <c:v>22.134914550529199</c:v>
                </c:pt>
                <c:pt idx="1331">
                  <c:v>22.134914550529199</c:v>
                </c:pt>
                <c:pt idx="1332">
                  <c:v>22.134914550529199</c:v>
                </c:pt>
                <c:pt idx="1333">
                  <c:v>22.134914550529199</c:v>
                </c:pt>
                <c:pt idx="1334">
                  <c:v>22.134914550529199</c:v>
                </c:pt>
                <c:pt idx="1335">
                  <c:v>22.134914550529199</c:v>
                </c:pt>
                <c:pt idx="1336">
                  <c:v>22.134914550529199</c:v>
                </c:pt>
                <c:pt idx="1337">
                  <c:v>40.580584664127599</c:v>
                </c:pt>
                <c:pt idx="1338">
                  <c:v>22.134914550529199</c:v>
                </c:pt>
                <c:pt idx="1339">
                  <c:v>22.134914550529199</c:v>
                </c:pt>
                <c:pt idx="1340">
                  <c:v>-9.9099573253956894</c:v>
                </c:pt>
                <c:pt idx="1341">
                  <c:v>54.702354499999998</c:v>
                </c:pt>
                <c:pt idx="1342">
                  <c:v>-10.840474551047899</c:v>
                </c:pt>
                <c:pt idx="1343">
                  <c:v>29.3357408462503</c:v>
                </c:pt>
                <c:pt idx="1344">
                  <c:v>23.996424387451</c:v>
                </c:pt>
                <c:pt idx="1345">
                  <c:v>22.134914550529199</c:v>
                </c:pt>
                <c:pt idx="1346">
                  <c:v>19.094175199999999</c:v>
                </c:pt>
                <c:pt idx="1347">
                  <c:v>38.742054043614601</c:v>
                </c:pt>
                <c:pt idx="1348">
                  <c:v>3.9161170879931002</c:v>
                </c:pt>
                <c:pt idx="1349">
                  <c:v>22.134914550529199</c:v>
                </c:pt>
                <c:pt idx="1350">
                  <c:v>22.134914550529199</c:v>
                </c:pt>
                <c:pt idx="1351">
                  <c:v>22.134914550529199</c:v>
                </c:pt>
                <c:pt idx="1352">
                  <c:v>22.134914550529199</c:v>
                </c:pt>
                <c:pt idx="1353">
                  <c:v>22.134914550529199</c:v>
                </c:pt>
                <c:pt idx="1354">
                  <c:v>36.422562051468503</c:v>
                </c:pt>
                <c:pt idx="1355">
                  <c:v>44.541880312877502</c:v>
                </c:pt>
                <c:pt idx="1356">
                  <c:v>40.580584664127599</c:v>
                </c:pt>
                <c:pt idx="1357">
                  <c:v>40.580584664127599</c:v>
                </c:pt>
                <c:pt idx="1358">
                  <c:v>48.769300182878801</c:v>
                </c:pt>
                <c:pt idx="1359">
                  <c:v>22.134914550529199</c:v>
                </c:pt>
                <c:pt idx="1360">
                  <c:v>22.134914550529199</c:v>
                </c:pt>
                <c:pt idx="1361">
                  <c:v>-3.1759486978616001</c:v>
                </c:pt>
                <c:pt idx="1362">
                  <c:v>55.347249464984003</c:v>
                </c:pt>
                <c:pt idx="1363">
                  <c:v>22.134914550529199</c:v>
                </c:pt>
                <c:pt idx="1364">
                  <c:v>22.134914550529199</c:v>
                </c:pt>
                <c:pt idx="1365">
                  <c:v>22.134914550529199</c:v>
                </c:pt>
                <c:pt idx="1366">
                  <c:v>17.175049699999999</c:v>
                </c:pt>
                <c:pt idx="1367">
                  <c:v>45.811115189921601</c:v>
                </c:pt>
                <c:pt idx="1368">
                  <c:v>40.580584664127599</c:v>
                </c:pt>
                <c:pt idx="1369">
                  <c:v>22.134914550529199</c:v>
                </c:pt>
                <c:pt idx="1370">
                  <c:v>30.3308401</c:v>
                </c:pt>
                <c:pt idx="1371">
                  <c:v>22.134914550529199</c:v>
                </c:pt>
                <c:pt idx="1372">
                  <c:v>25.624262600000002</c:v>
                </c:pt>
                <c:pt idx="1373">
                  <c:v>-29.262871995561401</c:v>
                </c:pt>
                <c:pt idx="1374">
                  <c:v>22.134914550529199</c:v>
                </c:pt>
                <c:pt idx="1375">
                  <c:v>42.607398099999997</c:v>
                </c:pt>
                <c:pt idx="1376">
                  <c:v>22.134914550529199</c:v>
                </c:pt>
                <c:pt idx="1377">
                  <c:v>22.134914550529199</c:v>
                </c:pt>
                <c:pt idx="1378">
                  <c:v>22.134914550529199</c:v>
                </c:pt>
                <c:pt idx="1379">
                  <c:v>22.134914550529199</c:v>
                </c:pt>
                <c:pt idx="1380">
                  <c:v>22.134914550529199</c:v>
                </c:pt>
                <c:pt idx="1381">
                  <c:v>22.134914550529199</c:v>
                </c:pt>
                <c:pt idx="1382">
                  <c:v>22.134914550529199</c:v>
                </c:pt>
                <c:pt idx="1383">
                  <c:v>22.134914550529199</c:v>
                </c:pt>
                <c:pt idx="1384">
                  <c:v>22.134914550529199</c:v>
                </c:pt>
                <c:pt idx="1385">
                  <c:v>47.165332102784703</c:v>
                </c:pt>
                <c:pt idx="1386">
                  <c:v>-10.840474551047899</c:v>
                </c:pt>
                <c:pt idx="1387">
                  <c:v>22.134914550529199</c:v>
                </c:pt>
                <c:pt idx="1388">
                  <c:v>22.134914550529199</c:v>
                </c:pt>
                <c:pt idx="1389">
                  <c:v>22.134914550529199</c:v>
                </c:pt>
                <c:pt idx="1390">
                  <c:v>22.134914550529199</c:v>
                </c:pt>
                <c:pt idx="1391">
                  <c:v>7.9090562000000002</c:v>
                </c:pt>
                <c:pt idx="1392">
                  <c:v>31.8991049141896</c:v>
                </c:pt>
                <c:pt idx="1393">
                  <c:v>22.134914550529199</c:v>
                </c:pt>
                <c:pt idx="1394">
                  <c:v>30.3308401</c:v>
                </c:pt>
                <c:pt idx="1395">
                  <c:v>22.134914550529199</c:v>
                </c:pt>
                <c:pt idx="1396">
                  <c:v>22.134914550529199</c:v>
                </c:pt>
                <c:pt idx="1397">
                  <c:v>42.700153652851299</c:v>
                </c:pt>
                <c:pt idx="1398">
                  <c:v>22.134914550529199</c:v>
                </c:pt>
                <c:pt idx="1399">
                  <c:v>22.134914550529199</c:v>
                </c:pt>
                <c:pt idx="1400">
                  <c:v>22.134914550529199</c:v>
                </c:pt>
                <c:pt idx="1401">
                  <c:v>22.134914550529199</c:v>
                </c:pt>
                <c:pt idx="1402">
                  <c:v>22.134914550529199</c:v>
                </c:pt>
                <c:pt idx="1403">
                  <c:v>22.134914550529199</c:v>
                </c:pt>
                <c:pt idx="1404">
                  <c:v>22.134914550529199</c:v>
                </c:pt>
                <c:pt idx="1405">
                  <c:v>22.134914550529199</c:v>
                </c:pt>
                <c:pt idx="1406">
                  <c:v>22.134914550529199</c:v>
                </c:pt>
                <c:pt idx="1407">
                  <c:v>22.134914550529199</c:v>
                </c:pt>
                <c:pt idx="1408">
                  <c:v>-10.840474551047899</c:v>
                </c:pt>
                <c:pt idx="1409">
                  <c:v>48.7075128627203</c:v>
                </c:pt>
                <c:pt idx="1410">
                  <c:v>22.134914550529199</c:v>
                </c:pt>
                <c:pt idx="1411">
                  <c:v>22.134914550529199</c:v>
                </c:pt>
                <c:pt idx="1412">
                  <c:v>22.134914550529199</c:v>
                </c:pt>
                <c:pt idx="1413">
                  <c:v>22.134914550529199</c:v>
                </c:pt>
                <c:pt idx="1414">
                  <c:v>22.134914550529199</c:v>
                </c:pt>
                <c:pt idx="1415">
                  <c:v>22.134914550529199</c:v>
                </c:pt>
                <c:pt idx="1416">
                  <c:v>22.134914550529199</c:v>
                </c:pt>
                <c:pt idx="1417">
                  <c:v>12.758380905622699</c:v>
                </c:pt>
                <c:pt idx="1418">
                  <c:v>22.134914550529199</c:v>
                </c:pt>
                <c:pt idx="1419">
                  <c:v>22.134914550529199</c:v>
                </c:pt>
                <c:pt idx="1420">
                  <c:v>22.134914550529199</c:v>
                </c:pt>
                <c:pt idx="1421">
                  <c:v>22.134914550529199</c:v>
                </c:pt>
                <c:pt idx="1422">
                  <c:v>22.134914550529199</c:v>
                </c:pt>
                <c:pt idx="1423">
                  <c:v>22.134914550529199</c:v>
                </c:pt>
                <c:pt idx="1424">
                  <c:v>22.134914550529199</c:v>
                </c:pt>
                <c:pt idx="1425">
                  <c:v>22.134914550529199</c:v>
                </c:pt>
                <c:pt idx="1426">
                  <c:v>22.134914550529199</c:v>
                </c:pt>
                <c:pt idx="1427">
                  <c:v>9.5096953011900194</c:v>
                </c:pt>
                <c:pt idx="1428">
                  <c:v>30.3308401</c:v>
                </c:pt>
                <c:pt idx="1429">
                  <c:v>-29.262871995561401</c:v>
                </c:pt>
                <c:pt idx="1430">
                  <c:v>22.134914550529199</c:v>
                </c:pt>
                <c:pt idx="1431">
                  <c:v>48.769300182878801</c:v>
                </c:pt>
                <c:pt idx="1432">
                  <c:v>40.580584664127599</c:v>
                </c:pt>
                <c:pt idx="1433">
                  <c:v>30.3308401</c:v>
                </c:pt>
                <c:pt idx="1434">
                  <c:v>22.134914550529199</c:v>
                </c:pt>
                <c:pt idx="1435">
                  <c:v>-29.262871995561401</c:v>
                </c:pt>
                <c:pt idx="1436">
                  <c:v>32.940750399999999</c:v>
                </c:pt>
                <c:pt idx="1437">
                  <c:v>58.706043479479803</c:v>
                </c:pt>
                <c:pt idx="1438">
                  <c:v>-10.840474551047899</c:v>
                </c:pt>
                <c:pt idx="1439">
                  <c:v>3.9161170879931002</c:v>
                </c:pt>
                <c:pt idx="1440">
                  <c:v>0</c:v>
                </c:pt>
                <c:pt idx="1441">
                  <c:v>48.769300182878801</c:v>
                </c:pt>
                <c:pt idx="1442">
                  <c:v>39.6029685923302</c:v>
                </c:pt>
                <c:pt idx="1443">
                  <c:v>0</c:v>
                </c:pt>
                <c:pt idx="1444">
                  <c:v>56.000000200000002</c:v>
                </c:pt>
                <c:pt idx="1445">
                  <c:v>32.940750399999999</c:v>
                </c:pt>
                <c:pt idx="1446">
                  <c:v>22.134914550529199</c:v>
                </c:pt>
                <c:pt idx="1447">
                  <c:v>30.3308401</c:v>
                </c:pt>
                <c:pt idx="1448">
                  <c:v>22.134914550529199</c:v>
                </c:pt>
                <c:pt idx="1449">
                  <c:v>40.580584664127599</c:v>
                </c:pt>
                <c:pt idx="1450">
                  <c:v>22.134914550529199</c:v>
                </c:pt>
                <c:pt idx="1451">
                  <c:v>22.134914550529199</c:v>
                </c:pt>
                <c:pt idx="1452">
                  <c:v>22.134914550529199</c:v>
                </c:pt>
                <c:pt idx="1453">
                  <c:v>22.134914550529199</c:v>
                </c:pt>
                <c:pt idx="1454">
                  <c:v>22.134914550529199</c:v>
                </c:pt>
                <c:pt idx="1455">
                  <c:v>22.134914550529199</c:v>
                </c:pt>
                <c:pt idx="1456">
                  <c:v>22.134914550529199</c:v>
                </c:pt>
                <c:pt idx="1457">
                  <c:v>22.134914550529199</c:v>
                </c:pt>
                <c:pt idx="1458">
                  <c:v>22.134914550529199</c:v>
                </c:pt>
                <c:pt idx="1459">
                  <c:v>47.165332102784703</c:v>
                </c:pt>
                <c:pt idx="1460">
                  <c:v>3.9161170879931002</c:v>
                </c:pt>
                <c:pt idx="1461">
                  <c:v>-10.840474551047899</c:v>
                </c:pt>
                <c:pt idx="1462">
                  <c:v>22.134914550529199</c:v>
                </c:pt>
                <c:pt idx="1463">
                  <c:v>22.134914550529199</c:v>
                </c:pt>
                <c:pt idx="1464">
                  <c:v>22.134914550529199</c:v>
                </c:pt>
                <c:pt idx="1465">
                  <c:v>22.134914550529199</c:v>
                </c:pt>
                <c:pt idx="1466">
                  <c:v>22.134914550529199</c:v>
                </c:pt>
                <c:pt idx="1467">
                  <c:v>7.9090562000000002</c:v>
                </c:pt>
                <c:pt idx="1468">
                  <c:v>23.996424387451</c:v>
                </c:pt>
                <c:pt idx="1469">
                  <c:v>34.247971412344803</c:v>
                </c:pt>
                <c:pt idx="1470">
                  <c:v>22.134914550529199</c:v>
                </c:pt>
                <c:pt idx="1471">
                  <c:v>22.134914550529199</c:v>
                </c:pt>
                <c:pt idx="1472">
                  <c:v>23.996424387451</c:v>
                </c:pt>
                <c:pt idx="1473">
                  <c:v>22.134914550529199</c:v>
                </c:pt>
                <c:pt idx="1474">
                  <c:v>12.758380905622699</c:v>
                </c:pt>
                <c:pt idx="1475">
                  <c:v>30.3308401</c:v>
                </c:pt>
                <c:pt idx="1476">
                  <c:v>22.134914550529199</c:v>
                </c:pt>
                <c:pt idx="1477">
                  <c:v>22.134914550529199</c:v>
                </c:pt>
                <c:pt idx="1478">
                  <c:v>22.134914550529199</c:v>
                </c:pt>
                <c:pt idx="1479">
                  <c:v>22.134914550529199</c:v>
                </c:pt>
                <c:pt idx="1480">
                  <c:v>22.134914550529199</c:v>
                </c:pt>
                <c:pt idx="1481">
                  <c:v>22.134914550529199</c:v>
                </c:pt>
                <c:pt idx="1482">
                  <c:v>22.134914550529199</c:v>
                </c:pt>
                <c:pt idx="1483">
                  <c:v>22.134914550529199</c:v>
                </c:pt>
                <c:pt idx="1484">
                  <c:v>22.134914550529199</c:v>
                </c:pt>
                <c:pt idx="1485">
                  <c:v>22.134914550529199</c:v>
                </c:pt>
                <c:pt idx="1486">
                  <c:v>22.134914550529199</c:v>
                </c:pt>
                <c:pt idx="1487">
                  <c:v>22.134914550529199</c:v>
                </c:pt>
                <c:pt idx="1488">
                  <c:v>22.134914550529199</c:v>
                </c:pt>
                <c:pt idx="1489">
                  <c:v>22.134914550529199</c:v>
                </c:pt>
                <c:pt idx="1490">
                  <c:v>22.134914550529199</c:v>
                </c:pt>
                <c:pt idx="1491">
                  <c:v>22.134914550529199</c:v>
                </c:pt>
                <c:pt idx="1492">
                  <c:v>22.134914550529199</c:v>
                </c:pt>
                <c:pt idx="1493">
                  <c:v>22.134914550529199</c:v>
                </c:pt>
                <c:pt idx="1494">
                  <c:v>22.134914550529199</c:v>
                </c:pt>
                <c:pt idx="1495">
                  <c:v>22.134914550529199</c:v>
                </c:pt>
                <c:pt idx="1496">
                  <c:v>22.134914550529199</c:v>
                </c:pt>
                <c:pt idx="1497">
                  <c:v>22.134914550529199</c:v>
                </c:pt>
                <c:pt idx="1498">
                  <c:v>22.134914550529199</c:v>
                </c:pt>
                <c:pt idx="1499">
                  <c:v>22.134914550529199</c:v>
                </c:pt>
                <c:pt idx="1500">
                  <c:v>22.134914550529199</c:v>
                </c:pt>
                <c:pt idx="1501">
                  <c:v>22.134914550529199</c:v>
                </c:pt>
                <c:pt idx="1502">
                  <c:v>22.134914550529199</c:v>
                </c:pt>
                <c:pt idx="1503">
                  <c:v>22.134914550529199</c:v>
                </c:pt>
                <c:pt idx="1504">
                  <c:v>22.134914550529199</c:v>
                </c:pt>
                <c:pt idx="1505">
                  <c:v>22.134914550529199</c:v>
                </c:pt>
                <c:pt idx="1506">
                  <c:v>22.134914550529199</c:v>
                </c:pt>
                <c:pt idx="1507">
                  <c:v>-3.1759486978616001</c:v>
                </c:pt>
                <c:pt idx="1508">
                  <c:v>22.134914550529199</c:v>
                </c:pt>
                <c:pt idx="1509">
                  <c:v>22.134914550529199</c:v>
                </c:pt>
                <c:pt idx="1510">
                  <c:v>22.134914550529199</c:v>
                </c:pt>
                <c:pt idx="1511">
                  <c:v>16.221090864603799</c:v>
                </c:pt>
                <c:pt idx="1512">
                  <c:v>22.134914550529199</c:v>
                </c:pt>
                <c:pt idx="1513">
                  <c:v>22.134914550529199</c:v>
                </c:pt>
                <c:pt idx="1514">
                  <c:v>22.134914550529199</c:v>
                </c:pt>
                <c:pt idx="1515">
                  <c:v>-10.840474551047899</c:v>
                </c:pt>
                <c:pt idx="1516">
                  <c:v>16.221090864603799</c:v>
                </c:pt>
                <c:pt idx="1517">
                  <c:v>22.134914550529199</c:v>
                </c:pt>
                <c:pt idx="1518">
                  <c:v>22.134914550529199</c:v>
                </c:pt>
                <c:pt idx="1519">
                  <c:v>22.134914550529199</c:v>
                </c:pt>
                <c:pt idx="1520">
                  <c:v>22.134914550529199</c:v>
                </c:pt>
                <c:pt idx="1521">
                  <c:v>40.580584664127599</c:v>
                </c:pt>
                <c:pt idx="1522">
                  <c:v>22.134914550529199</c:v>
                </c:pt>
                <c:pt idx="1523">
                  <c:v>22.134914550529199</c:v>
                </c:pt>
                <c:pt idx="1524">
                  <c:v>12.758380905622699</c:v>
                </c:pt>
                <c:pt idx="1525">
                  <c:v>22.134914550529199</c:v>
                </c:pt>
                <c:pt idx="1526">
                  <c:v>22.134914550529199</c:v>
                </c:pt>
                <c:pt idx="1527">
                  <c:v>22.134914550529199</c:v>
                </c:pt>
                <c:pt idx="1528">
                  <c:v>22.134914550529199</c:v>
                </c:pt>
                <c:pt idx="1529">
                  <c:v>22.134914550529199</c:v>
                </c:pt>
                <c:pt idx="1530">
                  <c:v>22.134914550529199</c:v>
                </c:pt>
                <c:pt idx="1531">
                  <c:v>22.134914550529199</c:v>
                </c:pt>
                <c:pt idx="1532">
                  <c:v>22.134914550529199</c:v>
                </c:pt>
                <c:pt idx="1533">
                  <c:v>-29.262871995561401</c:v>
                </c:pt>
                <c:pt idx="1534">
                  <c:v>-16.177904099999999</c:v>
                </c:pt>
                <c:pt idx="1535">
                  <c:v>22.134914550529199</c:v>
                </c:pt>
                <c:pt idx="1536">
                  <c:v>-29.262871995561401</c:v>
                </c:pt>
                <c:pt idx="1537">
                  <c:v>-10.840474551047899</c:v>
                </c:pt>
                <c:pt idx="1538">
                  <c:v>22.134914550529199</c:v>
                </c:pt>
                <c:pt idx="1539">
                  <c:v>-20.086257076753601</c:v>
                </c:pt>
                <c:pt idx="1540">
                  <c:v>22.134914550529199</c:v>
                </c:pt>
                <c:pt idx="1541">
                  <c:v>9.5096953011900194</c:v>
                </c:pt>
                <c:pt idx="1542">
                  <c:v>25.268359199999999</c:v>
                </c:pt>
                <c:pt idx="1543">
                  <c:v>22.134914550529199</c:v>
                </c:pt>
                <c:pt idx="1544">
                  <c:v>22.134914550529199</c:v>
                </c:pt>
                <c:pt idx="1545">
                  <c:v>22.134914550529199</c:v>
                </c:pt>
                <c:pt idx="1546">
                  <c:v>22.134914550529199</c:v>
                </c:pt>
                <c:pt idx="1547">
                  <c:v>22.134914550529199</c:v>
                </c:pt>
                <c:pt idx="1548">
                  <c:v>22.134914550529199</c:v>
                </c:pt>
                <c:pt idx="1549">
                  <c:v>22.134914550529199</c:v>
                </c:pt>
                <c:pt idx="1550">
                  <c:v>22.134914550529199</c:v>
                </c:pt>
                <c:pt idx="1551">
                  <c:v>22.134914550529199</c:v>
                </c:pt>
                <c:pt idx="1552">
                  <c:v>22.134914550529199</c:v>
                </c:pt>
                <c:pt idx="1553">
                  <c:v>22.134914550529199</c:v>
                </c:pt>
                <c:pt idx="1554">
                  <c:v>22.134914550529199</c:v>
                </c:pt>
                <c:pt idx="1555">
                  <c:v>22.134914550529199</c:v>
                </c:pt>
                <c:pt idx="1556">
                  <c:v>22.134914550529199</c:v>
                </c:pt>
                <c:pt idx="1557">
                  <c:v>22.134914550529199</c:v>
                </c:pt>
                <c:pt idx="1558">
                  <c:v>22.134914550529199</c:v>
                </c:pt>
                <c:pt idx="1559">
                  <c:v>22.134914550529199</c:v>
                </c:pt>
                <c:pt idx="1560">
                  <c:v>22.134914550529199</c:v>
                </c:pt>
                <c:pt idx="1561">
                  <c:v>22.134914550529199</c:v>
                </c:pt>
                <c:pt idx="1562">
                  <c:v>22.134914550529199</c:v>
                </c:pt>
                <c:pt idx="1563">
                  <c:v>22.134914550529199</c:v>
                </c:pt>
                <c:pt idx="1564">
                  <c:v>22.134914550529199</c:v>
                </c:pt>
                <c:pt idx="1565">
                  <c:v>22.134914550529199</c:v>
                </c:pt>
                <c:pt idx="1566">
                  <c:v>22.134914550529199</c:v>
                </c:pt>
                <c:pt idx="1567">
                  <c:v>22.134914550529199</c:v>
                </c:pt>
                <c:pt idx="1568">
                  <c:v>22.134914550529199</c:v>
                </c:pt>
                <c:pt idx="1569">
                  <c:v>22.134914550529199</c:v>
                </c:pt>
                <c:pt idx="1570">
                  <c:v>22.134914550529199</c:v>
                </c:pt>
                <c:pt idx="1571">
                  <c:v>22.134914550529199</c:v>
                </c:pt>
                <c:pt idx="1572">
                  <c:v>22.134914550529199</c:v>
                </c:pt>
                <c:pt idx="1573">
                  <c:v>22.134914550529199</c:v>
                </c:pt>
                <c:pt idx="1574">
                  <c:v>22.134914550529199</c:v>
                </c:pt>
                <c:pt idx="1575">
                  <c:v>30.3308401</c:v>
                </c:pt>
                <c:pt idx="1576">
                  <c:v>22.134914550529199</c:v>
                </c:pt>
                <c:pt idx="1577">
                  <c:v>22.134914550529199</c:v>
                </c:pt>
                <c:pt idx="1578">
                  <c:v>22.134914550529199</c:v>
                </c:pt>
                <c:pt idx="1579">
                  <c:v>22.134914550529199</c:v>
                </c:pt>
                <c:pt idx="1580">
                  <c:v>22.134914550529199</c:v>
                </c:pt>
                <c:pt idx="1581">
                  <c:v>22.134914550529199</c:v>
                </c:pt>
                <c:pt idx="1582">
                  <c:v>22.134914550529199</c:v>
                </c:pt>
                <c:pt idx="1583">
                  <c:v>22.134914550529199</c:v>
                </c:pt>
                <c:pt idx="1584">
                  <c:v>22.134914550529199</c:v>
                </c:pt>
                <c:pt idx="1585">
                  <c:v>22.134914550529199</c:v>
                </c:pt>
                <c:pt idx="1586">
                  <c:v>22.134914550529199</c:v>
                </c:pt>
                <c:pt idx="1587">
                  <c:v>22.134914550529199</c:v>
                </c:pt>
                <c:pt idx="1588">
                  <c:v>22.134914550529199</c:v>
                </c:pt>
                <c:pt idx="1589">
                  <c:v>22.134914550529199</c:v>
                </c:pt>
                <c:pt idx="1590">
                  <c:v>45.811115189921601</c:v>
                </c:pt>
                <c:pt idx="1591">
                  <c:v>2.8930785999999999</c:v>
                </c:pt>
                <c:pt idx="1592">
                  <c:v>22.134914550529199</c:v>
                </c:pt>
                <c:pt idx="1593">
                  <c:v>22.134914550529199</c:v>
                </c:pt>
                <c:pt idx="1594">
                  <c:v>22.134914550529199</c:v>
                </c:pt>
                <c:pt idx="1595">
                  <c:v>-3.1759486978616001</c:v>
                </c:pt>
                <c:pt idx="1596">
                  <c:v>58.487952</c:v>
                </c:pt>
                <c:pt idx="1597">
                  <c:v>22.134914550529199</c:v>
                </c:pt>
                <c:pt idx="1598">
                  <c:v>22.134914550529199</c:v>
                </c:pt>
                <c:pt idx="1599">
                  <c:v>22.134914550529199</c:v>
                </c:pt>
                <c:pt idx="1600">
                  <c:v>22.134914550529199</c:v>
                </c:pt>
                <c:pt idx="1601">
                  <c:v>22.134914550529199</c:v>
                </c:pt>
                <c:pt idx="1602">
                  <c:v>22.134914550529199</c:v>
                </c:pt>
                <c:pt idx="1603">
                  <c:v>22.134914550529199</c:v>
                </c:pt>
                <c:pt idx="1604">
                  <c:v>22.134914550529199</c:v>
                </c:pt>
                <c:pt idx="1605">
                  <c:v>22.134914550529199</c:v>
                </c:pt>
                <c:pt idx="1606">
                  <c:v>22.134914550529199</c:v>
                </c:pt>
                <c:pt idx="1607">
                  <c:v>22.134914550529199</c:v>
                </c:pt>
                <c:pt idx="1608">
                  <c:v>22.134914550529199</c:v>
                </c:pt>
                <c:pt idx="1609">
                  <c:v>22.134914550529199</c:v>
                </c:pt>
                <c:pt idx="1610">
                  <c:v>22.134914550529199</c:v>
                </c:pt>
                <c:pt idx="1611">
                  <c:v>14.8971921</c:v>
                </c:pt>
                <c:pt idx="1612">
                  <c:v>22.134914550529199</c:v>
                </c:pt>
                <c:pt idx="1613">
                  <c:v>22.134914550529199</c:v>
                </c:pt>
                <c:pt idx="1614">
                  <c:v>22.134914550529199</c:v>
                </c:pt>
                <c:pt idx="1615">
                  <c:v>22.134914550529199</c:v>
                </c:pt>
                <c:pt idx="1616">
                  <c:v>22.134914550529199</c:v>
                </c:pt>
                <c:pt idx="1617">
                  <c:v>22.134914550529199</c:v>
                </c:pt>
                <c:pt idx="1618">
                  <c:v>22.134914550529199</c:v>
                </c:pt>
                <c:pt idx="1619">
                  <c:v>48.769300182878801</c:v>
                </c:pt>
                <c:pt idx="1620">
                  <c:v>22.134914550529199</c:v>
                </c:pt>
                <c:pt idx="1621">
                  <c:v>22.134914550529199</c:v>
                </c:pt>
                <c:pt idx="1622">
                  <c:v>45.811115189921601</c:v>
                </c:pt>
                <c:pt idx="1623">
                  <c:v>22.134914550529199</c:v>
                </c:pt>
                <c:pt idx="1624">
                  <c:v>22.134914550529199</c:v>
                </c:pt>
                <c:pt idx="1625">
                  <c:v>22.134914550529199</c:v>
                </c:pt>
                <c:pt idx="1626">
                  <c:v>22.134914550529199</c:v>
                </c:pt>
                <c:pt idx="1627">
                  <c:v>22.134914550529199</c:v>
                </c:pt>
                <c:pt idx="1628">
                  <c:v>22.134914550529199</c:v>
                </c:pt>
                <c:pt idx="1629">
                  <c:v>22.134914550529199</c:v>
                </c:pt>
                <c:pt idx="1630">
                  <c:v>22.134914550529199</c:v>
                </c:pt>
                <c:pt idx="1631">
                  <c:v>46.835718420347099</c:v>
                </c:pt>
                <c:pt idx="1632">
                  <c:v>22.134914550529199</c:v>
                </c:pt>
                <c:pt idx="1633">
                  <c:v>22.134914550529199</c:v>
                </c:pt>
                <c:pt idx="1634">
                  <c:v>2.8930785999999999</c:v>
                </c:pt>
                <c:pt idx="1635">
                  <c:v>22.134914550529199</c:v>
                </c:pt>
                <c:pt idx="1636">
                  <c:v>22.134914550529199</c:v>
                </c:pt>
                <c:pt idx="1637">
                  <c:v>22.134914550529199</c:v>
                </c:pt>
                <c:pt idx="1638">
                  <c:v>22.134914550529199</c:v>
                </c:pt>
                <c:pt idx="1639">
                  <c:v>22.134914550529199</c:v>
                </c:pt>
                <c:pt idx="1640">
                  <c:v>22.134914550529199</c:v>
                </c:pt>
                <c:pt idx="1641">
                  <c:v>22.134914550529199</c:v>
                </c:pt>
                <c:pt idx="1642">
                  <c:v>22.134914550529199</c:v>
                </c:pt>
                <c:pt idx="1643">
                  <c:v>22.134914550529199</c:v>
                </c:pt>
                <c:pt idx="1644">
                  <c:v>22.134914550529199</c:v>
                </c:pt>
                <c:pt idx="1645">
                  <c:v>22.134914550529199</c:v>
                </c:pt>
                <c:pt idx="1646">
                  <c:v>22.134914550529199</c:v>
                </c:pt>
                <c:pt idx="1647">
                  <c:v>22.134914550529199</c:v>
                </c:pt>
                <c:pt idx="1648">
                  <c:v>22.134914550529199</c:v>
                </c:pt>
                <c:pt idx="1649">
                  <c:v>22.134914550529199</c:v>
                </c:pt>
                <c:pt idx="1650">
                  <c:v>22.134914550529199</c:v>
                </c:pt>
                <c:pt idx="1651">
                  <c:v>22.134914550529199</c:v>
                </c:pt>
                <c:pt idx="1652">
                  <c:v>22.134914550529199</c:v>
                </c:pt>
                <c:pt idx="1653">
                  <c:v>22.134914550529199</c:v>
                </c:pt>
                <c:pt idx="1654">
                  <c:v>22.134914550529199</c:v>
                </c:pt>
                <c:pt idx="1655">
                  <c:v>22.134914550529199</c:v>
                </c:pt>
                <c:pt idx="1656">
                  <c:v>22.134914550529199</c:v>
                </c:pt>
                <c:pt idx="1657">
                  <c:v>22.134914550529199</c:v>
                </c:pt>
                <c:pt idx="1658">
                  <c:v>22.134914550529199</c:v>
                </c:pt>
                <c:pt idx="1659">
                  <c:v>22.134914550529199</c:v>
                </c:pt>
                <c:pt idx="1660">
                  <c:v>22.134914550529199</c:v>
                </c:pt>
                <c:pt idx="1661">
                  <c:v>22.134914550529199</c:v>
                </c:pt>
                <c:pt idx="1662">
                  <c:v>22.134914550529199</c:v>
                </c:pt>
                <c:pt idx="1663">
                  <c:v>22.134914550529199</c:v>
                </c:pt>
                <c:pt idx="1664">
                  <c:v>22.134914550529199</c:v>
                </c:pt>
                <c:pt idx="1665">
                  <c:v>22.134914550529199</c:v>
                </c:pt>
                <c:pt idx="1666">
                  <c:v>19.094175199999999</c:v>
                </c:pt>
                <c:pt idx="1667">
                  <c:v>22.134914550529199</c:v>
                </c:pt>
                <c:pt idx="1668">
                  <c:v>22.134914550529199</c:v>
                </c:pt>
                <c:pt idx="1669">
                  <c:v>22.134914550529199</c:v>
                </c:pt>
                <c:pt idx="1670">
                  <c:v>22.134914550529199</c:v>
                </c:pt>
                <c:pt idx="1671">
                  <c:v>22.134914550529199</c:v>
                </c:pt>
                <c:pt idx="1672">
                  <c:v>22.134914550529199</c:v>
                </c:pt>
                <c:pt idx="1673">
                  <c:v>22.134914550529199</c:v>
                </c:pt>
                <c:pt idx="1674">
                  <c:v>22.134914550529199</c:v>
                </c:pt>
                <c:pt idx="1675">
                  <c:v>22.134914550529199</c:v>
                </c:pt>
                <c:pt idx="1676">
                  <c:v>22.134914550529199</c:v>
                </c:pt>
                <c:pt idx="1677">
                  <c:v>22.134914550529199</c:v>
                </c:pt>
                <c:pt idx="1678">
                  <c:v>22.134914550529199</c:v>
                </c:pt>
                <c:pt idx="1679">
                  <c:v>22.134914550529199</c:v>
                </c:pt>
                <c:pt idx="1680">
                  <c:v>22.134914550529199</c:v>
                </c:pt>
                <c:pt idx="1681">
                  <c:v>22.134914550529199</c:v>
                </c:pt>
                <c:pt idx="1682">
                  <c:v>22.134914550529199</c:v>
                </c:pt>
                <c:pt idx="1683">
                  <c:v>30.3308401</c:v>
                </c:pt>
                <c:pt idx="1684">
                  <c:v>22.134914550529199</c:v>
                </c:pt>
                <c:pt idx="1685">
                  <c:v>22.134914550529199</c:v>
                </c:pt>
                <c:pt idx="1686">
                  <c:v>22.134914550529199</c:v>
                </c:pt>
                <c:pt idx="1687">
                  <c:v>22.134914550529199</c:v>
                </c:pt>
                <c:pt idx="1688">
                  <c:v>22.134914550529199</c:v>
                </c:pt>
                <c:pt idx="1689">
                  <c:v>22.134914550529199</c:v>
                </c:pt>
                <c:pt idx="1690">
                  <c:v>22.134914550529199</c:v>
                </c:pt>
                <c:pt idx="1691">
                  <c:v>22.134914550529199</c:v>
                </c:pt>
                <c:pt idx="1692">
                  <c:v>4.8417097</c:v>
                </c:pt>
                <c:pt idx="1693">
                  <c:v>22.134914550529199</c:v>
                </c:pt>
                <c:pt idx="1694">
                  <c:v>2.8930785999999999</c:v>
                </c:pt>
                <c:pt idx="1695">
                  <c:v>22.134914550529199</c:v>
                </c:pt>
                <c:pt idx="1696">
                  <c:v>-13.458680049062499</c:v>
                </c:pt>
                <c:pt idx="1697">
                  <c:v>22.134914550529199</c:v>
                </c:pt>
                <c:pt idx="1698">
                  <c:v>22.134914550529199</c:v>
                </c:pt>
                <c:pt idx="1699">
                  <c:v>40.294721230479801</c:v>
                </c:pt>
                <c:pt idx="1700">
                  <c:v>22.134914550529199</c:v>
                </c:pt>
                <c:pt idx="1701">
                  <c:v>22.134914550529199</c:v>
                </c:pt>
                <c:pt idx="1702">
                  <c:v>22.134914550529199</c:v>
                </c:pt>
                <c:pt idx="1703">
                  <c:v>22.134914550529199</c:v>
                </c:pt>
                <c:pt idx="1704">
                  <c:v>22.134914550529199</c:v>
                </c:pt>
                <c:pt idx="1705">
                  <c:v>22.134914550529199</c:v>
                </c:pt>
                <c:pt idx="1706">
                  <c:v>22.134914550529199</c:v>
                </c:pt>
                <c:pt idx="1707">
                  <c:v>12.758380905622699</c:v>
                </c:pt>
                <c:pt idx="1708">
                  <c:v>22.134914550529199</c:v>
                </c:pt>
                <c:pt idx="1709">
                  <c:v>22.134914550529199</c:v>
                </c:pt>
                <c:pt idx="1710">
                  <c:v>22.134914550529199</c:v>
                </c:pt>
                <c:pt idx="1711">
                  <c:v>22.134914550529199</c:v>
                </c:pt>
                <c:pt idx="1712">
                  <c:v>22.134914550529199</c:v>
                </c:pt>
                <c:pt idx="1713">
                  <c:v>22.134914550529199</c:v>
                </c:pt>
                <c:pt idx="1714">
                  <c:v>22.134914550529199</c:v>
                </c:pt>
                <c:pt idx="1715">
                  <c:v>22.134914550529199</c:v>
                </c:pt>
                <c:pt idx="1716">
                  <c:v>22.134914550529199</c:v>
                </c:pt>
                <c:pt idx="1717">
                  <c:v>22.134914550529199</c:v>
                </c:pt>
                <c:pt idx="1718">
                  <c:v>22.134914550529199</c:v>
                </c:pt>
                <c:pt idx="1719">
                  <c:v>22.134914550529199</c:v>
                </c:pt>
                <c:pt idx="1720">
                  <c:v>22.134914550529199</c:v>
                </c:pt>
                <c:pt idx="1721">
                  <c:v>22.134914550529199</c:v>
                </c:pt>
                <c:pt idx="1722">
                  <c:v>22.134914550529199</c:v>
                </c:pt>
                <c:pt idx="1723">
                  <c:v>22.134914550529199</c:v>
                </c:pt>
                <c:pt idx="1724">
                  <c:v>22.134914550529199</c:v>
                </c:pt>
                <c:pt idx="1725">
                  <c:v>22.134914550529199</c:v>
                </c:pt>
                <c:pt idx="1726">
                  <c:v>22.134914550529199</c:v>
                </c:pt>
                <c:pt idx="1727">
                  <c:v>22.134914550529199</c:v>
                </c:pt>
                <c:pt idx="1728">
                  <c:v>22.134914550529199</c:v>
                </c:pt>
                <c:pt idx="1729">
                  <c:v>30.3308401</c:v>
                </c:pt>
                <c:pt idx="1730">
                  <c:v>41.600562600000003</c:v>
                </c:pt>
                <c:pt idx="1731">
                  <c:v>12.758380905622699</c:v>
                </c:pt>
                <c:pt idx="1732">
                  <c:v>22.134914550529199</c:v>
                </c:pt>
                <c:pt idx="1733">
                  <c:v>-3.1759486978616001</c:v>
                </c:pt>
                <c:pt idx="1734">
                  <c:v>30.3308401</c:v>
                </c:pt>
                <c:pt idx="1735">
                  <c:v>22.134914550529199</c:v>
                </c:pt>
                <c:pt idx="1736">
                  <c:v>22.134914550529199</c:v>
                </c:pt>
                <c:pt idx="1737">
                  <c:v>12.5433140350087</c:v>
                </c:pt>
                <c:pt idx="1738">
                  <c:v>22.134914550529199</c:v>
                </c:pt>
                <c:pt idx="1739">
                  <c:v>22.134914550529199</c:v>
                </c:pt>
                <c:pt idx="1740">
                  <c:v>22.134914550529199</c:v>
                </c:pt>
                <c:pt idx="1741">
                  <c:v>22.134914550529199</c:v>
                </c:pt>
                <c:pt idx="1742">
                  <c:v>22.134914550529199</c:v>
                </c:pt>
                <c:pt idx="1743">
                  <c:v>22.134914550529199</c:v>
                </c:pt>
                <c:pt idx="1744">
                  <c:v>22.134914550529199</c:v>
                </c:pt>
                <c:pt idx="1745">
                  <c:v>22.134914550529199</c:v>
                </c:pt>
                <c:pt idx="1746">
                  <c:v>30.3308401</c:v>
                </c:pt>
                <c:pt idx="1747">
                  <c:v>22.134914550529199</c:v>
                </c:pt>
                <c:pt idx="1748">
                  <c:v>22.134914550529199</c:v>
                </c:pt>
                <c:pt idx="1749">
                  <c:v>22.134914550529199</c:v>
                </c:pt>
                <c:pt idx="1750">
                  <c:v>30.3308401</c:v>
                </c:pt>
                <c:pt idx="1751">
                  <c:v>22.134914550529199</c:v>
                </c:pt>
                <c:pt idx="1752">
                  <c:v>27.396308920781401</c:v>
                </c:pt>
                <c:pt idx="1753">
                  <c:v>22.134914550529199</c:v>
                </c:pt>
                <c:pt idx="1754">
                  <c:v>22.134914550529199</c:v>
                </c:pt>
                <c:pt idx="1755">
                  <c:v>22.134914550529199</c:v>
                </c:pt>
                <c:pt idx="1756">
                  <c:v>22.134914550529199</c:v>
                </c:pt>
                <c:pt idx="1757">
                  <c:v>-10.840474551047899</c:v>
                </c:pt>
                <c:pt idx="1758">
                  <c:v>-3.1759486978616001</c:v>
                </c:pt>
                <c:pt idx="1759">
                  <c:v>30.3308401</c:v>
                </c:pt>
                <c:pt idx="1760">
                  <c:v>22.134914550529199</c:v>
                </c:pt>
                <c:pt idx="1761">
                  <c:v>22.134914550529199</c:v>
                </c:pt>
                <c:pt idx="1762">
                  <c:v>30.3308401</c:v>
                </c:pt>
                <c:pt idx="1763">
                  <c:v>22.134914550529199</c:v>
                </c:pt>
                <c:pt idx="1764">
                  <c:v>22.134914550529199</c:v>
                </c:pt>
                <c:pt idx="1765">
                  <c:v>22.134914550529199</c:v>
                </c:pt>
                <c:pt idx="1766">
                  <c:v>22.134914550529199</c:v>
                </c:pt>
                <c:pt idx="1767">
                  <c:v>22.134914550529199</c:v>
                </c:pt>
                <c:pt idx="1768">
                  <c:v>22.134914550529199</c:v>
                </c:pt>
                <c:pt idx="1769">
                  <c:v>22.134914550529199</c:v>
                </c:pt>
                <c:pt idx="1770">
                  <c:v>22.134914550529199</c:v>
                </c:pt>
                <c:pt idx="1771">
                  <c:v>22.134914550529199</c:v>
                </c:pt>
                <c:pt idx="1772">
                  <c:v>22.134914550529199</c:v>
                </c:pt>
                <c:pt idx="1773">
                  <c:v>22.134914550529199</c:v>
                </c:pt>
                <c:pt idx="1774">
                  <c:v>22.134914550529199</c:v>
                </c:pt>
                <c:pt idx="1775">
                  <c:v>25.768611100000001</c:v>
                </c:pt>
                <c:pt idx="1776">
                  <c:v>22.134914550529199</c:v>
                </c:pt>
                <c:pt idx="1777">
                  <c:v>22.134914550529199</c:v>
                </c:pt>
                <c:pt idx="1778">
                  <c:v>22.134914550529199</c:v>
                </c:pt>
                <c:pt idx="1779">
                  <c:v>22.134914550529199</c:v>
                </c:pt>
                <c:pt idx="1780">
                  <c:v>22.134914550529199</c:v>
                </c:pt>
                <c:pt idx="1781">
                  <c:v>22.134914550529199</c:v>
                </c:pt>
                <c:pt idx="1782">
                  <c:v>22.134914550529199</c:v>
                </c:pt>
                <c:pt idx="1783">
                  <c:v>22.134914550529199</c:v>
                </c:pt>
                <c:pt idx="1784">
                  <c:v>22.134914550529199</c:v>
                </c:pt>
                <c:pt idx="1785">
                  <c:v>22.134914550529199</c:v>
                </c:pt>
                <c:pt idx="1786">
                  <c:v>22.134914550529199</c:v>
                </c:pt>
                <c:pt idx="1787">
                  <c:v>22.134914550529199</c:v>
                </c:pt>
                <c:pt idx="1788">
                  <c:v>22.134914550529199</c:v>
                </c:pt>
                <c:pt idx="1789">
                  <c:v>22.134914550529199</c:v>
                </c:pt>
                <c:pt idx="1790">
                  <c:v>22.134914550529199</c:v>
                </c:pt>
                <c:pt idx="1791">
                  <c:v>22.134914550529199</c:v>
                </c:pt>
                <c:pt idx="1792">
                  <c:v>22.134914550529199</c:v>
                </c:pt>
                <c:pt idx="1793">
                  <c:v>12.758380905622699</c:v>
                </c:pt>
                <c:pt idx="1794">
                  <c:v>22.134914550529199</c:v>
                </c:pt>
                <c:pt idx="1795">
                  <c:v>22.134914550529199</c:v>
                </c:pt>
                <c:pt idx="1796">
                  <c:v>22.134914550529199</c:v>
                </c:pt>
                <c:pt idx="1797">
                  <c:v>22.134914550529199</c:v>
                </c:pt>
                <c:pt idx="1798">
                  <c:v>22.134914550529199</c:v>
                </c:pt>
                <c:pt idx="1799">
                  <c:v>22.134914550529199</c:v>
                </c:pt>
                <c:pt idx="1800">
                  <c:v>12.758380905622699</c:v>
                </c:pt>
                <c:pt idx="1801">
                  <c:v>22.134914550529199</c:v>
                </c:pt>
                <c:pt idx="1802">
                  <c:v>22.134914550529199</c:v>
                </c:pt>
                <c:pt idx="1803">
                  <c:v>22.134914550529199</c:v>
                </c:pt>
                <c:pt idx="1804">
                  <c:v>22.134914550529199</c:v>
                </c:pt>
                <c:pt idx="1805">
                  <c:v>22.134914550529199</c:v>
                </c:pt>
                <c:pt idx="1806">
                  <c:v>22.134914550529199</c:v>
                </c:pt>
                <c:pt idx="1807">
                  <c:v>22.134914550529199</c:v>
                </c:pt>
                <c:pt idx="1808">
                  <c:v>22.134914550529199</c:v>
                </c:pt>
                <c:pt idx="1809">
                  <c:v>22.134914550529199</c:v>
                </c:pt>
                <c:pt idx="1810">
                  <c:v>22.134914550529199</c:v>
                </c:pt>
                <c:pt idx="1811">
                  <c:v>22.134914550529199</c:v>
                </c:pt>
                <c:pt idx="1812">
                  <c:v>22.134914550529199</c:v>
                </c:pt>
                <c:pt idx="1813">
                  <c:v>22.134914550529199</c:v>
                </c:pt>
                <c:pt idx="1814">
                  <c:v>22.134914550529199</c:v>
                </c:pt>
                <c:pt idx="1815">
                  <c:v>22.134914550529199</c:v>
                </c:pt>
                <c:pt idx="1816">
                  <c:v>22.134914550529199</c:v>
                </c:pt>
                <c:pt idx="1817">
                  <c:v>22.134914550529199</c:v>
                </c:pt>
                <c:pt idx="1818">
                  <c:v>22.134914550529199</c:v>
                </c:pt>
                <c:pt idx="1819">
                  <c:v>22.134914550529199</c:v>
                </c:pt>
                <c:pt idx="1820">
                  <c:v>22.134914550529199</c:v>
                </c:pt>
                <c:pt idx="1821">
                  <c:v>22.134914550529199</c:v>
                </c:pt>
                <c:pt idx="1822">
                  <c:v>22.134914550529199</c:v>
                </c:pt>
                <c:pt idx="1823">
                  <c:v>22.134914550529199</c:v>
                </c:pt>
                <c:pt idx="1824">
                  <c:v>22.134914550529199</c:v>
                </c:pt>
                <c:pt idx="1825">
                  <c:v>22.134914550529199</c:v>
                </c:pt>
                <c:pt idx="1826">
                  <c:v>22.134914550529199</c:v>
                </c:pt>
                <c:pt idx="1827">
                  <c:v>30.3308401</c:v>
                </c:pt>
                <c:pt idx="1828">
                  <c:v>30.3308401</c:v>
                </c:pt>
                <c:pt idx="1829">
                  <c:v>22.134914550529199</c:v>
                </c:pt>
                <c:pt idx="1830">
                  <c:v>22.134914550529199</c:v>
                </c:pt>
                <c:pt idx="1831">
                  <c:v>22.134914550529199</c:v>
                </c:pt>
                <c:pt idx="1832">
                  <c:v>22.134914550529199</c:v>
                </c:pt>
                <c:pt idx="1833">
                  <c:v>22.134914550529199</c:v>
                </c:pt>
                <c:pt idx="1834">
                  <c:v>22.134914550529199</c:v>
                </c:pt>
                <c:pt idx="1835">
                  <c:v>22.134914550529199</c:v>
                </c:pt>
                <c:pt idx="1836">
                  <c:v>22.134914550529199</c:v>
                </c:pt>
                <c:pt idx="1837">
                  <c:v>22.134914550529199</c:v>
                </c:pt>
                <c:pt idx="1838">
                  <c:v>22.134914550529199</c:v>
                </c:pt>
                <c:pt idx="1839">
                  <c:v>22.134914550529199</c:v>
                </c:pt>
                <c:pt idx="1840">
                  <c:v>22.134914550529199</c:v>
                </c:pt>
                <c:pt idx="1841">
                  <c:v>22.134914550529199</c:v>
                </c:pt>
                <c:pt idx="1842">
                  <c:v>22.134914550529199</c:v>
                </c:pt>
                <c:pt idx="1843">
                  <c:v>22.134914550529199</c:v>
                </c:pt>
                <c:pt idx="1844">
                  <c:v>22.134914550529199</c:v>
                </c:pt>
                <c:pt idx="1845">
                  <c:v>22.134914550529199</c:v>
                </c:pt>
                <c:pt idx="1846">
                  <c:v>22.134914550529199</c:v>
                </c:pt>
                <c:pt idx="1847">
                  <c:v>30.3308401</c:v>
                </c:pt>
                <c:pt idx="1848">
                  <c:v>22.134914550529199</c:v>
                </c:pt>
                <c:pt idx="1849">
                  <c:v>12.648096082963299</c:v>
                </c:pt>
                <c:pt idx="1850">
                  <c:v>30.3308401</c:v>
                </c:pt>
                <c:pt idx="1851">
                  <c:v>7.9090562000000002</c:v>
                </c:pt>
                <c:pt idx="1852">
                  <c:v>23.664597176175199</c:v>
                </c:pt>
                <c:pt idx="1853">
                  <c:v>8.6330684533992201</c:v>
                </c:pt>
                <c:pt idx="1854">
                  <c:v>22.134914550529199</c:v>
                </c:pt>
                <c:pt idx="1855">
                  <c:v>22.134914550529199</c:v>
                </c:pt>
                <c:pt idx="1856">
                  <c:v>22.134914550529199</c:v>
                </c:pt>
                <c:pt idx="1857">
                  <c:v>22.134914550529199</c:v>
                </c:pt>
                <c:pt idx="1858">
                  <c:v>22.134914550529199</c:v>
                </c:pt>
                <c:pt idx="1859">
                  <c:v>22.134914550529199</c:v>
                </c:pt>
                <c:pt idx="1860">
                  <c:v>22.134914550529199</c:v>
                </c:pt>
                <c:pt idx="1861">
                  <c:v>22.134914550529199</c:v>
                </c:pt>
                <c:pt idx="1862">
                  <c:v>22.134914550529199</c:v>
                </c:pt>
                <c:pt idx="1863">
                  <c:v>22.134914550529199</c:v>
                </c:pt>
                <c:pt idx="1864">
                  <c:v>22.134914550529199</c:v>
                </c:pt>
                <c:pt idx="1865">
                  <c:v>22.134914550529199</c:v>
                </c:pt>
                <c:pt idx="1866">
                  <c:v>22.134914550529199</c:v>
                </c:pt>
                <c:pt idx="1867">
                  <c:v>22.134914550529199</c:v>
                </c:pt>
                <c:pt idx="1868">
                  <c:v>22.134914550529199</c:v>
                </c:pt>
                <c:pt idx="1869">
                  <c:v>30.3308401</c:v>
                </c:pt>
                <c:pt idx="1870">
                  <c:v>22.134914550529199</c:v>
                </c:pt>
                <c:pt idx="1871">
                  <c:v>22.134914550529199</c:v>
                </c:pt>
                <c:pt idx="1872">
                  <c:v>22.134914550529199</c:v>
                </c:pt>
                <c:pt idx="1873">
                  <c:v>30.3308401</c:v>
                </c:pt>
                <c:pt idx="1874">
                  <c:v>22.134914550529199</c:v>
                </c:pt>
                <c:pt idx="1875">
                  <c:v>22.134914550529199</c:v>
                </c:pt>
                <c:pt idx="1876">
                  <c:v>22.134914550529199</c:v>
                </c:pt>
                <c:pt idx="1877">
                  <c:v>22.134914550529199</c:v>
                </c:pt>
                <c:pt idx="1878">
                  <c:v>22.134914550529199</c:v>
                </c:pt>
                <c:pt idx="1879">
                  <c:v>30.3308401</c:v>
                </c:pt>
                <c:pt idx="1880">
                  <c:v>30.3308401</c:v>
                </c:pt>
                <c:pt idx="1881">
                  <c:v>7.9090562000000002</c:v>
                </c:pt>
                <c:pt idx="1882">
                  <c:v>30.3308401</c:v>
                </c:pt>
              </c:numCache>
            </c:numRef>
          </c:yVal>
          <c:bubbleSize>
            <c:numRef>
              <c:f>Data!$G$18:$G$1900</c:f>
              <c:numCache>
                <c:formatCode>0</c:formatCode>
                <c:ptCount val="1883"/>
                <c:pt idx="0">
                  <c:v>1229201.9037879086</c:v>
                </c:pt>
                <c:pt idx="1">
                  <c:v>400000</c:v>
                </c:pt>
                <c:pt idx="2">
                  <c:v>400000</c:v>
                </c:pt>
                <c:pt idx="3">
                  <c:v>300000</c:v>
                </c:pt>
                <c:pt idx="4">
                  <c:v>299473.87169278396</c:v>
                </c:pt>
                <c:pt idx="5">
                  <c:v>260000</c:v>
                </c:pt>
                <c:pt idx="6">
                  <c:v>254079.88779832155</c:v>
                </c:pt>
                <c:pt idx="7">
                  <c:v>250000</c:v>
                </c:pt>
                <c:pt idx="8">
                  <c:v>250000</c:v>
                </c:pt>
                <c:pt idx="9">
                  <c:v>245840.3807575817</c:v>
                </c:pt>
                <c:pt idx="10">
                  <c:v>231119.74856804207</c:v>
                </c:pt>
                <c:pt idx="11">
                  <c:v>228671.89901848941</c:v>
                </c:pt>
                <c:pt idx="12">
                  <c:v>225000</c:v>
                </c:pt>
                <c:pt idx="13">
                  <c:v>220700</c:v>
                </c:pt>
                <c:pt idx="14">
                  <c:v>220664.95808941979</c:v>
                </c:pt>
                <c:pt idx="15">
                  <c:v>214000</c:v>
                </c:pt>
                <c:pt idx="16">
                  <c:v>203981.93128052715</c:v>
                </c:pt>
                <c:pt idx="17">
                  <c:v>200000</c:v>
                </c:pt>
                <c:pt idx="18">
                  <c:v>194000</c:v>
                </c:pt>
                <c:pt idx="19">
                  <c:v>192000</c:v>
                </c:pt>
                <c:pt idx="20">
                  <c:v>188000</c:v>
                </c:pt>
                <c:pt idx="21">
                  <c:v>186983.12521814698</c:v>
                </c:pt>
                <c:pt idx="22">
                  <c:v>184207.91865378313</c:v>
                </c:pt>
                <c:pt idx="23">
                  <c:v>177600</c:v>
                </c:pt>
                <c:pt idx="24">
                  <c:v>176585.52201983347</c:v>
                </c:pt>
                <c:pt idx="25">
                  <c:v>173384.64158844808</c:v>
                </c:pt>
                <c:pt idx="26">
                  <c:v>173384.64158844808</c:v>
                </c:pt>
                <c:pt idx="27">
                  <c:v>170000</c:v>
                </c:pt>
                <c:pt idx="28">
                  <c:v>170000</c:v>
                </c:pt>
                <c:pt idx="29">
                  <c:v>169000</c:v>
                </c:pt>
                <c:pt idx="30">
                  <c:v>168285.09330643489</c:v>
                </c:pt>
                <c:pt idx="31">
                  <c:v>160271.25018698312</c:v>
                </c:pt>
                <c:pt idx="32">
                  <c:v>160000</c:v>
                </c:pt>
                <c:pt idx="33">
                  <c:v>159105.90639881117</c:v>
                </c:pt>
                <c:pt idx="34">
                  <c:v>158085.99674240855</c:v>
                </c:pt>
                <c:pt idx="35">
                  <c:v>157617.8272067284</c:v>
                </c:pt>
                <c:pt idx="36">
                  <c:v>157617.8272067284</c:v>
                </c:pt>
                <c:pt idx="37">
                  <c:v>157337.8436848523</c:v>
                </c:pt>
                <c:pt idx="38">
                  <c:v>155000</c:v>
                </c:pt>
                <c:pt idx="39">
                  <c:v>152986.44846039536</c:v>
                </c:pt>
                <c:pt idx="40">
                  <c:v>152986.44846039536</c:v>
                </c:pt>
                <c:pt idx="41">
                  <c:v>150000</c:v>
                </c:pt>
                <c:pt idx="42">
                  <c:v>150000</c:v>
                </c:pt>
                <c:pt idx="43">
                  <c:v>150000</c:v>
                </c:pt>
                <c:pt idx="44">
                  <c:v>150000</c:v>
                </c:pt>
                <c:pt idx="45">
                  <c:v>150000</c:v>
                </c:pt>
                <c:pt idx="46">
                  <c:v>150000</c:v>
                </c:pt>
                <c:pt idx="47">
                  <c:v>150000</c:v>
                </c:pt>
                <c:pt idx="48">
                  <c:v>150000</c:v>
                </c:pt>
                <c:pt idx="49">
                  <c:v>150000</c:v>
                </c:pt>
                <c:pt idx="50">
                  <c:v>150000</c:v>
                </c:pt>
                <c:pt idx="51">
                  <c:v>150000</c:v>
                </c:pt>
                <c:pt idx="52">
                  <c:v>149907.13380100971</c:v>
                </c:pt>
                <c:pt idx="53">
                  <c:v>148284.35006969364</c:v>
                </c:pt>
                <c:pt idx="54">
                  <c:v>148102.22862117883</c:v>
                </c:pt>
                <c:pt idx="55">
                  <c:v>147886.90017838217</c:v>
                </c:pt>
                <c:pt idx="56">
                  <c:v>145000</c:v>
                </c:pt>
                <c:pt idx="57">
                  <c:v>145000</c:v>
                </c:pt>
                <c:pt idx="58">
                  <c:v>143565.85684888897</c:v>
                </c:pt>
                <c:pt idx="59">
                  <c:v>140000</c:v>
                </c:pt>
                <c:pt idx="60">
                  <c:v>140000</c:v>
                </c:pt>
                <c:pt idx="61">
                  <c:v>140000</c:v>
                </c:pt>
                <c:pt idx="62">
                  <c:v>140000</c:v>
                </c:pt>
                <c:pt idx="63">
                  <c:v>138000</c:v>
                </c:pt>
                <c:pt idx="64">
                  <c:v>137500</c:v>
                </c:pt>
                <c:pt idx="65">
                  <c:v>136000</c:v>
                </c:pt>
                <c:pt idx="66">
                  <c:v>135000</c:v>
                </c:pt>
                <c:pt idx="67">
                  <c:v>135000</c:v>
                </c:pt>
                <c:pt idx="68">
                  <c:v>135000</c:v>
                </c:pt>
                <c:pt idx="69">
                  <c:v>132588.25533234264</c:v>
                </c:pt>
                <c:pt idx="70">
                  <c:v>131770.4440860638</c:v>
                </c:pt>
                <c:pt idx="71">
                  <c:v>131675.52225194403</c:v>
                </c:pt>
                <c:pt idx="72">
                  <c:v>130000</c:v>
                </c:pt>
                <c:pt idx="73">
                  <c:v>130000</c:v>
                </c:pt>
                <c:pt idx="74">
                  <c:v>130000</c:v>
                </c:pt>
                <c:pt idx="75">
                  <c:v>130000</c:v>
                </c:pt>
                <c:pt idx="76">
                  <c:v>130000</c:v>
                </c:pt>
                <c:pt idx="77">
                  <c:v>128000</c:v>
                </c:pt>
                <c:pt idx="78">
                  <c:v>127500</c:v>
                </c:pt>
                <c:pt idx="79">
                  <c:v>127488.70705032947</c:v>
                </c:pt>
                <c:pt idx="80">
                  <c:v>127488.70705032947</c:v>
                </c:pt>
                <c:pt idx="81">
                  <c:v>127039.94389916077</c:v>
                </c:pt>
                <c:pt idx="82">
                  <c:v>126094.26176538273</c:v>
                </c:pt>
                <c:pt idx="83">
                  <c:v>126094.26176538273</c:v>
                </c:pt>
                <c:pt idx="84">
                  <c:v>126094.26176538273</c:v>
                </c:pt>
                <c:pt idx="85">
                  <c:v>126094.26176538273</c:v>
                </c:pt>
                <c:pt idx="86">
                  <c:v>125000</c:v>
                </c:pt>
                <c:pt idx="87">
                  <c:v>125000</c:v>
                </c:pt>
                <c:pt idx="88">
                  <c:v>125000</c:v>
                </c:pt>
                <c:pt idx="89">
                  <c:v>125000</c:v>
                </c:pt>
                <c:pt idx="90">
                  <c:v>125000</c:v>
                </c:pt>
                <c:pt idx="91">
                  <c:v>125000</c:v>
                </c:pt>
                <c:pt idx="92">
                  <c:v>125000</c:v>
                </c:pt>
                <c:pt idx="93">
                  <c:v>125000</c:v>
                </c:pt>
                <c:pt idx="94">
                  <c:v>125000</c:v>
                </c:pt>
                <c:pt idx="95">
                  <c:v>125000</c:v>
                </c:pt>
                <c:pt idx="96">
                  <c:v>125000</c:v>
                </c:pt>
                <c:pt idx="97">
                  <c:v>124518.08349331544</c:v>
                </c:pt>
                <c:pt idx="98">
                  <c:v>122941.90522124816</c:v>
                </c:pt>
                <c:pt idx="99">
                  <c:v>122389.15876831629</c:v>
                </c:pt>
                <c:pt idx="100">
                  <c:v>122389.15876831629</c:v>
                </c:pt>
                <c:pt idx="101">
                  <c:v>122389.15876831629</c:v>
                </c:pt>
                <c:pt idx="102">
                  <c:v>122389.15876831629</c:v>
                </c:pt>
                <c:pt idx="103">
                  <c:v>120000</c:v>
                </c:pt>
                <c:pt idx="104">
                  <c:v>120000</c:v>
                </c:pt>
                <c:pt idx="105">
                  <c:v>120000</c:v>
                </c:pt>
                <c:pt idx="106">
                  <c:v>120000</c:v>
                </c:pt>
                <c:pt idx="107">
                  <c:v>120000</c:v>
                </c:pt>
                <c:pt idx="108">
                  <c:v>120000</c:v>
                </c:pt>
                <c:pt idx="109">
                  <c:v>120000</c:v>
                </c:pt>
                <c:pt idx="110">
                  <c:v>120000</c:v>
                </c:pt>
                <c:pt idx="111">
                  <c:v>120000</c:v>
                </c:pt>
                <c:pt idx="112">
                  <c:v>118213.37040504631</c:v>
                </c:pt>
                <c:pt idx="113">
                  <c:v>118213.37040504631</c:v>
                </c:pt>
                <c:pt idx="114">
                  <c:v>118000</c:v>
                </c:pt>
                <c:pt idx="115">
                  <c:v>116637.19213297902</c:v>
                </c:pt>
                <c:pt idx="116">
                  <c:v>115061.01386091174</c:v>
                </c:pt>
                <c:pt idx="117">
                  <c:v>115061.01386091174</c:v>
                </c:pt>
                <c:pt idx="118">
                  <c:v>115000</c:v>
                </c:pt>
                <c:pt idx="119">
                  <c:v>115000</c:v>
                </c:pt>
                <c:pt idx="120">
                  <c:v>115000</c:v>
                </c:pt>
                <c:pt idx="121">
                  <c:v>115000</c:v>
                </c:pt>
                <c:pt idx="122">
                  <c:v>114335.9495092447</c:v>
                </c:pt>
                <c:pt idx="123">
                  <c:v>114335.9495092447</c:v>
                </c:pt>
                <c:pt idx="124">
                  <c:v>114000</c:v>
                </c:pt>
                <c:pt idx="125">
                  <c:v>112190.06220428993</c:v>
                </c:pt>
                <c:pt idx="126">
                  <c:v>112190.06220428993</c:v>
                </c:pt>
                <c:pt idx="127">
                  <c:v>112000</c:v>
                </c:pt>
                <c:pt idx="128">
                  <c:v>111680</c:v>
                </c:pt>
                <c:pt idx="129">
                  <c:v>111000</c:v>
                </c:pt>
                <c:pt idx="130">
                  <c:v>111000</c:v>
                </c:pt>
                <c:pt idx="131">
                  <c:v>110332.47904470989</c:v>
                </c:pt>
                <c:pt idx="132">
                  <c:v>110332.47904470989</c:v>
                </c:pt>
                <c:pt idx="133">
                  <c:v>110000</c:v>
                </c:pt>
                <c:pt idx="134">
                  <c:v>110000</c:v>
                </c:pt>
                <c:pt idx="135">
                  <c:v>110000</c:v>
                </c:pt>
                <c:pt idx="136">
                  <c:v>110000</c:v>
                </c:pt>
                <c:pt idx="137">
                  <c:v>110000</c:v>
                </c:pt>
                <c:pt idx="138">
                  <c:v>109729.60187662003</c:v>
                </c:pt>
                <c:pt idx="139">
                  <c:v>109130.33323508203</c:v>
                </c:pt>
                <c:pt idx="140">
                  <c:v>109000</c:v>
                </c:pt>
                <c:pt idx="141">
                  <c:v>108169.76753333595</c:v>
                </c:pt>
                <c:pt idx="142">
                  <c:v>108160</c:v>
                </c:pt>
                <c:pt idx="143">
                  <c:v>108110.42357867939</c:v>
                </c:pt>
                <c:pt idx="144">
                  <c:v>108000</c:v>
                </c:pt>
                <c:pt idx="145">
                  <c:v>108000</c:v>
                </c:pt>
                <c:pt idx="146">
                  <c:v>108000</c:v>
                </c:pt>
                <c:pt idx="147">
                  <c:v>107000</c:v>
                </c:pt>
                <c:pt idx="148">
                  <c:v>107000</c:v>
                </c:pt>
                <c:pt idx="149">
                  <c:v>107000</c:v>
                </c:pt>
                <c:pt idx="150">
                  <c:v>106815.148267971</c:v>
                </c:pt>
                <c:pt idx="151">
                  <c:v>106000</c:v>
                </c:pt>
                <c:pt idx="152">
                  <c:v>105219.68296424497</c:v>
                </c:pt>
                <c:pt idx="153">
                  <c:v>105000</c:v>
                </c:pt>
                <c:pt idx="154">
                  <c:v>105000</c:v>
                </c:pt>
                <c:pt idx="155">
                  <c:v>105000</c:v>
                </c:pt>
                <c:pt idx="156">
                  <c:v>105000</c:v>
                </c:pt>
                <c:pt idx="157">
                  <c:v>104172.75399731184</c:v>
                </c:pt>
                <c:pt idx="158">
                  <c:v>104030.78495306884</c:v>
                </c:pt>
                <c:pt idx="159">
                  <c:v>104027.76595644075</c:v>
                </c:pt>
                <c:pt idx="160">
                  <c:v>104000</c:v>
                </c:pt>
                <c:pt idx="161">
                  <c:v>104000</c:v>
                </c:pt>
                <c:pt idx="162">
                  <c:v>103000</c:v>
                </c:pt>
                <c:pt idx="163">
                  <c:v>103000</c:v>
                </c:pt>
                <c:pt idx="164">
                  <c:v>102542.54233725216</c:v>
                </c:pt>
                <c:pt idx="165">
                  <c:v>102451.58768437347</c:v>
                </c:pt>
                <c:pt idx="166">
                  <c:v>102451.58768437347</c:v>
                </c:pt>
                <c:pt idx="167">
                  <c:v>102451.58768437347</c:v>
                </c:pt>
                <c:pt idx="168">
                  <c:v>102000</c:v>
                </c:pt>
                <c:pt idx="169">
                  <c:v>101990.96564026357</c:v>
                </c:pt>
                <c:pt idx="170">
                  <c:v>101990.96564026357</c:v>
                </c:pt>
                <c:pt idx="171">
                  <c:v>101990.96564026357</c:v>
                </c:pt>
                <c:pt idx="172">
                  <c:v>101990.96564026357</c:v>
                </c:pt>
                <c:pt idx="173">
                  <c:v>101990.96564026357</c:v>
                </c:pt>
                <c:pt idx="174">
                  <c:v>101990.96564026357</c:v>
                </c:pt>
                <c:pt idx="175">
                  <c:v>101990.96564026357</c:v>
                </c:pt>
                <c:pt idx="176">
                  <c:v>101990.96564026357</c:v>
                </c:pt>
                <c:pt idx="177">
                  <c:v>101990.96564026357</c:v>
                </c:pt>
                <c:pt idx="178">
                  <c:v>101206.40684944032</c:v>
                </c:pt>
                <c:pt idx="179">
                  <c:v>100800</c:v>
                </c:pt>
                <c:pt idx="180">
                  <c:v>100614.72928405051</c:v>
                </c:pt>
                <c:pt idx="181">
                  <c:v>100000</c:v>
                </c:pt>
                <c:pt idx="182">
                  <c:v>100000</c:v>
                </c:pt>
                <c:pt idx="183">
                  <c:v>100000</c:v>
                </c:pt>
                <c:pt idx="184">
                  <c:v>100000</c:v>
                </c:pt>
                <c:pt idx="185">
                  <c:v>100000</c:v>
                </c:pt>
                <c:pt idx="186">
                  <c:v>100000</c:v>
                </c:pt>
                <c:pt idx="187">
                  <c:v>100000</c:v>
                </c:pt>
                <c:pt idx="188">
                  <c:v>100000</c:v>
                </c:pt>
                <c:pt idx="189">
                  <c:v>100000</c:v>
                </c:pt>
                <c:pt idx="190">
                  <c:v>100000</c:v>
                </c:pt>
                <c:pt idx="191">
                  <c:v>100000</c:v>
                </c:pt>
                <c:pt idx="192">
                  <c:v>100000</c:v>
                </c:pt>
                <c:pt idx="193">
                  <c:v>100000</c:v>
                </c:pt>
                <c:pt idx="194">
                  <c:v>100000</c:v>
                </c:pt>
                <c:pt idx="195">
                  <c:v>100000</c:v>
                </c:pt>
                <c:pt idx="196">
                  <c:v>100000</c:v>
                </c:pt>
                <c:pt idx="197">
                  <c:v>100000</c:v>
                </c:pt>
                <c:pt idx="198">
                  <c:v>100000</c:v>
                </c:pt>
                <c:pt idx="199">
                  <c:v>100000</c:v>
                </c:pt>
                <c:pt idx="200">
                  <c:v>100000</c:v>
                </c:pt>
                <c:pt idx="201">
                  <c:v>99299.231140238902</c:v>
                </c:pt>
                <c:pt idx="202">
                  <c:v>99147</c:v>
                </c:pt>
                <c:pt idx="203">
                  <c:v>99000</c:v>
                </c:pt>
                <c:pt idx="204">
                  <c:v>99000</c:v>
                </c:pt>
                <c:pt idx="205">
                  <c:v>98336.152303032693</c:v>
                </c:pt>
                <c:pt idx="206">
                  <c:v>98336.152303032693</c:v>
                </c:pt>
                <c:pt idx="207">
                  <c:v>98336.152303032693</c:v>
                </c:pt>
                <c:pt idx="208">
                  <c:v>98000</c:v>
                </c:pt>
                <c:pt idx="209">
                  <c:v>97000</c:v>
                </c:pt>
                <c:pt idx="210">
                  <c:v>97000</c:v>
                </c:pt>
                <c:pt idx="211">
                  <c:v>96891.417358250401</c:v>
                </c:pt>
                <c:pt idx="212">
                  <c:v>96891.417358250401</c:v>
                </c:pt>
                <c:pt idx="213">
                  <c:v>96891.417358250401</c:v>
                </c:pt>
                <c:pt idx="214">
                  <c:v>96230</c:v>
                </c:pt>
                <c:pt idx="215">
                  <c:v>96000</c:v>
                </c:pt>
                <c:pt idx="216">
                  <c:v>96000</c:v>
                </c:pt>
                <c:pt idx="217">
                  <c:v>96000</c:v>
                </c:pt>
                <c:pt idx="218">
                  <c:v>96000</c:v>
                </c:pt>
                <c:pt idx="219">
                  <c:v>96000</c:v>
                </c:pt>
                <c:pt idx="220">
                  <c:v>95871.50770184776</c:v>
                </c:pt>
                <c:pt idx="221">
                  <c:v>95871.50770184776</c:v>
                </c:pt>
                <c:pt idx="222">
                  <c:v>95856</c:v>
                </c:pt>
                <c:pt idx="223">
                  <c:v>95279.957924370581</c:v>
                </c:pt>
                <c:pt idx="224">
                  <c:v>95279.957924370581</c:v>
                </c:pt>
                <c:pt idx="225">
                  <c:v>95000</c:v>
                </c:pt>
                <c:pt idx="226">
                  <c:v>95000</c:v>
                </c:pt>
                <c:pt idx="227">
                  <c:v>95000</c:v>
                </c:pt>
                <c:pt idx="228">
                  <c:v>95000</c:v>
                </c:pt>
                <c:pt idx="229">
                  <c:v>95000</c:v>
                </c:pt>
                <c:pt idx="230">
                  <c:v>95000</c:v>
                </c:pt>
                <c:pt idx="231">
                  <c:v>95000</c:v>
                </c:pt>
                <c:pt idx="232">
                  <c:v>95000</c:v>
                </c:pt>
                <c:pt idx="233">
                  <c:v>95000</c:v>
                </c:pt>
                <c:pt idx="234">
                  <c:v>95000</c:v>
                </c:pt>
                <c:pt idx="235">
                  <c:v>95000</c:v>
                </c:pt>
                <c:pt idx="236">
                  <c:v>95000</c:v>
                </c:pt>
                <c:pt idx="237">
                  <c:v>94570.696324037053</c:v>
                </c:pt>
                <c:pt idx="238">
                  <c:v>94570.696324037053</c:v>
                </c:pt>
                <c:pt idx="239">
                  <c:v>94570.696324037053</c:v>
                </c:pt>
                <c:pt idx="240">
                  <c:v>94570.696324037053</c:v>
                </c:pt>
                <c:pt idx="241">
                  <c:v>94570.696324037053</c:v>
                </c:pt>
                <c:pt idx="242">
                  <c:v>93831.688389042494</c:v>
                </c:pt>
                <c:pt idx="243">
                  <c:v>92994.518051969761</c:v>
                </c:pt>
                <c:pt idx="244">
                  <c:v>92500</c:v>
                </c:pt>
                <c:pt idx="245">
                  <c:v>92000</c:v>
                </c:pt>
                <c:pt idx="246">
                  <c:v>92000</c:v>
                </c:pt>
                <c:pt idx="247">
                  <c:v>92000</c:v>
                </c:pt>
                <c:pt idx="248">
                  <c:v>92000</c:v>
                </c:pt>
                <c:pt idx="249">
                  <c:v>92000</c:v>
                </c:pt>
                <c:pt idx="250">
                  <c:v>92000</c:v>
                </c:pt>
                <c:pt idx="251">
                  <c:v>92000</c:v>
                </c:pt>
                <c:pt idx="252">
                  <c:v>91791.869076237213</c:v>
                </c:pt>
                <c:pt idx="253">
                  <c:v>91791.869076237213</c:v>
                </c:pt>
                <c:pt idx="254">
                  <c:v>91468.759607395754</c:v>
                </c:pt>
                <c:pt idx="255">
                  <c:v>91418.339779902482</c:v>
                </c:pt>
                <c:pt idx="256">
                  <c:v>91418.339779902482</c:v>
                </c:pt>
                <c:pt idx="257">
                  <c:v>91000</c:v>
                </c:pt>
                <c:pt idx="258">
                  <c:v>90469.260118790073</c:v>
                </c:pt>
                <c:pt idx="259">
                  <c:v>90198.36016840415</c:v>
                </c:pt>
                <c:pt idx="260">
                  <c:v>90000</c:v>
                </c:pt>
                <c:pt idx="261">
                  <c:v>90000</c:v>
                </c:pt>
                <c:pt idx="262">
                  <c:v>90000</c:v>
                </c:pt>
                <c:pt idx="263">
                  <c:v>90000</c:v>
                </c:pt>
                <c:pt idx="264">
                  <c:v>90000</c:v>
                </c:pt>
                <c:pt idx="265">
                  <c:v>90000</c:v>
                </c:pt>
                <c:pt idx="266">
                  <c:v>90000</c:v>
                </c:pt>
                <c:pt idx="267">
                  <c:v>90000</c:v>
                </c:pt>
                <c:pt idx="268">
                  <c:v>90000</c:v>
                </c:pt>
                <c:pt idx="269">
                  <c:v>90000</c:v>
                </c:pt>
                <c:pt idx="270">
                  <c:v>90000</c:v>
                </c:pt>
                <c:pt idx="271">
                  <c:v>90000</c:v>
                </c:pt>
                <c:pt idx="272">
                  <c:v>90000</c:v>
                </c:pt>
                <c:pt idx="273">
                  <c:v>90000</c:v>
                </c:pt>
                <c:pt idx="274">
                  <c:v>89944.280280605832</c:v>
                </c:pt>
                <c:pt idx="275">
                  <c:v>89000</c:v>
                </c:pt>
                <c:pt idx="276">
                  <c:v>89000</c:v>
                </c:pt>
                <c:pt idx="277">
                  <c:v>89000</c:v>
                </c:pt>
                <c:pt idx="278">
                  <c:v>88927.960729412545</c:v>
                </c:pt>
                <c:pt idx="279">
                  <c:v>88927.960729412545</c:v>
                </c:pt>
                <c:pt idx="280">
                  <c:v>88502.537072729421</c:v>
                </c:pt>
                <c:pt idx="281">
                  <c:v>88000</c:v>
                </c:pt>
                <c:pt idx="282">
                  <c:v>88000</c:v>
                </c:pt>
                <c:pt idx="283">
                  <c:v>88000</c:v>
                </c:pt>
                <c:pt idx="284">
                  <c:v>88000</c:v>
                </c:pt>
                <c:pt idx="285">
                  <c:v>87734.690296543267</c:v>
                </c:pt>
                <c:pt idx="286">
                  <c:v>87712.230450626681</c:v>
                </c:pt>
                <c:pt idx="287">
                  <c:v>87456</c:v>
                </c:pt>
                <c:pt idx="288">
                  <c:v>87000</c:v>
                </c:pt>
                <c:pt idx="289">
                  <c:v>86692.320794224041</c:v>
                </c:pt>
                <c:pt idx="290">
                  <c:v>86692.320794224041</c:v>
                </c:pt>
                <c:pt idx="291">
                  <c:v>86692.320794224041</c:v>
                </c:pt>
                <c:pt idx="292">
                  <c:v>86692.320794224041</c:v>
                </c:pt>
                <c:pt idx="293">
                  <c:v>86692.320794224041</c:v>
                </c:pt>
                <c:pt idx="294">
                  <c:v>86689.804963700633</c:v>
                </c:pt>
                <c:pt idx="295">
                  <c:v>86689.804963700633</c:v>
                </c:pt>
                <c:pt idx="296">
                  <c:v>86093.301341305123</c:v>
                </c:pt>
                <c:pt idx="297">
                  <c:v>86000</c:v>
                </c:pt>
                <c:pt idx="298">
                  <c:v>85672.4111378214</c:v>
                </c:pt>
                <c:pt idx="299">
                  <c:v>85552.452503638444</c:v>
                </c:pt>
                <c:pt idx="300">
                  <c:v>85333.333333333328</c:v>
                </c:pt>
                <c:pt idx="301">
                  <c:v>85087</c:v>
                </c:pt>
                <c:pt idx="302">
                  <c:v>85000</c:v>
                </c:pt>
                <c:pt idx="303">
                  <c:v>85000</c:v>
                </c:pt>
                <c:pt idx="304">
                  <c:v>85000</c:v>
                </c:pt>
                <c:pt idx="305">
                  <c:v>85000</c:v>
                </c:pt>
                <c:pt idx="306">
                  <c:v>85000</c:v>
                </c:pt>
                <c:pt idx="307">
                  <c:v>85000</c:v>
                </c:pt>
                <c:pt idx="308">
                  <c:v>85000</c:v>
                </c:pt>
                <c:pt idx="309">
                  <c:v>85000</c:v>
                </c:pt>
                <c:pt idx="310">
                  <c:v>85000</c:v>
                </c:pt>
                <c:pt idx="311">
                  <c:v>85000</c:v>
                </c:pt>
                <c:pt idx="312">
                  <c:v>85000</c:v>
                </c:pt>
                <c:pt idx="313">
                  <c:v>85000</c:v>
                </c:pt>
                <c:pt idx="314">
                  <c:v>85000</c:v>
                </c:pt>
                <c:pt idx="315">
                  <c:v>85000</c:v>
                </c:pt>
                <c:pt idx="316">
                  <c:v>85000</c:v>
                </c:pt>
                <c:pt idx="317">
                  <c:v>85000</c:v>
                </c:pt>
                <c:pt idx="318">
                  <c:v>85000</c:v>
                </c:pt>
                <c:pt idx="319">
                  <c:v>85000</c:v>
                </c:pt>
                <c:pt idx="320">
                  <c:v>85000</c:v>
                </c:pt>
                <c:pt idx="321">
                  <c:v>85000</c:v>
                </c:pt>
                <c:pt idx="322">
                  <c:v>85000</c:v>
                </c:pt>
                <c:pt idx="323">
                  <c:v>85000</c:v>
                </c:pt>
                <c:pt idx="324">
                  <c:v>85000</c:v>
                </c:pt>
                <c:pt idx="325">
                  <c:v>84000</c:v>
                </c:pt>
                <c:pt idx="326">
                  <c:v>83846.362973446114</c:v>
                </c:pt>
                <c:pt idx="327">
                  <c:v>83033.071372504521</c:v>
                </c:pt>
                <c:pt idx="328">
                  <c:v>83000</c:v>
                </c:pt>
                <c:pt idx="329">
                  <c:v>82888.5550559455</c:v>
                </c:pt>
                <c:pt idx="330">
                  <c:v>82575.963534454509</c:v>
                </c:pt>
                <c:pt idx="331">
                  <c:v>82300</c:v>
                </c:pt>
                <c:pt idx="332">
                  <c:v>82000</c:v>
                </c:pt>
                <c:pt idx="333">
                  <c:v>82000</c:v>
                </c:pt>
                <c:pt idx="334">
                  <c:v>81600</c:v>
                </c:pt>
                <c:pt idx="335">
                  <c:v>81592.772512210868</c:v>
                </c:pt>
                <c:pt idx="336">
                  <c:v>81592.772512210868</c:v>
                </c:pt>
                <c:pt idx="337">
                  <c:v>81592.772512210868</c:v>
                </c:pt>
                <c:pt idx="338">
                  <c:v>81000</c:v>
                </c:pt>
                <c:pt idx="339">
                  <c:v>81000</c:v>
                </c:pt>
                <c:pt idx="340">
                  <c:v>81000</c:v>
                </c:pt>
                <c:pt idx="341">
                  <c:v>80442</c:v>
                </c:pt>
                <c:pt idx="342">
                  <c:v>80289.244544269619</c:v>
                </c:pt>
                <c:pt idx="343">
                  <c:v>80135.625093491559</c:v>
                </c:pt>
                <c:pt idx="344">
                  <c:v>80000</c:v>
                </c:pt>
                <c:pt idx="345">
                  <c:v>80000</c:v>
                </c:pt>
                <c:pt idx="346">
                  <c:v>80000</c:v>
                </c:pt>
                <c:pt idx="347">
                  <c:v>80000</c:v>
                </c:pt>
                <c:pt idx="348">
                  <c:v>80000</c:v>
                </c:pt>
                <c:pt idx="349">
                  <c:v>80000</c:v>
                </c:pt>
                <c:pt idx="350">
                  <c:v>80000</c:v>
                </c:pt>
                <c:pt idx="351">
                  <c:v>80000</c:v>
                </c:pt>
                <c:pt idx="352">
                  <c:v>80000</c:v>
                </c:pt>
                <c:pt idx="353">
                  <c:v>80000</c:v>
                </c:pt>
                <c:pt idx="354">
                  <c:v>80000</c:v>
                </c:pt>
                <c:pt idx="355">
                  <c:v>80000</c:v>
                </c:pt>
                <c:pt idx="356">
                  <c:v>80000</c:v>
                </c:pt>
                <c:pt idx="357">
                  <c:v>80000</c:v>
                </c:pt>
                <c:pt idx="358">
                  <c:v>80000</c:v>
                </c:pt>
                <c:pt idx="359">
                  <c:v>80000</c:v>
                </c:pt>
                <c:pt idx="360">
                  <c:v>80000</c:v>
                </c:pt>
                <c:pt idx="361">
                  <c:v>80000</c:v>
                </c:pt>
                <c:pt idx="362">
                  <c:v>80000</c:v>
                </c:pt>
                <c:pt idx="363">
                  <c:v>80000</c:v>
                </c:pt>
                <c:pt idx="364">
                  <c:v>80000</c:v>
                </c:pt>
                <c:pt idx="365">
                  <c:v>80000</c:v>
                </c:pt>
                <c:pt idx="366">
                  <c:v>80000</c:v>
                </c:pt>
                <c:pt idx="367">
                  <c:v>80000</c:v>
                </c:pt>
                <c:pt idx="368">
                  <c:v>80000</c:v>
                </c:pt>
                <c:pt idx="369">
                  <c:v>80000</c:v>
                </c:pt>
                <c:pt idx="370">
                  <c:v>80000</c:v>
                </c:pt>
                <c:pt idx="371">
                  <c:v>79552.953199405587</c:v>
                </c:pt>
                <c:pt idx="372">
                  <c:v>79000</c:v>
                </c:pt>
                <c:pt idx="373">
                  <c:v>78808.913603364199</c:v>
                </c:pt>
                <c:pt idx="374">
                  <c:v>78808.913603364199</c:v>
                </c:pt>
                <c:pt idx="375">
                  <c:v>78808.913603364199</c:v>
                </c:pt>
                <c:pt idx="376">
                  <c:v>78808.913603364199</c:v>
                </c:pt>
                <c:pt idx="377">
                  <c:v>78808.913603364199</c:v>
                </c:pt>
                <c:pt idx="378">
                  <c:v>78764.765217479682</c:v>
                </c:pt>
                <c:pt idx="379">
                  <c:v>78764.765217479682</c:v>
                </c:pt>
                <c:pt idx="380">
                  <c:v>78668.921842426149</c:v>
                </c:pt>
                <c:pt idx="381">
                  <c:v>78668.921842426149</c:v>
                </c:pt>
                <c:pt idx="382">
                  <c:v>78533.043543002947</c:v>
                </c:pt>
                <c:pt idx="383">
                  <c:v>78000</c:v>
                </c:pt>
                <c:pt idx="384">
                  <c:v>78000</c:v>
                </c:pt>
                <c:pt idx="385">
                  <c:v>78000</c:v>
                </c:pt>
                <c:pt idx="386">
                  <c:v>77819.106783521114</c:v>
                </c:pt>
                <c:pt idx="387">
                  <c:v>77500</c:v>
                </c:pt>
                <c:pt idx="388">
                  <c:v>77000</c:v>
                </c:pt>
                <c:pt idx="389">
                  <c:v>77000</c:v>
                </c:pt>
                <c:pt idx="390">
                  <c:v>77000</c:v>
                </c:pt>
                <c:pt idx="391">
                  <c:v>77000</c:v>
                </c:pt>
                <c:pt idx="392">
                  <c:v>76906.906752939132</c:v>
                </c:pt>
                <c:pt idx="393">
                  <c:v>76702.198796365497</c:v>
                </c:pt>
                <c:pt idx="394">
                  <c:v>76600</c:v>
                </c:pt>
                <c:pt idx="395">
                  <c:v>76223.981237173866</c:v>
                </c:pt>
                <c:pt idx="396">
                  <c:v>76223.966339496474</c:v>
                </c:pt>
                <c:pt idx="397">
                  <c:v>76223.966339496474</c:v>
                </c:pt>
                <c:pt idx="398">
                  <c:v>76223.966339496474</c:v>
                </c:pt>
                <c:pt idx="399">
                  <c:v>76223.966339496474</c:v>
                </c:pt>
                <c:pt idx="400">
                  <c:v>76223.966339496474</c:v>
                </c:pt>
                <c:pt idx="401">
                  <c:v>76223.966339496474</c:v>
                </c:pt>
                <c:pt idx="402">
                  <c:v>76000</c:v>
                </c:pt>
                <c:pt idx="403">
                  <c:v>76000</c:v>
                </c:pt>
                <c:pt idx="404">
                  <c:v>76000</c:v>
                </c:pt>
                <c:pt idx="405">
                  <c:v>75770.868892469181</c:v>
                </c:pt>
                <c:pt idx="406">
                  <c:v>75656.557059229643</c:v>
                </c:pt>
                <c:pt idx="407">
                  <c:v>75473.31457379504</c:v>
                </c:pt>
                <c:pt idx="408">
                  <c:v>75473.31457379504</c:v>
                </c:pt>
                <c:pt idx="409">
                  <c:v>75010</c:v>
                </c:pt>
                <c:pt idx="410">
                  <c:v>75000</c:v>
                </c:pt>
                <c:pt idx="411">
                  <c:v>75000</c:v>
                </c:pt>
                <c:pt idx="412">
                  <c:v>75000</c:v>
                </c:pt>
                <c:pt idx="413">
                  <c:v>75000</c:v>
                </c:pt>
                <c:pt idx="414">
                  <c:v>75000</c:v>
                </c:pt>
                <c:pt idx="415">
                  <c:v>75000</c:v>
                </c:pt>
                <c:pt idx="416">
                  <c:v>75000</c:v>
                </c:pt>
                <c:pt idx="417">
                  <c:v>75000</c:v>
                </c:pt>
                <c:pt idx="418">
                  <c:v>75000</c:v>
                </c:pt>
                <c:pt idx="419">
                  <c:v>75000</c:v>
                </c:pt>
                <c:pt idx="420">
                  <c:v>75000</c:v>
                </c:pt>
                <c:pt idx="421">
                  <c:v>75000</c:v>
                </c:pt>
                <c:pt idx="422">
                  <c:v>75000</c:v>
                </c:pt>
                <c:pt idx="423">
                  <c:v>75000</c:v>
                </c:pt>
                <c:pt idx="424">
                  <c:v>75000</c:v>
                </c:pt>
                <c:pt idx="425">
                  <c:v>75000</c:v>
                </c:pt>
                <c:pt idx="426">
                  <c:v>75000</c:v>
                </c:pt>
                <c:pt idx="427">
                  <c:v>75000</c:v>
                </c:pt>
                <c:pt idx="428">
                  <c:v>75000</c:v>
                </c:pt>
                <c:pt idx="429">
                  <c:v>75000</c:v>
                </c:pt>
                <c:pt idx="430">
                  <c:v>75000</c:v>
                </c:pt>
                <c:pt idx="431">
                  <c:v>75000</c:v>
                </c:pt>
                <c:pt idx="432">
                  <c:v>75000</c:v>
                </c:pt>
                <c:pt idx="433">
                  <c:v>75000</c:v>
                </c:pt>
                <c:pt idx="434">
                  <c:v>75000</c:v>
                </c:pt>
                <c:pt idx="435">
                  <c:v>74461</c:v>
                </c:pt>
                <c:pt idx="436">
                  <c:v>74300</c:v>
                </c:pt>
                <c:pt idx="437">
                  <c:v>74000</c:v>
                </c:pt>
                <c:pt idx="438">
                  <c:v>74000</c:v>
                </c:pt>
                <c:pt idx="439">
                  <c:v>74000</c:v>
                </c:pt>
                <c:pt idx="440">
                  <c:v>73752.11422727452</c:v>
                </c:pt>
                <c:pt idx="441">
                  <c:v>73500</c:v>
                </c:pt>
                <c:pt idx="442">
                  <c:v>73000</c:v>
                </c:pt>
                <c:pt idx="443">
                  <c:v>73000</c:v>
                </c:pt>
                <c:pt idx="444">
                  <c:v>73000</c:v>
                </c:pt>
                <c:pt idx="445">
                  <c:v>72768.752704244194</c:v>
                </c:pt>
                <c:pt idx="446">
                  <c:v>72600</c:v>
                </c:pt>
                <c:pt idx="447">
                  <c:v>72571.80269935554</c:v>
                </c:pt>
                <c:pt idx="448">
                  <c:v>72500</c:v>
                </c:pt>
                <c:pt idx="449">
                  <c:v>72500</c:v>
                </c:pt>
                <c:pt idx="450">
                  <c:v>72412.768022521646</c:v>
                </c:pt>
                <c:pt idx="451">
                  <c:v>72000</c:v>
                </c:pt>
                <c:pt idx="452">
                  <c:v>72000</c:v>
                </c:pt>
                <c:pt idx="453">
                  <c:v>72000</c:v>
                </c:pt>
                <c:pt idx="454">
                  <c:v>72000</c:v>
                </c:pt>
                <c:pt idx="455">
                  <c:v>72000</c:v>
                </c:pt>
                <c:pt idx="456">
                  <c:v>72000</c:v>
                </c:pt>
                <c:pt idx="457">
                  <c:v>72000</c:v>
                </c:pt>
                <c:pt idx="458">
                  <c:v>72000</c:v>
                </c:pt>
                <c:pt idx="459">
                  <c:v>71500</c:v>
                </c:pt>
                <c:pt idx="460">
                  <c:v>71500</c:v>
                </c:pt>
                <c:pt idx="461">
                  <c:v>71393.675948184507</c:v>
                </c:pt>
                <c:pt idx="462">
                  <c:v>71393.675948184507</c:v>
                </c:pt>
                <c:pt idx="463">
                  <c:v>71393.675948184507</c:v>
                </c:pt>
                <c:pt idx="464">
                  <c:v>71393.675948184507</c:v>
                </c:pt>
                <c:pt idx="465">
                  <c:v>71243.257897441246</c:v>
                </c:pt>
                <c:pt idx="466">
                  <c:v>71231.666749770273</c:v>
                </c:pt>
                <c:pt idx="467">
                  <c:v>71231.666749770273</c:v>
                </c:pt>
                <c:pt idx="468">
                  <c:v>71231.666749770273</c:v>
                </c:pt>
                <c:pt idx="469">
                  <c:v>71000</c:v>
                </c:pt>
                <c:pt idx="470">
                  <c:v>70970</c:v>
                </c:pt>
                <c:pt idx="471">
                  <c:v>70928.022243027779</c:v>
                </c:pt>
                <c:pt idx="472">
                  <c:v>70928.022243027779</c:v>
                </c:pt>
                <c:pt idx="473">
                  <c:v>70928.022243027779</c:v>
                </c:pt>
                <c:pt idx="474">
                  <c:v>70928.022243027779</c:v>
                </c:pt>
                <c:pt idx="475">
                  <c:v>70928.022243027779</c:v>
                </c:pt>
                <c:pt idx="476">
                  <c:v>70928.022243027779</c:v>
                </c:pt>
                <c:pt idx="477">
                  <c:v>70802.029658183528</c:v>
                </c:pt>
                <c:pt idx="478">
                  <c:v>70000</c:v>
                </c:pt>
                <c:pt idx="479">
                  <c:v>70000</c:v>
                </c:pt>
                <c:pt idx="480">
                  <c:v>70000</c:v>
                </c:pt>
                <c:pt idx="481">
                  <c:v>70000</c:v>
                </c:pt>
                <c:pt idx="482">
                  <c:v>70000</c:v>
                </c:pt>
                <c:pt idx="483">
                  <c:v>70000</c:v>
                </c:pt>
                <c:pt idx="484">
                  <c:v>70000</c:v>
                </c:pt>
                <c:pt idx="485">
                  <c:v>70000</c:v>
                </c:pt>
                <c:pt idx="486">
                  <c:v>70000</c:v>
                </c:pt>
                <c:pt idx="487">
                  <c:v>70000</c:v>
                </c:pt>
                <c:pt idx="488">
                  <c:v>70000</c:v>
                </c:pt>
                <c:pt idx="489">
                  <c:v>70000</c:v>
                </c:pt>
                <c:pt idx="490">
                  <c:v>70000</c:v>
                </c:pt>
                <c:pt idx="491">
                  <c:v>70000</c:v>
                </c:pt>
                <c:pt idx="492">
                  <c:v>70000</c:v>
                </c:pt>
                <c:pt idx="493">
                  <c:v>70000</c:v>
                </c:pt>
                <c:pt idx="494">
                  <c:v>70000</c:v>
                </c:pt>
                <c:pt idx="495">
                  <c:v>70000</c:v>
                </c:pt>
                <c:pt idx="496">
                  <c:v>69960</c:v>
                </c:pt>
                <c:pt idx="497">
                  <c:v>69871.969144538423</c:v>
                </c:pt>
                <c:pt idx="498">
                  <c:v>69871.969144538423</c:v>
                </c:pt>
                <c:pt idx="499">
                  <c:v>69871.969144538423</c:v>
                </c:pt>
                <c:pt idx="500">
                  <c:v>69353.856635379227</c:v>
                </c:pt>
                <c:pt idx="501">
                  <c:v>69213.140283018583</c:v>
                </c:pt>
                <c:pt idx="502">
                  <c:v>69000</c:v>
                </c:pt>
                <c:pt idx="503">
                  <c:v>69000</c:v>
                </c:pt>
                <c:pt idx="504">
                  <c:v>69000</c:v>
                </c:pt>
                <c:pt idx="505">
                  <c:v>69000</c:v>
                </c:pt>
                <c:pt idx="506">
                  <c:v>69000</c:v>
                </c:pt>
                <c:pt idx="507">
                  <c:v>68954.520184280962</c:v>
                </c:pt>
                <c:pt idx="508">
                  <c:v>68835.306612122877</c:v>
                </c:pt>
                <c:pt idx="509">
                  <c:v>68835.306612122877</c:v>
                </c:pt>
                <c:pt idx="510">
                  <c:v>68835.306612122877</c:v>
                </c:pt>
                <c:pt idx="511">
                  <c:v>68835.306612122877</c:v>
                </c:pt>
                <c:pt idx="512">
                  <c:v>68000</c:v>
                </c:pt>
                <c:pt idx="513">
                  <c:v>68000</c:v>
                </c:pt>
                <c:pt idx="514">
                  <c:v>68000</c:v>
                </c:pt>
                <c:pt idx="515">
                  <c:v>68000</c:v>
                </c:pt>
                <c:pt idx="516">
                  <c:v>68000</c:v>
                </c:pt>
                <c:pt idx="517">
                  <c:v>67794.987956419791</c:v>
                </c:pt>
                <c:pt idx="518">
                  <c:v>67775.665698893223</c:v>
                </c:pt>
                <c:pt idx="519">
                  <c:v>67775.665698893223</c:v>
                </c:pt>
                <c:pt idx="520">
                  <c:v>67775.665698893223</c:v>
                </c:pt>
                <c:pt idx="521">
                  <c:v>67775.665698893223</c:v>
                </c:pt>
                <c:pt idx="522">
                  <c:v>67700.452577525488</c:v>
                </c:pt>
                <c:pt idx="523">
                  <c:v>67360.264327577388</c:v>
                </c:pt>
                <c:pt idx="524">
                  <c:v>67000</c:v>
                </c:pt>
                <c:pt idx="525">
                  <c:v>67000</c:v>
                </c:pt>
                <c:pt idx="526">
                  <c:v>67000</c:v>
                </c:pt>
                <c:pt idx="527">
                  <c:v>67000</c:v>
                </c:pt>
                <c:pt idx="528">
                  <c:v>67000</c:v>
                </c:pt>
                <c:pt idx="529">
                  <c:v>67000</c:v>
                </c:pt>
                <c:pt idx="530">
                  <c:v>67000</c:v>
                </c:pt>
                <c:pt idx="531">
                  <c:v>67000</c:v>
                </c:pt>
                <c:pt idx="532">
                  <c:v>67000</c:v>
                </c:pt>
                <c:pt idx="533">
                  <c:v>66500</c:v>
                </c:pt>
                <c:pt idx="534">
                  <c:v>66294.12766617132</c:v>
                </c:pt>
                <c:pt idx="535">
                  <c:v>66294.12766617132</c:v>
                </c:pt>
                <c:pt idx="536">
                  <c:v>66294.12766617132</c:v>
                </c:pt>
                <c:pt idx="537">
                  <c:v>66199.48742682593</c:v>
                </c:pt>
                <c:pt idx="538">
                  <c:v>66000</c:v>
                </c:pt>
                <c:pt idx="539">
                  <c:v>66000</c:v>
                </c:pt>
                <c:pt idx="540">
                  <c:v>65889.291743537498</c:v>
                </c:pt>
                <c:pt idx="541">
                  <c:v>65616.131023916547</c:v>
                </c:pt>
                <c:pt idx="542">
                  <c:v>65250</c:v>
                </c:pt>
                <c:pt idx="543">
                  <c:v>65000</c:v>
                </c:pt>
                <c:pt idx="544">
                  <c:v>65000</c:v>
                </c:pt>
                <c:pt idx="545">
                  <c:v>65000</c:v>
                </c:pt>
                <c:pt idx="546">
                  <c:v>65000</c:v>
                </c:pt>
                <c:pt idx="547">
                  <c:v>65000</c:v>
                </c:pt>
                <c:pt idx="548">
                  <c:v>65000</c:v>
                </c:pt>
                <c:pt idx="549">
                  <c:v>65000</c:v>
                </c:pt>
                <c:pt idx="550">
                  <c:v>65000</c:v>
                </c:pt>
                <c:pt idx="551">
                  <c:v>65000</c:v>
                </c:pt>
                <c:pt idx="552">
                  <c:v>65000</c:v>
                </c:pt>
                <c:pt idx="553">
                  <c:v>65000</c:v>
                </c:pt>
                <c:pt idx="554">
                  <c:v>65000</c:v>
                </c:pt>
                <c:pt idx="555">
                  <c:v>65000</c:v>
                </c:pt>
                <c:pt idx="556">
                  <c:v>65000</c:v>
                </c:pt>
                <c:pt idx="557">
                  <c:v>65000</c:v>
                </c:pt>
                <c:pt idx="558">
                  <c:v>65000</c:v>
                </c:pt>
                <c:pt idx="559">
                  <c:v>65000</c:v>
                </c:pt>
                <c:pt idx="560">
                  <c:v>65000</c:v>
                </c:pt>
                <c:pt idx="561">
                  <c:v>65000</c:v>
                </c:pt>
                <c:pt idx="562">
                  <c:v>65000</c:v>
                </c:pt>
                <c:pt idx="563">
                  <c:v>65000</c:v>
                </c:pt>
                <c:pt idx="564">
                  <c:v>64901.860520001574</c:v>
                </c:pt>
                <c:pt idx="565">
                  <c:v>64500</c:v>
                </c:pt>
                <c:pt idx="566">
                  <c:v>64300</c:v>
                </c:pt>
                <c:pt idx="567">
                  <c:v>64254.308353366054</c:v>
                </c:pt>
                <c:pt idx="568">
                  <c:v>64000</c:v>
                </c:pt>
                <c:pt idx="569">
                  <c:v>63918.498996971248</c:v>
                </c:pt>
                <c:pt idx="570">
                  <c:v>63918.498996971248</c:v>
                </c:pt>
                <c:pt idx="571">
                  <c:v>63918.498996971248</c:v>
                </c:pt>
                <c:pt idx="572">
                  <c:v>63918.498996971248</c:v>
                </c:pt>
                <c:pt idx="573">
                  <c:v>63835.220018725006</c:v>
                </c:pt>
                <c:pt idx="574">
                  <c:v>63807.047488395103</c:v>
                </c:pt>
                <c:pt idx="575">
                  <c:v>63807.047488395103</c:v>
                </c:pt>
                <c:pt idx="576">
                  <c:v>63586</c:v>
                </c:pt>
                <c:pt idx="577">
                  <c:v>63519.971949580387</c:v>
                </c:pt>
                <c:pt idx="578">
                  <c:v>63519.971949580387</c:v>
                </c:pt>
                <c:pt idx="579">
                  <c:v>63519.971949580387</c:v>
                </c:pt>
                <c:pt idx="580">
                  <c:v>63519.971949580387</c:v>
                </c:pt>
                <c:pt idx="581">
                  <c:v>63519.971949580387</c:v>
                </c:pt>
                <c:pt idx="582">
                  <c:v>63519.971949580387</c:v>
                </c:pt>
                <c:pt idx="583">
                  <c:v>63234.398696963413</c:v>
                </c:pt>
                <c:pt idx="584">
                  <c:v>63047.130882691366</c:v>
                </c:pt>
                <c:pt idx="585">
                  <c:v>63047.130882691366</c:v>
                </c:pt>
                <c:pt idx="586">
                  <c:v>63047.130882691366</c:v>
                </c:pt>
                <c:pt idx="587">
                  <c:v>63047.130882691366</c:v>
                </c:pt>
                <c:pt idx="588">
                  <c:v>63047.130882691366</c:v>
                </c:pt>
                <c:pt idx="589">
                  <c:v>63000</c:v>
                </c:pt>
                <c:pt idx="590">
                  <c:v>63000</c:v>
                </c:pt>
                <c:pt idx="591">
                  <c:v>63000</c:v>
                </c:pt>
                <c:pt idx="592">
                  <c:v>63000</c:v>
                </c:pt>
                <c:pt idx="593">
                  <c:v>63000</c:v>
                </c:pt>
                <c:pt idx="594">
                  <c:v>62564.631571458704</c:v>
                </c:pt>
                <c:pt idx="595">
                  <c:v>62500</c:v>
                </c:pt>
                <c:pt idx="596">
                  <c:v>62400</c:v>
                </c:pt>
                <c:pt idx="597">
                  <c:v>62249.572510588783</c:v>
                </c:pt>
                <c:pt idx="598">
                  <c:v>62000</c:v>
                </c:pt>
                <c:pt idx="599">
                  <c:v>62000</c:v>
                </c:pt>
                <c:pt idx="600">
                  <c:v>62000</c:v>
                </c:pt>
                <c:pt idx="601">
                  <c:v>62000</c:v>
                </c:pt>
                <c:pt idx="602">
                  <c:v>62000</c:v>
                </c:pt>
                <c:pt idx="603">
                  <c:v>62000</c:v>
                </c:pt>
                <c:pt idx="604">
                  <c:v>62000</c:v>
                </c:pt>
                <c:pt idx="605">
                  <c:v>62000</c:v>
                </c:pt>
                <c:pt idx="606">
                  <c:v>61614.372791092981</c:v>
                </c:pt>
                <c:pt idx="607">
                  <c:v>61194.579384158147</c:v>
                </c:pt>
                <c:pt idx="608">
                  <c:v>61194.579384158147</c:v>
                </c:pt>
                <c:pt idx="609">
                  <c:v>61000</c:v>
                </c:pt>
                <c:pt idx="610">
                  <c:v>61000</c:v>
                </c:pt>
                <c:pt idx="611">
                  <c:v>61000</c:v>
                </c:pt>
                <c:pt idx="612">
                  <c:v>61000</c:v>
                </c:pt>
                <c:pt idx="613">
                  <c:v>61000</c:v>
                </c:pt>
                <c:pt idx="614">
                  <c:v>61000</c:v>
                </c:pt>
                <c:pt idx="615">
                  <c:v>61000</c:v>
                </c:pt>
                <c:pt idx="616">
                  <c:v>61000</c:v>
                </c:pt>
                <c:pt idx="617">
                  <c:v>60968.414427880263</c:v>
                </c:pt>
                <c:pt idx="618">
                  <c:v>60800</c:v>
                </c:pt>
                <c:pt idx="619">
                  <c:v>60000</c:v>
                </c:pt>
                <c:pt idx="620">
                  <c:v>60000</c:v>
                </c:pt>
                <c:pt idx="621">
                  <c:v>60000</c:v>
                </c:pt>
                <c:pt idx="622">
                  <c:v>60000</c:v>
                </c:pt>
                <c:pt idx="623">
                  <c:v>60000</c:v>
                </c:pt>
                <c:pt idx="624">
                  <c:v>60000</c:v>
                </c:pt>
                <c:pt idx="625">
                  <c:v>60000</c:v>
                </c:pt>
                <c:pt idx="626">
                  <c:v>60000</c:v>
                </c:pt>
                <c:pt idx="627">
                  <c:v>60000</c:v>
                </c:pt>
                <c:pt idx="628">
                  <c:v>60000</c:v>
                </c:pt>
                <c:pt idx="629">
                  <c:v>60000</c:v>
                </c:pt>
                <c:pt idx="630">
                  <c:v>60000</c:v>
                </c:pt>
                <c:pt idx="631">
                  <c:v>60000</c:v>
                </c:pt>
                <c:pt idx="632">
                  <c:v>60000</c:v>
                </c:pt>
                <c:pt idx="633">
                  <c:v>60000</c:v>
                </c:pt>
                <c:pt idx="634">
                  <c:v>60000</c:v>
                </c:pt>
                <c:pt idx="635">
                  <c:v>60000</c:v>
                </c:pt>
                <c:pt idx="636">
                  <c:v>60000</c:v>
                </c:pt>
                <c:pt idx="637">
                  <c:v>60000</c:v>
                </c:pt>
                <c:pt idx="638">
                  <c:v>60000</c:v>
                </c:pt>
                <c:pt idx="639">
                  <c:v>60000</c:v>
                </c:pt>
                <c:pt idx="640">
                  <c:v>60000</c:v>
                </c:pt>
                <c:pt idx="641">
                  <c:v>60000</c:v>
                </c:pt>
                <c:pt idx="642">
                  <c:v>60000</c:v>
                </c:pt>
                <c:pt idx="643">
                  <c:v>60000</c:v>
                </c:pt>
                <c:pt idx="644">
                  <c:v>60000</c:v>
                </c:pt>
                <c:pt idx="645">
                  <c:v>60000</c:v>
                </c:pt>
                <c:pt idx="646">
                  <c:v>60000</c:v>
                </c:pt>
                <c:pt idx="647">
                  <c:v>60000</c:v>
                </c:pt>
                <c:pt idx="648">
                  <c:v>60000</c:v>
                </c:pt>
                <c:pt idx="649">
                  <c:v>60000</c:v>
                </c:pt>
                <c:pt idx="650">
                  <c:v>60000</c:v>
                </c:pt>
                <c:pt idx="651">
                  <c:v>60000</c:v>
                </c:pt>
                <c:pt idx="652">
                  <c:v>60000</c:v>
                </c:pt>
                <c:pt idx="653">
                  <c:v>60000</c:v>
                </c:pt>
                <c:pt idx="654">
                  <c:v>60000</c:v>
                </c:pt>
                <c:pt idx="655">
                  <c:v>60000</c:v>
                </c:pt>
                <c:pt idx="656">
                  <c:v>60000</c:v>
                </c:pt>
                <c:pt idx="657">
                  <c:v>60000</c:v>
                </c:pt>
                <c:pt idx="658">
                  <c:v>60000</c:v>
                </c:pt>
                <c:pt idx="659">
                  <c:v>60000</c:v>
                </c:pt>
                <c:pt idx="660">
                  <c:v>60000</c:v>
                </c:pt>
                <c:pt idx="661">
                  <c:v>59894.774338556796</c:v>
                </c:pt>
                <c:pt idx="662">
                  <c:v>59819.107020370408</c:v>
                </c:pt>
                <c:pt idx="663">
                  <c:v>59819.107020370408</c:v>
                </c:pt>
                <c:pt idx="664">
                  <c:v>59819.107020370408</c:v>
                </c:pt>
                <c:pt idx="665">
                  <c:v>59106.685202523156</c:v>
                </c:pt>
                <c:pt idx="666">
                  <c:v>59001.691381819612</c:v>
                </c:pt>
                <c:pt idx="667">
                  <c:v>59001.691381819612</c:v>
                </c:pt>
                <c:pt idx="668">
                  <c:v>59001.691381819612</c:v>
                </c:pt>
                <c:pt idx="669">
                  <c:v>59000</c:v>
                </c:pt>
                <c:pt idx="670">
                  <c:v>59000</c:v>
                </c:pt>
                <c:pt idx="671">
                  <c:v>59000</c:v>
                </c:pt>
                <c:pt idx="672">
                  <c:v>58799.349940520107</c:v>
                </c:pt>
                <c:pt idx="673">
                  <c:v>58460.842544152933</c:v>
                </c:pt>
                <c:pt idx="674">
                  <c:v>58318.59606648951</c:v>
                </c:pt>
                <c:pt idx="675">
                  <c:v>58318.59606648951</c:v>
                </c:pt>
                <c:pt idx="676">
                  <c:v>58000</c:v>
                </c:pt>
                <c:pt idx="677">
                  <c:v>58000</c:v>
                </c:pt>
                <c:pt idx="678">
                  <c:v>58000</c:v>
                </c:pt>
                <c:pt idx="679">
                  <c:v>58000</c:v>
                </c:pt>
                <c:pt idx="680">
                  <c:v>57875.729234188344</c:v>
                </c:pt>
                <c:pt idx="681">
                  <c:v>57726.886552389187</c:v>
                </c:pt>
                <c:pt idx="682">
                  <c:v>57678</c:v>
                </c:pt>
                <c:pt idx="683">
                  <c:v>57600</c:v>
                </c:pt>
                <c:pt idx="684">
                  <c:v>57530.506930455871</c:v>
                </c:pt>
                <c:pt idx="685">
                  <c:v>57500</c:v>
                </c:pt>
                <c:pt idx="686">
                  <c:v>57400</c:v>
                </c:pt>
                <c:pt idx="687">
                  <c:v>57167.974754622352</c:v>
                </c:pt>
                <c:pt idx="688">
                  <c:v>57167.974754622352</c:v>
                </c:pt>
                <c:pt idx="689">
                  <c:v>57167.974754622352</c:v>
                </c:pt>
                <c:pt idx="690">
                  <c:v>57167.974754622352</c:v>
                </c:pt>
                <c:pt idx="691">
                  <c:v>57167.974754622352</c:v>
                </c:pt>
                <c:pt idx="692">
                  <c:v>57000</c:v>
                </c:pt>
                <c:pt idx="693">
                  <c:v>57000</c:v>
                </c:pt>
                <c:pt idx="694">
                  <c:v>57000</c:v>
                </c:pt>
                <c:pt idx="695">
                  <c:v>57000</c:v>
                </c:pt>
                <c:pt idx="696">
                  <c:v>57000</c:v>
                </c:pt>
                <c:pt idx="697">
                  <c:v>57000</c:v>
                </c:pt>
                <c:pt idx="698">
                  <c:v>57000</c:v>
                </c:pt>
                <c:pt idx="699">
                  <c:v>56742.417794422225</c:v>
                </c:pt>
                <c:pt idx="700">
                  <c:v>56742.417794422225</c:v>
                </c:pt>
                <c:pt idx="701">
                  <c:v>56628.754645950656</c:v>
                </c:pt>
                <c:pt idx="702">
                  <c:v>56600</c:v>
                </c:pt>
                <c:pt idx="703">
                  <c:v>56400</c:v>
                </c:pt>
                <c:pt idx="704">
                  <c:v>56160</c:v>
                </c:pt>
                <c:pt idx="705">
                  <c:v>56095.031102144967</c:v>
                </c:pt>
                <c:pt idx="706">
                  <c:v>56000</c:v>
                </c:pt>
                <c:pt idx="707">
                  <c:v>56000</c:v>
                </c:pt>
                <c:pt idx="708">
                  <c:v>56000</c:v>
                </c:pt>
                <c:pt idx="709">
                  <c:v>56000</c:v>
                </c:pt>
                <c:pt idx="710">
                  <c:v>56000</c:v>
                </c:pt>
                <c:pt idx="711">
                  <c:v>55954.328658388586</c:v>
                </c:pt>
                <c:pt idx="712">
                  <c:v>55500</c:v>
                </c:pt>
                <c:pt idx="713">
                  <c:v>55262.375596134938</c:v>
                </c:pt>
                <c:pt idx="714">
                  <c:v>55166.239522354947</c:v>
                </c:pt>
                <c:pt idx="715">
                  <c:v>55166.239522354947</c:v>
                </c:pt>
                <c:pt idx="716">
                  <c:v>55166.239522354947</c:v>
                </c:pt>
                <c:pt idx="717">
                  <c:v>55166.239522354947</c:v>
                </c:pt>
                <c:pt idx="718">
                  <c:v>55166.239522354947</c:v>
                </c:pt>
                <c:pt idx="719">
                  <c:v>55166.239522354947</c:v>
                </c:pt>
                <c:pt idx="720">
                  <c:v>55166.239522354947</c:v>
                </c:pt>
                <c:pt idx="721">
                  <c:v>55068.245289698301</c:v>
                </c:pt>
                <c:pt idx="722">
                  <c:v>55068.245289698301</c:v>
                </c:pt>
                <c:pt idx="723">
                  <c:v>55068.245289698301</c:v>
                </c:pt>
                <c:pt idx="724">
                  <c:v>55000</c:v>
                </c:pt>
                <c:pt idx="725">
                  <c:v>55000</c:v>
                </c:pt>
                <c:pt idx="726">
                  <c:v>55000</c:v>
                </c:pt>
                <c:pt idx="727">
                  <c:v>55000</c:v>
                </c:pt>
                <c:pt idx="728">
                  <c:v>55000</c:v>
                </c:pt>
                <c:pt idx="729">
                  <c:v>55000</c:v>
                </c:pt>
                <c:pt idx="730">
                  <c:v>55000</c:v>
                </c:pt>
                <c:pt idx="731">
                  <c:v>55000</c:v>
                </c:pt>
                <c:pt idx="732">
                  <c:v>55000</c:v>
                </c:pt>
                <c:pt idx="733">
                  <c:v>55000</c:v>
                </c:pt>
                <c:pt idx="734">
                  <c:v>55000</c:v>
                </c:pt>
                <c:pt idx="735">
                  <c:v>55000</c:v>
                </c:pt>
                <c:pt idx="736">
                  <c:v>55000</c:v>
                </c:pt>
                <c:pt idx="737">
                  <c:v>55000</c:v>
                </c:pt>
                <c:pt idx="738">
                  <c:v>54627.175876639136</c:v>
                </c:pt>
                <c:pt idx="739">
                  <c:v>54627.175876639136</c:v>
                </c:pt>
                <c:pt idx="740">
                  <c:v>54084.883766667976</c:v>
                </c:pt>
                <c:pt idx="741">
                  <c:v>54000</c:v>
                </c:pt>
                <c:pt idx="742">
                  <c:v>54000</c:v>
                </c:pt>
                <c:pt idx="743">
                  <c:v>54000</c:v>
                </c:pt>
                <c:pt idx="744">
                  <c:v>54000</c:v>
                </c:pt>
                <c:pt idx="745">
                  <c:v>54000</c:v>
                </c:pt>
                <c:pt idx="746">
                  <c:v>54000</c:v>
                </c:pt>
                <c:pt idx="747">
                  <c:v>54000</c:v>
                </c:pt>
                <c:pt idx="748">
                  <c:v>54000</c:v>
                </c:pt>
                <c:pt idx="749">
                  <c:v>54000</c:v>
                </c:pt>
                <c:pt idx="750">
                  <c:v>53590.061250287661</c:v>
                </c:pt>
                <c:pt idx="751">
                  <c:v>53590.061250287661</c:v>
                </c:pt>
                <c:pt idx="752">
                  <c:v>53590.061250287661</c:v>
                </c:pt>
                <c:pt idx="753">
                  <c:v>53423.750062327701</c:v>
                </c:pt>
                <c:pt idx="754">
                  <c:v>53356.776437647524</c:v>
                </c:pt>
                <c:pt idx="755">
                  <c:v>53356.776437647524</c:v>
                </c:pt>
                <c:pt idx="756">
                  <c:v>53356.776437647524</c:v>
                </c:pt>
                <c:pt idx="757">
                  <c:v>53035.30213293706</c:v>
                </c:pt>
                <c:pt idx="758">
                  <c:v>53000</c:v>
                </c:pt>
                <c:pt idx="759">
                  <c:v>53000</c:v>
                </c:pt>
                <c:pt idx="760">
                  <c:v>53000</c:v>
                </c:pt>
                <c:pt idx="761">
                  <c:v>53000</c:v>
                </c:pt>
                <c:pt idx="762">
                  <c:v>52801.972114254015</c:v>
                </c:pt>
                <c:pt idx="763">
                  <c:v>52500</c:v>
                </c:pt>
                <c:pt idx="764">
                  <c:v>52500</c:v>
                </c:pt>
                <c:pt idx="765">
                  <c:v>52500</c:v>
                </c:pt>
                <c:pt idx="766">
                  <c:v>52500</c:v>
                </c:pt>
                <c:pt idx="767">
                  <c:v>52118.160720607324</c:v>
                </c:pt>
                <c:pt idx="768">
                  <c:v>52086.37699865592</c:v>
                </c:pt>
                <c:pt idx="769">
                  <c:v>52013.882978220376</c:v>
                </c:pt>
                <c:pt idx="770">
                  <c:v>52000</c:v>
                </c:pt>
                <c:pt idx="771">
                  <c:v>52000</c:v>
                </c:pt>
                <c:pt idx="772">
                  <c:v>52000</c:v>
                </c:pt>
                <c:pt idx="773">
                  <c:v>52000</c:v>
                </c:pt>
                <c:pt idx="774">
                  <c:v>52000</c:v>
                </c:pt>
                <c:pt idx="775">
                  <c:v>52000</c:v>
                </c:pt>
                <c:pt idx="776">
                  <c:v>52000</c:v>
                </c:pt>
                <c:pt idx="777">
                  <c:v>52000</c:v>
                </c:pt>
                <c:pt idx="778">
                  <c:v>51613</c:v>
                </c:pt>
                <c:pt idx="779">
                  <c:v>51497.005988023957</c:v>
                </c:pt>
                <c:pt idx="780">
                  <c:v>51134.799197576998</c:v>
                </c:pt>
                <c:pt idx="781">
                  <c:v>51000</c:v>
                </c:pt>
                <c:pt idx="782">
                  <c:v>51000</c:v>
                </c:pt>
                <c:pt idx="783">
                  <c:v>51000</c:v>
                </c:pt>
                <c:pt idx="784">
                  <c:v>50995.482820131787</c:v>
                </c:pt>
                <c:pt idx="785">
                  <c:v>50995.482820131787</c:v>
                </c:pt>
                <c:pt idx="786">
                  <c:v>50846</c:v>
                </c:pt>
                <c:pt idx="787">
                  <c:v>50831.74927416991</c:v>
                </c:pt>
                <c:pt idx="788">
                  <c:v>50815.977559664309</c:v>
                </c:pt>
                <c:pt idx="789">
                  <c:v>50815.977559664309</c:v>
                </c:pt>
                <c:pt idx="790">
                  <c:v>50815.977559664309</c:v>
                </c:pt>
                <c:pt idx="791">
                  <c:v>50815.977559664309</c:v>
                </c:pt>
                <c:pt idx="792">
                  <c:v>50815.977559664309</c:v>
                </c:pt>
                <c:pt idx="793">
                  <c:v>50700</c:v>
                </c:pt>
                <c:pt idx="794">
                  <c:v>50694.322109187968</c:v>
                </c:pt>
                <c:pt idx="795">
                  <c:v>50437.70470615309</c:v>
                </c:pt>
                <c:pt idx="796">
                  <c:v>50437.70470615309</c:v>
                </c:pt>
                <c:pt idx="797">
                  <c:v>50437.70470615309</c:v>
                </c:pt>
                <c:pt idx="798">
                  <c:v>50437.70470615309</c:v>
                </c:pt>
                <c:pt idx="799">
                  <c:v>50437.70470615309</c:v>
                </c:pt>
                <c:pt idx="800">
                  <c:v>50307.817784067665</c:v>
                </c:pt>
                <c:pt idx="801">
                  <c:v>50064.150455673145</c:v>
                </c:pt>
                <c:pt idx="802">
                  <c:v>50000</c:v>
                </c:pt>
                <c:pt idx="803">
                  <c:v>50000</c:v>
                </c:pt>
                <c:pt idx="804">
                  <c:v>50000</c:v>
                </c:pt>
                <c:pt idx="805">
                  <c:v>50000</c:v>
                </c:pt>
                <c:pt idx="806">
                  <c:v>50000</c:v>
                </c:pt>
                <c:pt idx="807">
                  <c:v>50000</c:v>
                </c:pt>
                <c:pt idx="808">
                  <c:v>50000</c:v>
                </c:pt>
                <c:pt idx="809">
                  <c:v>50000</c:v>
                </c:pt>
                <c:pt idx="810">
                  <c:v>50000</c:v>
                </c:pt>
                <c:pt idx="811">
                  <c:v>50000</c:v>
                </c:pt>
                <c:pt idx="812">
                  <c:v>50000</c:v>
                </c:pt>
                <c:pt idx="813">
                  <c:v>50000</c:v>
                </c:pt>
                <c:pt idx="814">
                  <c:v>50000</c:v>
                </c:pt>
                <c:pt idx="815">
                  <c:v>50000</c:v>
                </c:pt>
                <c:pt idx="816">
                  <c:v>50000</c:v>
                </c:pt>
                <c:pt idx="817">
                  <c:v>50000</c:v>
                </c:pt>
                <c:pt idx="818">
                  <c:v>50000</c:v>
                </c:pt>
                <c:pt idx="819">
                  <c:v>50000</c:v>
                </c:pt>
                <c:pt idx="820">
                  <c:v>50000</c:v>
                </c:pt>
                <c:pt idx="821">
                  <c:v>50000</c:v>
                </c:pt>
                <c:pt idx="822">
                  <c:v>50000</c:v>
                </c:pt>
                <c:pt idx="823">
                  <c:v>50000</c:v>
                </c:pt>
                <c:pt idx="824">
                  <c:v>50000</c:v>
                </c:pt>
                <c:pt idx="825">
                  <c:v>50000</c:v>
                </c:pt>
                <c:pt idx="826">
                  <c:v>50000</c:v>
                </c:pt>
                <c:pt idx="827">
                  <c:v>50000</c:v>
                </c:pt>
                <c:pt idx="828">
                  <c:v>50000</c:v>
                </c:pt>
                <c:pt idx="829">
                  <c:v>50000</c:v>
                </c:pt>
                <c:pt idx="830">
                  <c:v>50000</c:v>
                </c:pt>
                <c:pt idx="831">
                  <c:v>50000</c:v>
                </c:pt>
                <c:pt idx="832">
                  <c:v>50000</c:v>
                </c:pt>
                <c:pt idx="833">
                  <c:v>50000</c:v>
                </c:pt>
                <c:pt idx="834">
                  <c:v>50000</c:v>
                </c:pt>
                <c:pt idx="835">
                  <c:v>50000</c:v>
                </c:pt>
                <c:pt idx="836">
                  <c:v>50000</c:v>
                </c:pt>
                <c:pt idx="837">
                  <c:v>50000</c:v>
                </c:pt>
                <c:pt idx="838">
                  <c:v>50000</c:v>
                </c:pt>
                <c:pt idx="839">
                  <c:v>50000</c:v>
                </c:pt>
                <c:pt idx="840">
                  <c:v>50000</c:v>
                </c:pt>
                <c:pt idx="841">
                  <c:v>49975.573163729154</c:v>
                </c:pt>
                <c:pt idx="842">
                  <c:v>49500</c:v>
                </c:pt>
                <c:pt idx="843">
                  <c:v>49443.946165553374</c:v>
                </c:pt>
                <c:pt idx="844">
                  <c:v>49200</c:v>
                </c:pt>
                <c:pt idx="845">
                  <c:v>49168.076151516347</c:v>
                </c:pt>
                <c:pt idx="846">
                  <c:v>49168.076151516347</c:v>
                </c:pt>
                <c:pt idx="847">
                  <c:v>49168.076151516347</c:v>
                </c:pt>
                <c:pt idx="848">
                  <c:v>49153.119414418252</c:v>
                </c:pt>
                <c:pt idx="849">
                  <c:v>49000</c:v>
                </c:pt>
                <c:pt idx="850">
                  <c:v>49000</c:v>
                </c:pt>
                <c:pt idx="851">
                  <c:v>49000</c:v>
                </c:pt>
                <c:pt idx="852">
                  <c:v>49000</c:v>
                </c:pt>
                <c:pt idx="853">
                  <c:v>48955.663507326513</c:v>
                </c:pt>
                <c:pt idx="854">
                  <c:v>48861.526434085805</c:v>
                </c:pt>
                <c:pt idx="855">
                  <c:v>48500</c:v>
                </c:pt>
                <c:pt idx="856">
                  <c:v>48500</c:v>
                </c:pt>
                <c:pt idx="857">
                  <c:v>48275.178681681093</c:v>
                </c:pt>
                <c:pt idx="858">
                  <c:v>48073.437298052166</c:v>
                </c:pt>
                <c:pt idx="859">
                  <c:v>48000</c:v>
                </c:pt>
                <c:pt idx="860">
                  <c:v>48000</c:v>
                </c:pt>
                <c:pt idx="861">
                  <c:v>48000</c:v>
                </c:pt>
                <c:pt idx="862">
                  <c:v>48000</c:v>
                </c:pt>
                <c:pt idx="863">
                  <c:v>48000</c:v>
                </c:pt>
                <c:pt idx="864">
                  <c:v>48000</c:v>
                </c:pt>
                <c:pt idx="865">
                  <c:v>48000</c:v>
                </c:pt>
                <c:pt idx="866">
                  <c:v>48000</c:v>
                </c:pt>
                <c:pt idx="867">
                  <c:v>48000</c:v>
                </c:pt>
                <c:pt idx="868">
                  <c:v>48000</c:v>
                </c:pt>
                <c:pt idx="869">
                  <c:v>48000</c:v>
                </c:pt>
                <c:pt idx="870">
                  <c:v>47700</c:v>
                </c:pt>
                <c:pt idx="871">
                  <c:v>47500</c:v>
                </c:pt>
                <c:pt idx="872">
                  <c:v>47285.348162018527</c:v>
                </c:pt>
                <c:pt idx="873">
                  <c:v>47285.348162018527</c:v>
                </c:pt>
                <c:pt idx="874">
                  <c:v>47285.348162018527</c:v>
                </c:pt>
                <c:pt idx="875">
                  <c:v>47285.348162018527</c:v>
                </c:pt>
                <c:pt idx="876">
                  <c:v>47285.348162018527</c:v>
                </c:pt>
                <c:pt idx="877">
                  <c:v>47285.348162018527</c:v>
                </c:pt>
                <c:pt idx="878">
                  <c:v>47285.348162018527</c:v>
                </c:pt>
                <c:pt idx="879">
                  <c:v>47285.348162018527</c:v>
                </c:pt>
                <c:pt idx="880">
                  <c:v>47285.348162018527</c:v>
                </c:pt>
                <c:pt idx="881">
                  <c:v>47004.779242689488</c:v>
                </c:pt>
                <c:pt idx="882">
                  <c:v>47000</c:v>
                </c:pt>
                <c:pt idx="883">
                  <c:v>47000</c:v>
                </c:pt>
                <c:pt idx="884">
                  <c:v>47000</c:v>
                </c:pt>
                <c:pt idx="885">
                  <c:v>46584</c:v>
                </c:pt>
                <c:pt idx="886">
                  <c:v>46359</c:v>
                </c:pt>
                <c:pt idx="887">
                  <c:v>46325</c:v>
                </c:pt>
                <c:pt idx="888">
                  <c:v>46300.583387350678</c:v>
                </c:pt>
                <c:pt idx="889">
                  <c:v>46000</c:v>
                </c:pt>
                <c:pt idx="890">
                  <c:v>46000</c:v>
                </c:pt>
                <c:pt idx="891">
                  <c:v>46000</c:v>
                </c:pt>
                <c:pt idx="892">
                  <c:v>46000</c:v>
                </c:pt>
                <c:pt idx="893">
                  <c:v>46000</c:v>
                </c:pt>
                <c:pt idx="894">
                  <c:v>45880</c:v>
                </c:pt>
                <c:pt idx="895">
                  <c:v>45734.379803697877</c:v>
                </c:pt>
                <c:pt idx="896">
                  <c:v>45709.169889951241</c:v>
                </c:pt>
                <c:pt idx="897">
                  <c:v>45709.169889951241</c:v>
                </c:pt>
                <c:pt idx="898">
                  <c:v>45709.169889951241</c:v>
                </c:pt>
                <c:pt idx="899">
                  <c:v>45709.169889951241</c:v>
                </c:pt>
                <c:pt idx="900">
                  <c:v>45616</c:v>
                </c:pt>
                <c:pt idx="901">
                  <c:v>45393.934235537781</c:v>
                </c:pt>
                <c:pt idx="902">
                  <c:v>45234.630059395036</c:v>
                </c:pt>
                <c:pt idx="903">
                  <c:v>45000</c:v>
                </c:pt>
                <c:pt idx="904">
                  <c:v>45000</c:v>
                </c:pt>
                <c:pt idx="905">
                  <c:v>45000</c:v>
                </c:pt>
                <c:pt idx="906">
                  <c:v>45000</c:v>
                </c:pt>
                <c:pt idx="907">
                  <c:v>45000</c:v>
                </c:pt>
                <c:pt idx="908">
                  <c:v>45000</c:v>
                </c:pt>
                <c:pt idx="909">
                  <c:v>45000</c:v>
                </c:pt>
                <c:pt idx="910">
                  <c:v>45000</c:v>
                </c:pt>
                <c:pt idx="911">
                  <c:v>45000</c:v>
                </c:pt>
                <c:pt idx="912">
                  <c:v>45000</c:v>
                </c:pt>
                <c:pt idx="913">
                  <c:v>45000</c:v>
                </c:pt>
                <c:pt idx="914">
                  <c:v>45000</c:v>
                </c:pt>
                <c:pt idx="915">
                  <c:v>45000</c:v>
                </c:pt>
                <c:pt idx="916">
                  <c:v>45000</c:v>
                </c:pt>
                <c:pt idx="917">
                  <c:v>45000</c:v>
                </c:pt>
                <c:pt idx="918">
                  <c:v>45000</c:v>
                </c:pt>
                <c:pt idx="919">
                  <c:v>45000</c:v>
                </c:pt>
                <c:pt idx="920">
                  <c:v>45000</c:v>
                </c:pt>
                <c:pt idx="921">
                  <c:v>45000</c:v>
                </c:pt>
                <c:pt idx="922">
                  <c:v>45000</c:v>
                </c:pt>
                <c:pt idx="923">
                  <c:v>45000</c:v>
                </c:pt>
                <c:pt idx="924">
                  <c:v>45000</c:v>
                </c:pt>
                <c:pt idx="925">
                  <c:v>45000</c:v>
                </c:pt>
                <c:pt idx="926">
                  <c:v>45000</c:v>
                </c:pt>
                <c:pt idx="927">
                  <c:v>45000</c:v>
                </c:pt>
                <c:pt idx="928">
                  <c:v>45000</c:v>
                </c:pt>
                <c:pt idx="929">
                  <c:v>45000</c:v>
                </c:pt>
                <c:pt idx="930">
                  <c:v>44921.080753917595</c:v>
                </c:pt>
                <c:pt idx="931">
                  <c:v>44921.080753917595</c:v>
                </c:pt>
                <c:pt idx="932">
                  <c:v>44654.095718350931</c:v>
                </c:pt>
                <c:pt idx="933">
                  <c:v>44519.791718606422</c:v>
                </c:pt>
                <c:pt idx="934">
                  <c:v>44463.980364706273</c:v>
                </c:pt>
                <c:pt idx="935">
                  <c:v>44463.980364706273</c:v>
                </c:pt>
                <c:pt idx="936">
                  <c:v>44391.484854502989</c:v>
                </c:pt>
                <c:pt idx="937">
                  <c:v>44383.603963142654</c:v>
                </c:pt>
                <c:pt idx="938">
                  <c:v>44251.268536364711</c:v>
                </c:pt>
                <c:pt idx="939">
                  <c:v>44200</c:v>
                </c:pt>
                <c:pt idx="940">
                  <c:v>44132.991617883956</c:v>
                </c:pt>
                <c:pt idx="941">
                  <c:v>44132.991617883956</c:v>
                </c:pt>
                <c:pt idx="942">
                  <c:v>44132.991617883956</c:v>
                </c:pt>
                <c:pt idx="943">
                  <c:v>44000</c:v>
                </c:pt>
                <c:pt idx="944">
                  <c:v>44000</c:v>
                </c:pt>
                <c:pt idx="945">
                  <c:v>44000</c:v>
                </c:pt>
                <c:pt idx="946">
                  <c:v>44000</c:v>
                </c:pt>
                <c:pt idx="947">
                  <c:v>44000</c:v>
                </c:pt>
                <c:pt idx="948">
                  <c:v>43867.345148271634</c:v>
                </c:pt>
                <c:pt idx="949">
                  <c:v>43856.11522531334</c:v>
                </c:pt>
                <c:pt idx="950">
                  <c:v>43828.780645210471</c:v>
                </c:pt>
                <c:pt idx="951">
                  <c:v>43600</c:v>
                </c:pt>
                <c:pt idx="952">
                  <c:v>43200</c:v>
                </c:pt>
                <c:pt idx="953">
                  <c:v>43000</c:v>
                </c:pt>
                <c:pt idx="954">
                  <c:v>43000</c:v>
                </c:pt>
                <c:pt idx="955">
                  <c:v>43000</c:v>
                </c:pt>
                <c:pt idx="956">
                  <c:v>43000</c:v>
                </c:pt>
                <c:pt idx="957">
                  <c:v>43000</c:v>
                </c:pt>
                <c:pt idx="958">
                  <c:v>42739.000049862167</c:v>
                </c:pt>
                <c:pt idx="959">
                  <c:v>42558.381206218859</c:v>
                </c:pt>
                <c:pt idx="960">
                  <c:v>42556.81334581667</c:v>
                </c:pt>
                <c:pt idx="961">
                  <c:v>42556.81334581667</c:v>
                </c:pt>
                <c:pt idx="962">
                  <c:v>42556.81334581667</c:v>
                </c:pt>
                <c:pt idx="963">
                  <c:v>42556.81334581667</c:v>
                </c:pt>
                <c:pt idx="964">
                  <c:v>42307</c:v>
                </c:pt>
                <c:pt idx="965">
                  <c:v>42140</c:v>
                </c:pt>
                <c:pt idx="966">
                  <c:v>42000</c:v>
                </c:pt>
                <c:pt idx="967">
                  <c:v>42000</c:v>
                </c:pt>
                <c:pt idx="968">
                  <c:v>42000</c:v>
                </c:pt>
                <c:pt idx="969">
                  <c:v>42000</c:v>
                </c:pt>
                <c:pt idx="970">
                  <c:v>42000</c:v>
                </c:pt>
                <c:pt idx="971">
                  <c:v>41932</c:v>
                </c:pt>
                <c:pt idx="972">
                  <c:v>41923.181486723057</c:v>
                </c:pt>
                <c:pt idx="973">
                  <c:v>41768.724209783031</c:v>
                </c:pt>
                <c:pt idx="974">
                  <c:v>41731</c:v>
                </c:pt>
                <c:pt idx="975">
                  <c:v>41712.231189497601</c:v>
                </c:pt>
                <c:pt idx="976">
                  <c:v>41600</c:v>
                </c:pt>
                <c:pt idx="977">
                  <c:v>41406</c:v>
                </c:pt>
                <c:pt idx="978">
                  <c:v>41301.183967273726</c:v>
                </c:pt>
                <c:pt idx="979">
                  <c:v>41301.183967273726</c:v>
                </c:pt>
                <c:pt idx="980">
                  <c:v>41160.941823328096</c:v>
                </c:pt>
                <c:pt idx="981">
                  <c:v>41000</c:v>
                </c:pt>
                <c:pt idx="982">
                  <c:v>41000</c:v>
                </c:pt>
                <c:pt idx="983">
                  <c:v>41000</c:v>
                </c:pt>
                <c:pt idx="984">
                  <c:v>41000</c:v>
                </c:pt>
                <c:pt idx="985">
                  <c:v>41000</c:v>
                </c:pt>
                <c:pt idx="986">
                  <c:v>41000</c:v>
                </c:pt>
                <c:pt idx="987">
                  <c:v>41000</c:v>
                </c:pt>
                <c:pt idx="988">
                  <c:v>41000</c:v>
                </c:pt>
                <c:pt idx="989">
                  <c:v>40980.635073749385</c:v>
                </c:pt>
                <c:pt idx="990">
                  <c:v>40980.635073749385</c:v>
                </c:pt>
                <c:pt idx="991">
                  <c:v>40980.635073749385</c:v>
                </c:pt>
                <c:pt idx="992">
                  <c:v>40958.208381117904</c:v>
                </c:pt>
                <c:pt idx="993">
                  <c:v>40958.208381117904</c:v>
                </c:pt>
                <c:pt idx="994">
                  <c:v>40958.208381117904</c:v>
                </c:pt>
                <c:pt idx="995">
                  <c:v>40700</c:v>
                </c:pt>
                <c:pt idx="996">
                  <c:v>40586.590505732565</c:v>
                </c:pt>
                <c:pt idx="997">
                  <c:v>40414</c:v>
                </c:pt>
                <c:pt idx="998">
                  <c:v>40067.812546745779</c:v>
                </c:pt>
                <c:pt idx="999">
                  <c:v>40000</c:v>
                </c:pt>
                <c:pt idx="1000">
                  <c:v>40000</c:v>
                </c:pt>
                <c:pt idx="1001">
                  <c:v>40000</c:v>
                </c:pt>
                <c:pt idx="1002">
                  <c:v>40000</c:v>
                </c:pt>
                <c:pt idx="1003">
                  <c:v>40000</c:v>
                </c:pt>
                <c:pt idx="1004">
                  <c:v>40000</c:v>
                </c:pt>
                <c:pt idx="1005">
                  <c:v>40000</c:v>
                </c:pt>
                <c:pt idx="1006">
                  <c:v>40000</c:v>
                </c:pt>
                <c:pt idx="1007">
                  <c:v>40000</c:v>
                </c:pt>
                <c:pt idx="1008">
                  <c:v>40000</c:v>
                </c:pt>
                <c:pt idx="1009">
                  <c:v>40000</c:v>
                </c:pt>
                <c:pt idx="1010">
                  <c:v>40000</c:v>
                </c:pt>
                <c:pt idx="1011">
                  <c:v>40000</c:v>
                </c:pt>
                <c:pt idx="1012">
                  <c:v>40000</c:v>
                </c:pt>
                <c:pt idx="1013">
                  <c:v>40000</c:v>
                </c:pt>
                <c:pt idx="1014">
                  <c:v>40000</c:v>
                </c:pt>
                <c:pt idx="1015">
                  <c:v>40000</c:v>
                </c:pt>
                <c:pt idx="1016">
                  <c:v>40000</c:v>
                </c:pt>
                <c:pt idx="1017">
                  <c:v>40000</c:v>
                </c:pt>
                <c:pt idx="1018">
                  <c:v>40000</c:v>
                </c:pt>
                <c:pt idx="1019">
                  <c:v>40000</c:v>
                </c:pt>
                <c:pt idx="1020">
                  <c:v>40000</c:v>
                </c:pt>
                <c:pt idx="1021">
                  <c:v>40000</c:v>
                </c:pt>
                <c:pt idx="1022">
                  <c:v>40000</c:v>
                </c:pt>
                <c:pt idx="1023">
                  <c:v>40000</c:v>
                </c:pt>
                <c:pt idx="1024">
                  <c:v>40000</c:v>
                </c:pt>
                <c:pt idx="1025">
                  <c:v>40000</c:v>
                </c:pt>
                <c:pt idx="1026">
                  <c:v>40000</c:v>
                </c:pt>
                <c:pt idx="1027">
                  <c:v>40000</c:v>
                </c:pt>
                <c:pt idx="1028">
                  <c:v>40000</c:v>
                </c:pt>
                <c:pt idx="1029">
                  <c:v>40000</c:v>
                </c:pt>
                <c:pt idx="1030">
                  <c:v>40000</c:v>
                </c:pt>
                <c:pt idx="1031">
                  <c:v>39879.404680246938</c:v>
                </c:pt>
                <c:pt idx="1032">
                  <c:v>39404.456801682099</c:v>
                </c:pt>
                <c:pt idx="1033">
                  <c:v>39404.456801682099</c:v>
                </c:pt>
                <c:pt idx="1034">
                  <c:v>39404.456801682099</c:v>
                </c:pt>
                <c:pt idx="1035">
                  <c:v>39404.456801682099</c:v>
                </c:pt>
                <c:pt idx="1036">
                  <c:v>39404.456801682099</c:v>
                </c:pt>
                <c:pt idx="1037">
                  <c:v>39404.456801682099</c:v>
                </c:pt>
                <c:pt idx="1038">
                  <c:v>39355.495879248076</c:v>
                </c:pt>
                <c:pt idx="1039">
                  <c:v>39334.460921213074</c:v>
                </c:pt>
                <c:pt idx="1040">
                  <c:v>39000</c:v>
                </c:pt>
                <c:pt idx="1041">
                  <c:v>39000</c:v>
                </c:pt>
                <c:pt idx="1042">
                  <c:v>38666</c:v>
                </c:pt>
                <c:pt idx="1043">
                  <c:v>38111.983169748237</c:v>
                </c:pt>
                <c:pt idx="1044">
                  <c:v>38111.983169748237</c:v>
                </c:pt>
                <c:pt idx="1045">
                  <c:v>38111.983169748237</c:v>
                </c:pt>
                <c:pt idx="1046">
                  <c:v>38111.983169748237</c:v>
                </c:pt>
                <c:pt idx="1047">
                  <c:v>38111.983169748237</c:v>
                </c:pt>
                <c:pt idx="1048">
                  <c:v>38000</c:v>
                </c:pt>
                <c:pt idx="1049">
                  <c:v>38000</c:v>
                </c:pt>
                <c:pt idx="1050">
                  <c:v>38000</c:v>
                </c:pt>
                <c:pt idx="1051">
                  <c:v>38000</c:v>
                </c:pt>
                <c:pt idx="1052">
                  <c:v>37900</c:v>
                </c:pt>
                <c:pt idx="1053">
                  <c:v>37828.278529614821</c:v>
                </c:pt>
                <c:pt idx="1054">
                  <c:v>37612.869087708088</c:v>
                </c:pt>
                <c:pt idx="1055">
                  <c:v>37500</c:v>
                </c:pt>
                <c:pt idx="1056">
                  <c:v>37440</c:v>
                </c:pt>
                <c:pt idx="1057">
                  <c:v>37000</c:v>
                </c:pt>
                <c:pt idx="1058">
                  <c:v>37000</c:v>
                </c:pt>
                <c:pt idx="1059">
                  <c:v>36500</c:v>
                </c:pt>
                <c:pt idx="1060">
                  <c:v>36400</c:v>
                </c:pt>
                <c:pt idx="1061">
                  <c:v>36252.100257547536</c:v>
                </c:pt>
                <c:pt idx="1062">
                  <c:v>36252.100257547536</c:v>
                </c:pt>
                <c:pt idx="1063">
                  <c:v>36206.384011260823</c:v>
                </c:pt>
                <c:pt idx="1064">
                  <c:v>36000</c:v>
                </c:pt>
                <c:pt idx="1065">
                  <c:v>36000</c:v>
                </c:pt>
                <c:pt idx="1066">
                  <c:v>36000</c:v>
                </c:pt>
                <c:pt idx="1067">
                  <c:v>36000</c:v>
                </c:pt>
                <c:pt idx="1068">
                  <c:v>36000</c:v>
                </c:pt>
                <c:pt idx="1069">
                  <c:v>36000</c:v>
                </c:pt>
                <c:pt idx="1070">
                  <c:v>36000</c:v>
                </c:pt>
                <c:pt idx="1071">
                  <c:v>36000</c:v>
                </c:pt>
                <c:pt idx="1072">
                  <c:v>36000</c:v>
                </c:pt>
                <c:pt idx="1073">
                  <c:v>36000</c:v>
                </c:pt>
                <c:pt idx="1074">
                  <c:v>36000</c:v>
                </c:pt>
                <c:pt idx="1075">
                  <c:v>36000</c:v>
                </c:pt>
                <c:pt idx="1076">
                  <c:v>36000</c:v>
                </c:pt>
                <c:pt idx="1077">
                  <c:v>36000</c:v>
                </c:pt>
                <c:pt idx="1078">
                  <c:v>36000</c:v>
                </c:pt>
                <c:pt idx="1079">
                  <c:v>35571.184291765021</c:v>
                </c:pt>
                <c:pt idx="1080">
                  <c:v>35500</c:v>
                </c:pt>
                <c:pt idx="1081">
                  <c:v>35401.014829091764</c:v>
                </c:pt>
                <c:pt idx="1082">
                  <c:v>35148.775467100437</c:v>
                </c:pt>
                <c:pt idx="1083">
                  <c:v>35063.024516168378</c:v>
                </c:pt>
                <c:pt idx="1084">
                  <c:v>35000</c:v>
                </c:pt>
                <c:pt idx="1085">
                  <c:v>35000</c:v>
                </c:pt>
                <c:pt idx="1086">
                  <c:v>35000</c:v>
                </c:pt>
                <c:pt idx="1087">
                  <c:v>35000</c:v>
                </c:pt>
                <c:pt idx="1088">
                  <c:v>35000</c:v>
                </c:pt>
                <c:pt idx="1089">
                  <c:v>35000</c:v>
                </c:pt>
                <c:pt idx="1090">
                  <c:v>35000</c:v>
                </c:pt>
                <c:pt idx="1091">
                  <c:v>35000</c:v>
                </c:pt>
                <c:pt idx="1092">
                  <c:v>35000</c:v>
                </c:pt>
                <c:pt idx="1093">
                  <c:v>35000</c:v>
                </c:pt>
                <c:pt idx="1094">
                  <c:v>34675.92198548025</c:v>
                </c:pt>
                <c:pt idx="1095">
                  <c:v>34417.653306061438</c:v>
                </c:pt>
                <c:pt idx="1096">
                  <c:v>34357.533974522659</c:v>
                </c:pt>
                <c:pt idx="1097">
                  <c:v>34191.200039889729</c:v>
                </c:pt>
                <c:pt idx="1098">
                  <c:v>34000</c:v>
                </c:pt>
                <c:pt idx="1099">
                  <c:v>34000</c:v>
                </c:pt>
                <c:pt idx="1100">
                  <c:v>33900</c:v>
                </c:pt>
                <c:pt idx="1101">
                  <c:v>33887.832849446611</c:v>
                </c:pt>
                <c:pt idx="1102">
                  <c:v>33600</c:v>
                </c:pt>
                <c:pt idx="1103">
                  <c:v>33600</c:v>
                </c:pt>
                <c:pt idx="1104">
                  <c:v>33500</c:v>
                </c:pt>
                <c:pt idx="1105">
                  <c:v>33420</c:v>
                </c:pt>
                <c:pt idx="1106">
                  <c:v>33250</c:v>
                </c:pt>
                <c:pt idx="1107">
                  <c:v>33099.743713412965</c:v>
                </c:pt>
                <c:pt idx="1108">
                  <c:v>33000</c:v>
                </c:pt>
                <c:pt idx="1109">
                  <c:v>32884</c:v>
                </c:pt>
                <c:pt idx="1110">
                  <c:v>32666.305522511171</c:v>
                </c:pt>
                <c:pt idx="1111">
                  <c:v>32311.654577379326</c:v>
                </c:pt>
                <c:pt idx="1112">
                  <c:v>32187.34988380854</c:v>
                </c:pt>
                <c:pt idx="1113">
                  <c:v>32054.250037396621</c:v>
                </c:pt>
                <c:pt idx="1114">
                  <c:v>32054.250037396621</c:v>
                </c:pt>
                <c:pt idx="1115">
                  <c:v>32054.250037396621</c:v>
                </c:pt>
                <c:pt idx="1116">
                  <c:v>32000</c:v>
                </c:pt>
                <c:pt idx="1117">
                  <c:v>32000</c:v>
                </c:pt>
                <c:pt idx="1118">
                  <c:v>31523.565441345683</c:v>
                </c:pt>
                <c:pt idx="1119">
                  <c:v>31523.565441345683</c:v>
                </c:pt>
                <c:pt idx="1120">
                  <c:v>31523.565441345683</c:v>
                </c:pt>
                <c:pt idx="1121">
                  <c:v>31523.565441345683</c:v>
                </c:pt>
                <c:pt idx="1122">
                  <c:v>31523.565441345683</c:v>
                </c:pt>
                <c:pt idx="1123">
                  <c:v>31523.565441345683</c:v>
                </c:pt>
                <c:pt idx="1124">
                  <c:v>31330</c:v>
                </c:pt>
                <c:pt idx="1125">
                  <c:v>31250</c:v>
                </c:pt>
                <c:pt idx="1126">
                  <c:v>31200</c:v>
                </c:pt>
                <c:pt idx="1127">
                  <c:v>31200</c:v>
                </c:pt>
                <c:pt idx="1128">
                  <c:v>31200</c:v>
                </c:pt>
                <c:pt idx="1129">
                  <c:v>31000</c:v>
                </c:pt>
                <c:pt idx="1130">
                  <c:v>31000</c:v>
                </c:pt>
                <c:pt idx="1131">
                  <c:v>30500</c:v>
                </c:pt>
                <c:pt idx="1132">
                  <c:v>30489.586535798586</c:v>
                </c:pt>
                <c:pt idx="1133">
                  <c:v>30489.586535798586</c:v>
                </c:pt>
                <c:pt idx="1134">
                  <c:v>30273.458368652366</c:v>
                </c:pt>
                <c:pt idx="1135">
                  <c:v>30273.458368652366</c:v>
                </c:pt>
                <c:pt idx="1136">
                  <c:v>30232</c:v>
                </c:pt>
                <c:pt idx="1137">
                  <c:v>30000</c:v>
                </c:pt>
                <c:pt idx="1138">
                  <c:v>30000</c:v>
                </c:pt>
                <c:pt idx="1139">
                  <c:v>30000</c:v>
                </c:pt>
                <c:pt idx="1140">
                  <c:v>30000</c:v>
                </c:pt>
                <c:pt idx="1141">
                  <c:v>30000</c:v>
                </c:pt>
                <c:pt idx="1142">
                  <c:v>30000</c:v>
                </c:pt>
                <c:pt idx="1143">
                  <c:v>30000</c:v>
                </c:pt>
                <c:pt idx="1144">
                  <c:v>30000</c:v>
                </c:pt>
                <c:pt idx="1145">
                  <c:v>30000</c:v>
                </c:pt>
                <c:pt idx="1146">
                  <c:v>30000</c:v>
                </c:pt>
                <c:pt idx="1147">
                  <c:v>30000</c:v>
                </c:pt>
                <c:pt idx="1148">
                  <c:v>30000</c:v>
                </c:pt>
                <c:pt idx="1149">
                  <c:v>30000</c:v>
                </c:pt>
                <c:pt idx="1150">
                  <c:v>30000</c:v>
                </c:pt>
                <c:pt idx="1151">
                  <c:v>30000</c:v>
                </c:pt>
                <c:pt idx="1152">
                  <c:v>30000</c:v>
                </c:pt>
                <c:pt idx="1153">
                  <c:v>30000</c:v>
                </c:pt>
                <c:pt idx="1154">
                  <c:v>30000</c:v>
                </c:pt>
                <c:pt idx="1155">
                  <c:v>29261.227167098674</c:v>
                </c:pt>
                <c:pt idx="1156">
                  <c:v>29159.298033244755</c:v>
                </c:pt>
                <c:pt idx="1157">
                  <c:v>29000</c:v>
                </c:pt>
                <c:pt idx="1158">
                  <c:v>29000</c:v>
                </c:pt>
                <c:pt idx="1159">
                  <c:v>28995</c:v>
                </c:pt>
                <c:pt idx="1160">
                  <c:v>28492.66669990811</c:v>
                </c:pt>
                <c:pt idx="1161">
                  <c:v>28492.66669990811</c:v>
                </c:pt>
                <c:pt idx="1162">
                  <c:v>28371.208897211112</c:v>
                </c:pt>
                <c:pt idx="1163">
                  <c:v>28353.650809742252</c:v>
                </c:pt>
                <c:pt idx="1164">
                  <c:v>28310.79811950968</c:v>
                </c:pt>
                <c:pt idx="1165">
                  <c:v>28109.627547434993</c:v>
                </c:pt>
                <c:pt idx="1166">
                  <c:v>28000</c:v>
                </c:pt>
                <c:pt idx="1167">
                  <c:v>28000</c:v>
                </c:pt>
                <c:pt idx="1168">
                  <c:v>28000</c:v>
                </c:pt>
                <c:pt idx="1169">
                  <c:v>27840</c:v>
                </c:pt>
                <c:pt idx="1170">
                  <c:v>27600</c:v>
                </c:pt>
                <c:pt idx="1171">
                  <c:v>27500</c:v>
                </c:pt>
                <c:pt idx="1172">
                  <c:v>27221.92126875931</c:v>
                </c:pt>
                <c:pt idx="1173">
                  <c:v>27000</c:v>
                </c:pt>
                <c:pt idx="1174">
                  <c:v>26795.030625143831</c:v>
                </c:pt>
                <c:pt idx="1175">
                  <c:v>26711.875031163851</c:v>
                </c:pt>
                <c:pt idx="1176">
                  <c:v>26711.875031163851</c:v>
                </c:pt>
                <c:pt idx="1177">
                  <c:v>26711.875031163851</c:v>
                </c:pt>
                <c:pt idx="1178">
                  <c:v>26691.183012544854</c:v>
                </c:pt>
                <c:pt idx="1179">
                  <c:v>26678.388218823762</c:v>
                </c:pt>
                <c:pt idx="1180">
                  <c:v>26678.388218823762</c:v>
                </c:pt>
                <c:pt idx="1181">
                  <c:v>26400</c:v>
                </c:pt>
                <c:pt idx="1182">
                  <c:v>26043.18849932796</c:v>
                </c:pt>
                <c:pt idx="1183">
                  <c:v>26000</c:v>
                </c:pt>
                <c:pt idx="1184">
                  <c:v>25849.323661903458</c:v>
                </c:pt>
                <c:pt idx="1185">
                  <c:v>25560</c:v>
                </c:pt>
                <c:pt idx="1186">
                  <c:v>25407.988779832154</c:v>
                </c:pt>
                <c:pt idx="1187">
                  <c:v>25000</c:v>
                </c:pt>
                <c:pt idx="1188">
                  <c:v>25000</c:v>
                </c:pt>
                <c:pt idx="1189">
                  <c:v>25000</c:v>
                </c:pt>
                <c:pt idx="1190">
                  <c:v>25000</c:v>
                </c:pt>
                <c:pt idx="1191">
                  <c:v>25000</c:v>
                </c:pt>
                <c:pt idx="1192">
                  <c:v>25000</c:v>
                </c:pt>
                <c:pt idx="1193">
                  <c:v>25000</c:v>
                </c:pt>
                <c:pt idx="1194">
                  <c:v>24931.083362419595</c:v>
                </c:pt>
                <c:pt idx="1195">
                  <c:v>24931.083362419595</c:v>
                </c:pt>
                <c:pt idx="1196">
                  <c:v>24864</c:v>
                </c:pt>
                <c:pt idx="1197">
                  <c:v>24588.381044249632</c:v>
                </c:pt>
                <c:pt idx="1198">
                  <c:v>24391.669228638868</c:v>
                </c:pt>
                <c:pt idx="1199">
                  <c:v>24000</c:v>
                </c:pt>
                <c:pt idx="1200">
                  <c:v>24000</c:v>
                </c:pt>
                <c:pt idx="1201">
                  <c:v>24000</c:v>
                </c:pt>
                <c:pt idx="1202">
                  <c:v>24000</c:v>
                </c:pt>
                <c:pt idx="1203">
                  <c:v>24000</c:v>
                </c:pt>
                <c:pt idx="1204">
                  <c:v>24000</c:v>
                </c:pt>
                <c:pt idx="1205">
                  <c:v>24000</c:v>
                </c:pt>
                <c:pt idx="1206">
                  <c:v>24000</c:v>
                </c:pt>
                <c:pt idx="1207">
                  <c:v>24000</c:v>
                </c:pt>
                <c:pt idx="1208">
                  <c:v>24000</c:v>
                </c:pt>
                <c:pt idx="1209">
                  <c:v>24000</c:v>
                </c:pt>
                <c:pt idx="1210">
                  <c:v>24000</c:v>
                </c:pt>
                <c:pt idx="1211">
                  <c:v>24000</c:v>
                </c:pt>
                <c:pt idx="1212">
                  <c:v>24000</c:v>
                </c:pt>
                <c:pt idx="1213">
                  <c:v>24000</c:v>
                </c:pt>
                <c:pt idx="1214">
                  <c:v>23642.674081009263</c:v>
                </c:pt>
                <c:pt idx="1215">
                  <c:v>23150.291693675339</c:v>
                </c:pt>
                <c:pt idx="1216">
                  <c:v>23150.291693675339</c:v>
                </c:pt>
                <c:pt idx="1217">
                  <c:v>23150.291693675339</c:v>
                </c:pt>
                <c:pt idx="1218">
                  <c:v>23000</c:v>
                </c:pt>
                <c:pt idx="1219">
                  <c:v>23000</c:v>
                </c:pt>
                <c:pt idx="1220">
                  <c:v>22880</c:v>
                </c:pt>
                <c:pt idx="1221">
                  <c:v>22867.189901848938</c:v>
                </c:pt>
                <c:pt idx="1222">
                  <c:v>22438.012440857987</c:v>
                </c:pt>
                <c:pt idx="1223">
                  <c:v>22000</c:v>
                </c:pt>
                <c:pt idx="1224">
                  <c:v>22000</c:v>
                </c:pt>
                <c:pt idx="1225">
                  <c:v>22000</c:v>
                </c:pt>
                <c:pt idx="1226">
                  <c:v>22000</c:v>
                </c:pt>
                <c:pt idx="1227">
                  <c:v>21903.737525554359</c:v>
                </c:pt>
                <c:pt idx="1228">
                  <c:v>21500</c:v>
                </c:pt>
                <c:pt idx="1229">
                  <c:v>21369.500024931083</c:v>
                </c:pt>
                <c:pt idx="1230">
                  <c:v>21369.500024931083</c:v>
                </c:pt>
                <c:pt idx="1231">
                  <c:v>21369.500024931083</c:v>
                </c:pt>
                <c:pt idx="1232">
                  <c:v>21369.500024931083</c:v>
                </c:pt>
                <c:pt idx="1233">
                  <c:v>21369.500024931083</c:v>
                </c:pt>
                <c:pt idx="1234">
                  <c:v>21369.500024931083</c:v>
                </c:pt>
                <c:pt idx="1235">
                  <c:v>21369.500024931083</c:v>
                </c:pt>
                <c:pt idx="1236">
                  <c:v>21369.500024931083</c:v>
                </c:pt>
                <c:pt idx="1237">
                  <c:v>21369.500024931083</c:v>
                </c:pt>
                <c:pt idx="1238">
                  <c:v>21369.500024931083</c:v>
                </c:pt>
                <c:pt idx="1239">
                  <c:v>21369.500024931083</c:v>
                </c:pt>
                <c:pt idx="1240">
                  <c:v>21369.500024931083</c:v>
                </c:pt>
                <c:pt idx="1241">
                  <c:v>21342.710575059013</c:v>
                </c:pt>
                <c:pt idx="1242">
                  <c:v>21228.177433598263</c:v>
                </c:pt>
                <c:pt idx="1243">
                  <c:v>21000</c:v>
                </c:pt>
                <c:pt idx="1244">
                  <c:v>21000</c:v>
                </c:pt>
                <c:pt idx="1245">
                  <c:v>21000</c:v>
                </c:pt>
                <c:pt idx="1246">
                  <c:v>20640</c:v>
                </c:pt>
                <c:pt idx="1247">
                  <c:v>20571</c:v>
                </c:pt>
                <c:pt idx="1248">
                  <c:v>20514.720023933838</c:v>
                </c:pt>
                <c:pt idx="1249">
                  <c:v>20479.104190558952</c:v>
                </c:pt>
                <c:pt idx="1250">
                  <c:v>20479.104190558952</c:v>
                </c:pt>
                <c:pt idx="1251">
                  <c:v>20400</c:v>
                </c:pt>
                <c:pt idx="1252">
                  <c:v>20326.391023865726</c:v>
                </c:pt>
                <c:pt idx="1253">
                  <c:v>20122.945856810104</c:v>
                </c:pt>
                <c:pt idx="1254">
                  <c:v>20000</c:v>
                </c:pt>
                <c:pt idx="1255">
                  <c:v>20000</c:v>
                </c:pt>
                <c:pt idx="1256">
                  <c:v>20000</c:v>
                </c:pt>
                <c:pt idx="1257">
                  <c:v>20000</c:v>
                </c:pt>
                <c:pt idx="1258">
                  <c:v>20000</c:v>
                </c:pt>
                <c:pt idx="1259">
                  <c:v>20000</c:v>
                </c:pt>
                <c:pt idx="1260">
                  <c:v>20000</c:v>
                </c:pt>
                <c:pt idx="1261">
                  <c:v>20000</c:v>
                </c:pt>
                <c:pt idx="1262">
                  <c:v>20000</c:v>
                </c:pt>
                <c:pt idx="1263">
                  <c:v>20000</c:v>
                </c:pt>
                <c:pt idx="1264">
                  <c:v>20000</c:v>
                </c:pt>
                <c:pt idx="1265">
                  <c:v>20000</c:v>
                </c:pt>
                <c:pt idx="1266">
                  <c:v>20000</c:v>
                </c:pt>
                <c:pt idx="1267">
                  <c:v>20000</c:v>
                </c:pt>
                <c:pt idx="1268">
                  <c:v>20000</c:v>
                </c:pt>
                <c:pt idx="1269">
                  <c:v>19831.432821021317</c:v>
                </c:pt>
                <c:pt idx="1270">
                  <c:v>19818.231248269083</c:v>
                </c:pt>
                <c:pt idx="1271">
                  <c:v>19588.708356186824</c:v>
                </c:pt>
                <c:pt idx="1272">
                  <c:v>19588.708356186824</c:v>
                </c:pt>
                <c:pt idx="1273">
                  <c:v>19588.708356186824</c:v>
                </c:pt>
                <c:pt idx="1274">
                  <c:v>19200</c:v>
                </c:pt>
                <c:pt idx="1275">
                  <c:v>19200</c:v>
                </c:pt>
                <c:pt idx="1276">
                  <c:v>19200</c:v>
                </c:pt>
                <c:pt idx="1277">
                  <c:v>19068</c:v>
                </c:pt>
                <c:pt idx="1278">
                  <c:v>19055.991584874118</c:v>
                </c:pt>
                <c:pt idx="1279">
                  <c:v>19055.991584874118</c:v>
                </c:pt>
                <c:pt idx="1280">
                  <c:v>19055.991584874118</c:v>
                </c:pt>
                <c:pt idx="1281">
                  <c:v>19055.991584874118</c:v>
                </c:pt>
                <c:pt idx="1282">
                  <c:v>19008.034062397041</c:v>
                </c:pt>
                <c:pt idx="1283">
                  <c:v>19000</c:v>
                </c:pt>
                <c:pt idx="1284">
                  <c:v>19000</c:v>
                </c:pt>
                <c:pt idx="1285">
                  <c:v>19000</c:v>
                </c:pt>
                <c:pt idx="1286">
                  <c:v>18987</c:v>
                </c:pt>
                <c:pt idx="1287">
                  <c:v>18698.312521814696</c:v>
                </c:pt>
                <c:pt idx="1288">
                  <c:v>18499.860539512854</c:v>
                </c:pt>
                <c:pt idx="1289">
                  <c:v>18060</c:v>
                </c:pt>
                <c:pt idx="1290">
                  <c:v>18018.883790212141</c:v>
                </c:pt>
                <c:pt idx="1291">
                  <c:v>18000</c:v>
                </c:pt>
                <c:pt idx="1292">
                  <c:v>18000</c:v>
                </c:pt>
                <c:pt idx="1293">
                  <c:v>18000</c:v>
                </c:pt>
                <c:pt idx="1294">
                  <c:v>18000</c:v>
                </c:pt>
                <c:pt idx="1295">
                  <c:v>18000</c:v>
                </c:pt>
                <c:pt idx="1296">
                  <c:v>18000</c:v>
                </c:pt>
                <c:pt idx="1297">
                  <c:v>18000</c:v>
                </c:pt>
                <c:pt idx="1298">
                  <c:v>18000</c:v>
                </c:pt>
                <c:pt idx="1299">
                  <c:v>18000</c:v>
                </c:pt>
                <c:pt idx="1300">
                  <c:v>18000</c:v>
                </c:pt>
                <c:pt idx="1301">
                  <c:v>17807.916687442568</c:v>
                </c:pt>
                <c:pt idx="1302">
                  <c:v>17807.916687442568</c:v>
                </c:pt>
                <c:pt idx="1303">
                  <c:v>17807.916687442568</c:v>
                </c:pt>
                <c:pt idx="1304">
                  <c:v>17807.916687442568</c:v>
                </c:pt>
                <c:pt idx="1305">
                  <c:v>17807.916687442568</c:v>
                </c:pt>
                <c:pt idx="1306">
                  <c:v>17807.916687442568</c:v>
                </c:pt>
                <c:pt idx="1307">
                  <c:v>17807.916687442568</c:v>
                </c:pt>
                <c:pt idx="1308">
                  <c:v>17807.916687442568</c:v>
                </c:pt>
                <c:pt idx="1309">
                  <c:v>17807.916687442568</c:v>
                </c:pt>
                <c:pt idx="1310">
                  <c:v>17807.916687442568</c:v>
                </c:pt>
                <c:pt idx="1311">
                  <c:v>17807.916687442568</c:v>
                </c:pt>
                <c:pt idx="1312">
                  <c:v>17807.916687442568</c:v>
                </c:pt>
                <c:pt idx="1313">
                  <c:v>17807.916687442568</c:v>
                </c:pt>
                <c:pt idx="1314">
                  <c:v>17807.916687442568</c:v>
                </c:pt>
                <c:pt idx="1315">
                  <c:v>17807.916687442568</c:v>
                </c:pt>
                <c:pt idx="1316">
                  <c:v>17807.916687442568</c:v>
                </c:pt>
                <c:pt idx="1317">
                  <c:v>17807.916687442568</c:v>
                </c:pt>
                <c:pt idx="1318">
                  <c:v>17807.916687442568</c:v>
                </c:pt>
                <c:pt idx="1319">
                  <c:v>17807.916687442568</c:v>
                </c:pt>
                <c:pt idx="1320">
                  <c:v>17728</c:v>
                </c:pt>
                <c:pt idx="1321">
                  <c:v>17598.017290051986</c:v>
                </c:pt>
                <c:pt idx="1322">
                  <c:v>17067.637625607145</c:v>
                </c:pt>
                <c:pt idx="1323">
                  <c:v>16917.52085307044</c:v>
                </c:pt>
                <c:pt idx="1324">
                  <c:v>16917.52085307044</c:v>
                </c:pt>
                <c:pt idx="1325">
                  <c:v>16800</c:v>
                </c:pt>
                <c:pt idx="1326">
                  <c:v>16350</c:v>
                </c:pt>
                <c:pt idx="1327">
                  <c:v>16337.518501630093</c:v>
                </c:pt>
                <c:pt idx="1328">
                  <c:v>16110</c:v>
                </c:pt>
                <c:pt idx="1329">
                  <c:v>16027.125018698311</c:v>
                </c:pt>
                <c:pt idx="1330">
                  <c:v>16027.125018698311</c:v>
                </c:pt>
                <c:pt idx="1331">
                  <c:v>16027.125018698311</c:v>
                </c:pt>
                <c:pt idx="1332">
                  <c:v>16027.125018698311</c:v>
                </c:pt>
                <c:pt idx="1333">
                  <c:v>16027.125018698311</c:v>
                </c:pt>
                <c:pt idx="1334">
                  <c:v>16027.125018698311</c:v>
                </c:pt>
                <c:pt idx="1335">
                  <c:v>16027.125018698311</c:v>
                </c:pt>
                <c:pt idx="1336">
                  <c:v>16027.125018698311</c:v>
                </c:pt>
                <c:pt idx="1337">
                  <c:v>16000</c:v>
                </c:pt>
                <c:pt idx="1338">
                  <c:v>16000</c:v>
                </c:pt>
                <c:pt idx="1339">
                  <c:v>16000</c:v>
                </c:pt>
                <c:pt idx="1340">
                  <c:v>15840</c:v>
                </c:pt>
                <c:pt idx="1341">
                  <c:v>15761.782720672842</c:v>
                </c:pt>
                <c:pt idx="1342">
                  <c:v>15600</c:v>
                </c:pt>
                <c:pt idx="1343">
                  <c:v>15600</c:v>
                </c:pt>
                <c:pt idx="1344">
                  <c:v>15500</c:v>
                </c:pt>
                <c:pt idx="1345">
                  <c:v>15500</c:v>
                </c:pt>
                <c:pt idx="1346">
                  <c:v>15404.364569961488</c:v>
                </c:pt>
                <c:pt idx="1347">
                  <c:v>15244.793267899293</c:v>
                </c:pt>
                <c:pt idx="1348">
                  <c:v>15206.427249917633</c:v>
                </c:pt>
                <c:pt idx="1349">
                  <c:v>15190.15293438851</c:v>
                </c:pt>
                <c:pt idx="1350">
                  <c:v>15136.729184326183</c:v>
                </c:pt>
                <c:pt idx="1351">
                  <c:v>15136.729184326183</c:v>
                </c:pt>
                <c:pt idx="1352">
                  <c:v>15136.729184326183</c:v>
                </c:pt>
                <c:pt idx="1353">
                  <c:v>15136.729184326183</c:v>
                </c:pt>
                <c:pt idx="1354">
                  <c:v>15092.18020692008</c:v>
                </c:pt>
                <c:pt idx="1355">
                  <c:v>15000</c:v>
                </c:pt>
                <c:pt idx="1356">
                  <c:v>15000</c:v>
                </c:pt>
                <c:pt idx="1357">
                  <c:v>15000</c:v>
                </c:pt>
                <c:pt idx="1358">
                  <c:v>15000</c:v>
                </c:pt>
                <c:pt idx="1359">
                  <c:v>15000</c:v>
                </c:pt>
                <c:pt idx="1360">
                  <c:v>15000</c:v>
                </c:pt>
                <c:pt idx="1361">
                  <c:v>15000</c:v>
                </c:pt>
                <c:pt idx="1362">
                  <c:v>15000</c:v>
                </c:pt>
                <c:pt idx="1363">
                  <c:v>15000</c:v>
                </c:pt>
                <c:pt idx="1364">
                  <c:v>15000</c:v>
                </c:pt>
                <c:pt idx="1365">
                  <c:v>15000</c:v>
                </c:pt>
                <c:pt idx="1366">
                  <c:v>15000</c:v>
                </c:pt>
                <c:pt idx="1367">
                  <c:v>15000</c:v>
                </c:pt>
                <c:pt idx="1368">
                  <c:v>15000</c:v>
                </c:pt>
                <c:pt idx="1369">
                  <c:v>15000</c:v>
                </c:pt>
                <c:pt idx="1370">
                  <c:v>15000</c:v>
                </c:pt>
                <c:pt idx="1371">
                  <c:v>15000</c:v>
                </c:pt>
                <c:pt idx="1372">
                  <c:v>14960</c:v>
                </c:pt>
                <c:pt idx="1373">
                  <c:v>14630.613583549337</c:v>
                </c:pt>
                <c:pt idx="1374">
                  <c:v>14500</c:v>
                </c:pt>
                <c:pt idx="1375">
                  <c:v>14400</c:v>
                </c:pt>
                <c:pt idx="1376">
                  <c:v>14400</c:v>
                </c:pt>
                <c:pt idx="1377">
                  <c:v>14246.333349954055</c:v>
                </c:pt>
                <c:pt idx="1378">
                  <c:v>14246.333349954055</c:v>
                </c:pt>
                <c:pt idx="1379">
                  <c:v>14246.333349954055</c:v>
                </c:pt>
                <c:pt idx="1380">
                  <c:v>14246.333349954055</c:v>
                </c:pt>
                <c:pt idx="1381">
                  <c:v>14246.333349954055</c:v>
                </c:pt>
                <c:pt idx="1382">
                  <c:v>14246.333349954055</c:v>
                </c:pt>
                <c:pt idx="1383">
                  <c:v>14246.333349954055</c:v>
                </c:pt>
                <c:pt idx="1384">
                  <c:v>14246.333349954055</c:v>
                </c:pt>
                <c:pt idx="1385">
                  <c:v>14000</c:v>
                </c:pt>
                <c:pt idx="1386">
                  <c:v>14000</c:v>
                </c:pt>
                <c:pt idx="1387">
                  <c:v>14000</c:v>
                </c:pt>
                <c:pt idx="1388">
                  <c:v>14000</c:v>
                </c:pt>
                <c:pt idx="1389">
                  <c:v>14000</c:v>
                </c:pt>
                <c:pt idx="1390">
                  <c:v>13801.135432767991</c:v>
                </c:pt>
                <c:pt idx="1391">
                  <c:v>13800</c:v>
                </c:pt>
                <c:pt idx="1392">
                  <c:v>13745.704467353951</c:v>
                </c:pt>
                <c:pt idx="1393">
                  <c:v>13636</c:v>
                </c:pt>
                <c:pt idx="1394">
                  <c:v>13603.016099449767</c:v>
                </c:pt>
                <c:pt idx="1395">
                  <c:v>13500</c:v>
                </c:pt>
                <c:pt idx="1396">
                  <c:v>13500</c:v>
                </c:pt>
                <c:pt idx="1397">
                  <c:v>13500</c:v>
                </c:pt>
                <c:pt idx="1398">
                  <c:v>13500</c:v>
                </c:pt>
                <c:pt idx="1399">
                  <c:v>13355.937515581925</c:v>
                </c:pt>
                <c:pt idx="1400">
                  <c:v>13355.937515581925</c:v>
                </c:pt>
                <c:pt idx="1401">
                  <c:v>13355.937515581925</c:v>
                </c:pt>
                <c:pt idx="1402">
                  <c:v>13355.937515581925</c:v>
                </c:pt>
                <c:pt idx="1403">
                  <c:v>13338.129598894484</c:v>
                </c:pt>
                <c:pt idx="1404">
                  <c:v>13100</c:v>
                </c:pt>
                <c:pt idx="1405">
                  <c:v>13000</c:v>
                </c:pt>
                <c:pt idx="1406">
                  <c:v>13000</c:v>
                </c:pt>
                <c:pt idx="1407">
                  <c:v>13000</c:v>
                </c:pt>
                <c:pt idx="1408">
                  <c:v>13000</c:v>
                </c:pt>
                <c:pt idx="1409">
                  <c:v>13000</c:v>
                </c:pt>
                <c:pt idx="1410">
                  <c:v>12821.700014958649</c:v>
                </c:pt>
                <c:pt idx="1411">
                  <c:v>12821.700014958649</c:v>
                </c:pt>
                <c:pt idx="1412">
                  <c:v>12821.700014958649</c:v>
                </c:pt>
                <c:pt idx="1413">
                  <c:v>12821.700014958649</c:v>
                </c:pt>
                <c:pt idx="1414">
                  <c:v>12821.700014958649</c:v>
                </c:pt>
                <c:pt idx="1415">
                  <c:v>12821.700014958649</c:v>
                </c:pt>
                <c:pt idx="1416">
                  <c:v>12608.005014709339</c:v>
                </c:pt>
                <c:pt idx="1417">
                  <c:v>12500</c:v>
                </c:pt>
                <c:pt idx="1418">
                  <c:v>12465.541681209797</c:v>
                </c:pt>
                <c:pt idx="1419">
                  <c:v>12465.541681209797</c:v>
                </c:pt>
                <c:pt idx="1420">
                  <c:v>12465.541681209797</c:v>
                </c:pt>
                <c:pt idx="1421">
                  <c:v>12465.541681209797</c:v>
                </c:pt>
                <c:pt idx="1422">
                  <c:v>12465.541681209797</c:v>
                </c:pt>
                <c:pt idx="1423">
                  <c:v>12465.541681209797</c:v>
                </c:pt>
                <c:pt idx="1424">
                  <c:v>12465.541681209797</c:v>
                </c:pt>
                <c:pt idx="1425">
                  <c:v>12465.541681209797</c:v>
                </c:pt>
                <c:pt idx="1426">
                  <c:v>12465.541681209797</c:v>
                </c:pt>
                <c:pt idx="1427">
                  <c:v>12326.656394453004</c:v>
                </c:pt>
                <c:pt idx="1428">
                  <c:v>12227.430201752599</c:v>
                </c:pt>
                <c:pt idx="1429">
                  <c:v>12192.177986291113</c:v>
                </c:pt>
                <c:pt idx="1430">
                  <c:v>12109.383347460946</c:v>
                </c:pt>
                <c:pt idx="1431">
                  <c:v>12000</c:v>
                </c:pt>
                <c:pt idx="1432">
                  <c:v>12000</c:v>
                </c:pt>
                <c:pt idx="1433">
                  <c:v>12000</c:v>
                </c:pt>
                <c:pt idx="1434">
                  <c:v>12000</c:v>
                </c:pt>
                <c:pt idx="1435">
                  <c:v>12000</c:v>
                </c:pt>
                <c:pt idx="1436">
                  <c:v>12000</c:v>
                </c:pt>
                <c:pt idx="1437">
                  <c:v>12000</c:v>
                </c:pt>
                <c:pt idx="1438">
                  <c:v>12000</c:v>
                </c:pt>
                <c:pt idx="1439">
                  <c:v>12000</c:v>
                </c:pt>
                <c:pt idx="1440">
                  <c:v>12000</c:v>
                </c:pt>
                <c:pt idx="1441">
                  <c:v>12000</c:v>
                </c:pt>
                <c:pt idx="1442">
                  <c:v>12000</c:v>
                </c:pt>
                <c:pt idx="1443">
                  <c:v>12000</c:v>
                </c:pt>
                <c:pt idx="1444">
                  <c:v>12000</c:v>
                </c:pt>
                <c:pt idx="1445">
                  <c:v>12000</c:v>
                </c:pt>
                <c:pt idx="1446">
                  <c:v>12000</c:v>
                </c:pt>
                <c:pt idx="1447">
                  <c:v>12000</c:v>
                </c:pt>
                <c:pt idx="1448">
                  <c:v>12000</c:v>
                </c:pt>
                <c:pt idx="1449">
                  <c:v>12000</c:v>
                </c:pt>
                <c:pt idx="1450">
                  <c:v>12000</c:v>
                </c:pt>
                <c:pt idx="1451">
                  <c:v>11800</c:v>
                </c:pt>
                <c:pt idx="1452">
                  <c:v>11753.225013712095</c:v>
                </c:pt>
                <c:pt idx="1453">
                  <c:v>11575.14584683767</c:v>
                </c:pt>
                <c:pt idx="1454">
                  <c:v>11575.14584683767</c:v>
                </c:pt>
                <c:pt idx="1455">
                  <c:v>11575.14584683767</c:v>
                </c:pt>
                <c:pt idx="1456">
                  <c:v>11575.14584683767</c:v>
                </c:pt>
                <c:pt idx="1457">
                  <c:v>11575.14584683767</c:v>
                </c:pt>
                <c:pt idx="1458">
                  <c:v>11539.530013462785</c:v>
                </c:pt>
                <c:pt idx="1459">
                  <c:v>11518.711713336908</c:v>
                </c:pt>
                <c:pt idx="1460">
                  <c:v>11404.820437438224</c:v>
                </c:pt>
                <c:pt idx="1461">
                  <c:v>11400</c:v>
                </c:pt>
                <c:pt idx="1462">
                  <c:v>11397.066679963244</c:v>
                </c:pt>
                <c:pt idx="1463">
                  <c:v>11325.835013213473</c:v>
                </c:pt>
                <c:pt idx="1464">
                  <c:v>11325.835013213473</c:v>
                </c:pt>
                <c:pt idx="1465">
                  <c:v>11040.908346214392</c:v>
                </c:pt>
                <c:pt idx="1466">
                  <c:v>11040.908346214392</c:v>
                </c:pt>
                <c:pt idx="1467">
                  <c:v>11000</c:v>
                </c:pt>
                <c:pt idx="1468">
                  <c:v>11000</c:v>
                </c:pt>
                <c:pt idx="1469">
                  <c:v>11000</c:v>
                </c:pt>
                <c:pt idx="1470">
                  <c:v>11000</c:v>
                </c:pt>
                <c:pt idx="1471">
                  <c:v>11000</c:v>
                </c:pt>
                <c:pt idx="1472">
                  <c:v>10956.982885192734</c:v>
                </c:pt>
                <c:pt idx="1473">
                  <c:v>10898.445012714852</c:v>
                </c:pt>
                <c:pt idx="1474">
                  <c:v>10809.503829551191</c:v>
                </c:pt>
                <c:pt idx="1475">
                  <c:v>10800</c:v>
                </c:pt>
                <c:pt idx="1476">
                  <c:v>10684.750012465542</c:v>
                </c:pt>
                <c:pt idx="1477">
                  <c:v>10684.750012465542</c:v>
                </c:pt>
                <c:pt idx="1478">
                  <c:v>10684.750012465542</c:v>
                </c:pt>
                <c:pt idx="1479">
                  <c:v>10684.750012465542</c:v>
                </c:pt>
                <c:pt idx="1480">
                  <c:v>10684.750012465542</c:v>
                </c:pt>
                <c:pt idx="1481">
                  <c:v>10684.750012465542</c:v>
                </c:pt>
                <c:pt idx="1482">
                  <c:v>10684.750012465542</c:v>
                </c:pt>
                <c:pt idx="1483">
                  <c:v>10684.750012465542</c:v>
                </c:pt>
                <c:pt idx="1484">
                  <c:v>10684.750012465542</c:v>
                </c:pt>
                <c:pt idx="1485">
                  <c:v>10684.750012465542</c:v>
                </c:pt>
                <c:pt idx="1486">
                  <c:v>10684.750012465542</c:v>
                </c:pt>
                <c:pt idx="1487">
                  <c:v>10684.750012465542</c:v>
                </c:pt>
                <c:pt idx="1488">
                  <c:v>10684.750012465542</c:v>
                </c:pt>
                <c:pt idx="1489">
                  <c:v>10684.750012465542</c:v>
                </c:pt>
                <c:pt idx="1490">
                  <c:v>10684.750012465542</c:v>
                </c:pt>
                <c:pt idx="1491">
                  <c:v>10684.750012465542</c:v>
                </c:pt>
                <c:pt idx="1492">
                  <c:v>10684.750012465542</c:v>
                </c:pt>
                <c:pt idx="1493">
                  <c:v>10684.750012465542</c:v>
                </c:pt>
                <c:pt idx="1494">
                  <c:v>10684.750012465542</c:v>
                </c:pt>
                <c:pt idx="1495">
                  <c:v>10684.750012465542</c:v>
                </c:pt>
                <c:pt idx="1496">
                  <c:v>10684.750012465542</c:v>
                </c:pt>
                <c:pt idx="1497">
                  <c:v>10684.750012465542</c:v>
                </c:pt>
                <c:pt idx="1498">
                  <c:v>10684.750012465542</c:v>
                </c:pt>
                <c:pt idx="1499">
                  <c:v>10684.750012465542</c:v>
                </c:pt>
                <c:pt idx="1500">
                  <c:v>10684.750012465542</c:v>
                </c:pt>
                <c:pt idx="1501">
                  <c:v>10684.750012465542</c:v>
                </c:pt>
                <c:pt idx="1502">
                  <c:v>10684.750012465542</c:v>
                </c:pt>
                <c:pt idx="1503">
                  <c:v>10239.552095279476</c:v>
                </c:pt>
                <c:pt idx="1504">
                  <c:v>10200</c:v>
                </c:pt>
                <c:pt idx="1505">
                  <c:v>10150.512511842264</c:v>
                </c:pt>
                <c:pt idx="1506">
                  <c:v>10150.512511842264</c:v>
                </c:pt>
                <c:pt idx="1507">
                  <c:v>10000</c:v>
                </c:pt>
                <c:pt idx="1508">
                  <c:v>10000</c:v>
                </c:pt>
                <c:pt idx="1509">
                  <c:v>10000</c:v>
                </c:pt>
                <c:pt idx="1510">
                  <c:v>10000</c:v>
                </c:pt>
                <c:pt idx="1511">
                  <c:v>10000</c:v>
                </c:pt>
                <c:pt idx="1512">
                  <c:v>10000</c:v>
                </c:pt>
                <c:pt idx="1513">
                  <c:v>10000</c:v>
                </c:pt>
                <c:pt idx="1514">
                  <c:v>10000</c:v>
                </c:pt>
                <c:pt idx="1515">
                  <c:v>10000</c:v>
                </c:pt>
                <c:pt idx="1516">
                  <c:v>10000</c:v>
                </c:pt>
                <c:pt idx="1517">
                  <c:v>10000</c:v>
                </c:pt>
                <c:pt idx="1518">
                  <c:v>10000</c:v>
                </c:pt>
                <c:pt idx="1519">
                  <c:v>10000</c:v>
                </c:pt>
                <c:pt idx="1520">
                  <c:v>10000</c:v>
                </c:pt>
                <c:pt idx="1521">
                  <c:v>10000</c:v>
                </c:pt>
                <c:pt idx="1522">
                  <c:v>10000</c:v>
                </c:pt>
                <c:pt idx="1523">
                  <c:v>9972.4333449678379</c:v>
                </c:pt>
                <c:pt idx="1524">
                  <c:v>9956.1219482708348</c:v>
                </c:pt>
                <c:pt idx="1525">
                  <c:v>9794.354178093412</c:v>
                </c:pt>
                <c:pt idx="1526">
                  <c:v>9794.354178093412</c:v>
                </c:pt>
                <c:pt idx="1527">
                  <c:v>9794.354178093412</c:v>
                </c:pt>
                <c:pt idx="1528">
                  <c:v>9794.354178093412</c:v>
                </c:pt>
                <c:pt idx="1529">
                  <c:v>9705.3145946561999</c:v>
                </c:pt>
                <c:pt idx="1530">
                  <c:v>9616.275011218986</c:v>
                </c:pt>
                <c:pt idx="1531">
                  <c:v>9616.275011218986</c:v>
                </c:pt>
                <c:pt idx="1532">
                  <c:v>9616.275011218986</c:v>
                </c:pt>
                <c:pt idx="1533">
                  <c:v>9600</c:v>
                </c:pt>
                <c:pt idx="1534">
                  <c:v>9600</c:v>
                </c:pt>
                <c:pt idx="1535">
                  <c:v>9545.0433444692171</c:v>
                </c:pt>
                <c:pt idx="1536">
                  <c:v>9509.8988293070688</c:v>
                </c:pt>
                <c:pt idx="1537">
                  <c:v>9490.1984044603923</c:v>
                </c:pt>
                <c:pt idx="1538">
                  <c:v>9438.1958443445619</c:v>
                </c:pt>
                <c:pt idx="1539">
                  <c:v>9376.2513877177607</c:v>
                </c:pt>
                <c:pt idx="1540">
                  <c:v>9188.8850107203652</c:v>
                </c:pt>
                <c:pt idx="1541">
                  <c:v>9171.0323574730355</c:v>
                </c:pt>
                <c:pt idx="1542">
                  <c:v>9146.5655463031271</c:v>
                </c:pt>
                <c:pt idx="1543">
                  <c:v>9000</c:v>
                </c:pt>
                <c:pt idx="1544">
                  <c:v>9000</c:v>
                </c:pt>
                <c:pt idx="1545">
                  <c:v>9000</c:v>
                </c:pt>
                <c:pt idx="1546">
                  <c:v>8975.1900104710548</c:v>
                </c:pt>
                <c:pt idx="1547">
                  <c:v>8903.9583437212841</c:v>
                </c:pt>
                <c:pt idx="1548">
                  <c:v>8903.9583437212841</c:v>
                </c:pt>
                <c:pt idx="1549">
                  <c:v>8903.9583437212841</c:v>
                </c:pt>
                <c:pt idx="1550">
                  <c:v>8903.9583437212841</c:v>
                </c:pt>
                <c:pt idx="1551">
                  <c:v>8903.9583437212841</c:v>
                </c:pt>
                <c:pt idx="1552">
                  <c:v>8903.9583437212841</c:v>
                </c:pt>
                <c:pt idx="1553">
                  <c:v>8903.9583437212841</c:v>
                </c:pt>
                <c:pt idx="1554">
                  <c:v>8903.9583437212841</c:v>
                </c:pt>
                <c:pt idx="1555">
                  <c:v>8903.9583437212841</c:v>
                </c:pt>
                <c:pt idx="1556">
                  <c:v>8903.9583437212841</c:v>
                </c:pt>
                <c:pt idx="1557">
                  <c:v>8903.9583437212841</c:v>
                </c:pt>
                <c:pt idx="1558">
                  <c:v>8903.9583437212841</c:v>
                </c:pt>
                <c:pt idx="1559">
                  <c:v>8903.9583437212841</c:v>
                </c:pt>
                <c:pt idx="1560">
                  <c:v>8903.9583437212841</c:v>
                </c:pt>
                <c:pt idx="1561">
                  <c:v>8903.9583437212841</c:v>
                </c:pt>
                <c:pt idx="1562">
                  <c:v>8903.9583437212841</c:v>
                </c:pt>
                <c:pt idx="1563">
                  <c:v>8903.9583437212841</c:v>
                </c:pt>
                <c:pt idx="1564">
                  <c:v>8903.9583437212841</c:v>
                </c:pt>
                <c:pt idx="1565">
                  <c:v>8903.9583437212841</c:v>
                </c:pt>
                <c:pt idx="1566">
                  <c:v>8903.9583437212841</c:v>
                </c:pt>
                <c:pt idx="1567">
                  <c:v>8903.9583437212841</c:v>
                </c:pt>
                <c:pt idx="1568">
                  <c:v>8903.9583437212841</c:v>
                </c:pt>
                <c:pt idx="1569">
                  <c:v>8903.9583437212841</c:v>
                </c:pt>
                <c:pt idx="1570">
                  <c:v>8903.9583437212841</c:v>
                </c:pt>
                <c:pt idx="1571">
                  <c:v>8903.9583437212841</c:v>
                </c:pt>
                <c:pt idx="1572">
                  <c:v>8903.9583437212841</c:v>
                </c:pt>
                <c:pt idx="1573">
                  <c:v>8903.9583437212841</c:v>
                </c:pt>
                <c:pt idx="1574">
                  <c:v>8738</c:v>
                </c:pt>
                <c:pt idx="1575">
                  <c:v>8725</c:v>
                </c:pt>
                <c:pt idx="1576">
                  <c:v>8700</c:v>
                </c:pt>
                <c:pt idx="1577">
                  <c:v>8654.6475100970874</c:v>
                </c:pt>
                <c:pt idx="1578">
                  <c:v>8600</c:v>
                </c:pt>
                <c:pt idx="1579">
                  <c:v>8547.8000099724322</c:v>
                </c:pt>
                <c:pt idx="1580">
                  <c:v>8547.8000099724322</c:v>
                </c:pt>
                <c:pt idx="1581">
                  <c:v>8547.8000099724322</c:v>
                </c:pt>
                <c:pt idx="1582">
                  <c:v>8547.8000099724322</c:v>
                </c:pt>
                <c:pt idx="1583">
                  <c:v>8547.8000099724322</c:v>
                </c:pt>
                <c:pt idx="1584">
                  <c:v>8547.8000099724322</c:v>
                </c:pt>
                <c:pt idx="1585">
                  <c:v>8547.8000099724322</c:v>
                </c:pt>
                <c:pt idx="1586">
                  <c:v>8547.8000099724322</c:v>
                </c:pt>
                <c:pt idx="1587">
                  <c:v>8547.8000099724322</c:v>
                </c:pt>
                <c:pt idx="1588">
                  <c:v>8547.8000099724322</c:v>
                </c:pt>
                <c:pt idx="1589">
                  <c:v>8547.8000099724322</c:v>
                </c:pt>
                <c:pt idx="1590">
                  <c:v>8500</c:v>
                </c:pt>
                <c:pt idx="1591">
                  <c:v>8500</c:v>
                </c:pt>
                <c:pt idx="1592">
                  <c:v>8476.5683432226633</c:v>
                </c:pt>
                <c:pt idx="1593">
                  <c:v>8400</c:v>
                </c:pt>
                <c:pt idx="1594">
                  <c:v>8400</c:v>
                </c:pt>
                <c:pt idx="1595">
                  <c:v>8400</c:v>
                </c:pt>
                <c:pt idx="1596">
                  <c:v>8400</c:v>
                </c:pt>
                <c:pt idx="1597">
                  <c:v>8400</c:v>
                </c:pt>
                <c:pt idx="1598">
                  <c:v>8369.7208430980063</c:v>
                </c:pt>
                <c:pt idx="1599">
                  <c:v>8369.7208430980063</c:v>
                </c:pt>
                <c:pt idx="1600">
                  <c:v>8013.5625093491553</c:v>
                </c:pt>
                <c:pt idx="1601">
                  <c:v>8013.5625093491553</c:v>
                </c:pt>
                <c:pt idx="1602">
                  <c:v>8013.5625093491553</c:v>
                </c:pt>
                <c:pt idx="1603">
                  <c:v>8013.5625093491553</c:v>
                </c:pt>
                <c:pt idx="1604">
                  <c:v>8013.5625093491553</c:v>
                </c:pt>
                <c:pt idx="1605">
                  <c:v>8013.5625093491553</c:v>
                </c:pt>
                <c:pt idx="1606">
                  <c:v>8013.5625093491553</c:v>
                </c:pt>
                <c:pt idx="1607">
                  <c:v>8013.5625093491553</c:v>
                </c:pt>
                <c:pt idx="1608">
                  <c:v>8013.5625093491553</c:v>
                </c:pt>
                <c:pt idx="1609">
                  <c:v>8013.5625093491553</c:v>
                </c:pt>
                <c:pt idx="1610">
                  <c:v>8013.5625093491553</c:v>
                </c:pt>
                <c:pt idx="1611">
                  <c:v>8000</c:v>
                </c:pt>
                <c:pt idx="1612">
                  <c:v>8000</c:v>
                </c:pt>
                <c:pt idx="1613">
                  <c:v>8000</c:v>
                </c:pt>
                <c:pt idx="1614">
                  <c:v>8000</c:v>
                </c:pt>
                <c:pt idx="1615">
                  <c:v>8000</c:v>
                </c:pt>
                <c:pt idx="1616">
                  <c:v>7960</c:v>
                </c:pt>
                <c:pt idx="1617">
                  <c:v>7799.8675090998449</c:v>
                </c:pt>
                <c:pt idx="1618">
                  <c:v>7693.0200089751897</c:v>
                </c:pt>
                <c:pt idx="1619">
                  <c:v>7600</c:v>
                </c:pt>
                <c:pt idx="1620">
                  <c:v>7568.3645921630914</c:v>
                </c:pt>
                <c:pt idx="1621">
                  <c:v>7500</c:v>
                </c:pt>
                <c:pt idx="1622">
                  <c:v>7500</c:v>
                </c:pt>
                <c:pt idx="1623">
                  <c:v>7497.1329254133216</c:v>
                </c:pt>
                <c:pt idx="1624">
                  <c:v>7479.3250087258784</c:v>
                </c:pt>
                <c:pt idx="1625">
                  <c:v>7479.3250087258784</c:v>
                </c:pt>
                <c:pt idx="1626">
                  <c:v>7479.3250087258784</c:v>
                </c:pt>
                <c:pt idx="1627">
                  <c:v>7479.3250087258784</c:v>
                </c:pt>
                <c:pt idx="1628">
                  <c:v>7301.2458418514525</c:v>
                </c:pt>
                <c:pt idx="1629">
                  <c:v>7265.630008476568</c:v>
                </c:pt>
                <c:pt idx="1630">
                  <c:v>7265</c:v>
                </c:pt>
                <c:pt idx="1631">
                  <c:v>7261.724659606657</c:v>
                </c:pt>
                <c:pt idx="1632">
                  <c:v>7200</c:v>
                </c:pt>
                <c:pt idx="1633">
                  <c:v>7200</c:v>
                </c:pt>
                <c:pt idx="1634">
                  <c:v>7200</c:v>
                </c:pt>
                <c:pt idx="1635">
                  <c:v>7123.1666749770275</c:v>
                </c:pt>
                <c:pt idx="1636">
                  <c:v>7123.1666749770275</c:v>
                </c:pt>
                <c:pt idx="1637">
                  <c:v>7123.1666749770275</c:v>
                </c:pt>
                <c:pt idx="1638">
                  <c:v>7123.1666749770275</c:v>
                </c:pt>
                <c:pt idx="1639">
                  <c:v>7123.1666749770275</c:v>
                </c:pt>
                <c:pt idx="1640">
                  <c:v>7123.1666749770275</c:v>
                </c:pt>
                <c:pt idx="1641">
                  <c:v>7123.1666749770275</c:v>
                </c:pt>
                <c:pt idx="1642">
                  <c:v>7123.1666749770275</c:v>
                </c:pt>
                <c:pt idx="1643">
                  <c:v>7123.1666749770275</c:v>
                </c:pt>
                <c:pt idx="1644">
                  <c:v>7123.1666749770275</c:v>
                </c:pt>
                <c:pt idx="1645">
                  <c:v>7123.1666749770275</c:v>
                </c:pt>
                <c:pt idx="1646">
                  <c:v>7123.1666749770275</c:v>
                </c:pt>
                <c:pt idx="1647">
                  <c:v>7123.1666749770275</c:v>
                </c:pt>
                <c:pt idx="1648">
                  <c:v>7123.1666749770275</c:v>
                </c:pt>
                <c:pt idx="1649">
                  <c:v>7123.1666749770275</c:v>
                </c:pt>
                <c:pt idx="1650">
                  <c:v>7123.1666749770275</c:v>
                </c:pt>
                <c:pt idx="1651">
                  <c:v>7123.1666749770275</c:v>
                </c:pt>
                <c:pt idx="1652">
                  <c:v>7123.1666749770275</c:v>
                </c:pt>
                <c:pt idx="1653">
                  <c:v>7123.1666749770275</c:v>
                </c:pt>
                <c:pt idx="1654">
                  <c:v>7123.1666749770275</c:v>
                </c:pt>
                <c:pt idx="1655">
                  <c:v>7000</c:v>
                </c:pt>
                <c:pt idx="1656">
                  <c:v>7000</c:v>
                </c:pt>
                <c:pt idx="1657">
                  <c:v>7000</c:v>
                </c:pt>
                <c:pt idx="1658">
                  <c:v>6945.0875081026015</c:v>
                </c:pt>
                <c:pt idx="1659">
                  <c:v>6767.0083412281756</c:v>
                </c:pt>
                <c:pt idx="1660">
                  <c:v>6767.0083412281756</c:v>
                </c:pt>
                <c:pt idx="1661">
                  <c:v>6767.0083412281756</c:v>
                </c:pt>
                <c:pt idx="1662">
                  <c:v>6720</c:v>
                </c:pt>
                <c:pt idx="1663">
                  <c:v>6720</c:v>
                </c:pt>
                <c:pt idx="1664">
                  <c:v>6713.584591165848</c:v>
                </c:pt>
                <c:pt idx="1665">
                  <c:v>6677.9687577909626</c:v>
                </c:pt>
                <c:pt idx="1666">
                  <c:v>6629</c:v>
                </c:pt>
                <c:pt idx="1667">
                  <c:v>6600</c:v>
                </c:pt>
                <c:pt idx="1668">
                  <c:v>6588.9291743537506</c:v>
                </c:pt>
                <c:pt idx="1669">
                  <c:v>6588.9291743537506</c:v>
                </c:pt>
                <c:pt idx="1670">
                  <c:v>6588.9291743537506</c:v>
                </c:pt>
                <c:pt idx="1671">
                  <c:v>6545</c:v>
                </c:pt>
                <c:pt idx="1672">
                  <c:v>6499.8895909165376</c:v>
                </c:pt>
                <c:pt idx="1673">
                  <c:v>6410.8500074793246</c:v>
                </c:pt>
                <c:pt idx="1674">
                  <c:v>6410.8500074793246</c:v>
                </c:pt>
                <c:pt idx="1675">
                  <c:v>6410.8500074793246</c:v>
                </c:pt>
                <c:pt idx="1676">
                  <c:v>6410.8500074793246</c:v>
                </c:pt>
                <c:pt idx="1677">
                  <c:v>6410.8500074793246</c:v>
                </c:pt>
                <c:pt idx="1678">
                  <c:v>6410.8500074793246</c:v>
                </c:pt>
                <c:pt idx="1679">
                  <c:v>6410.8500074793246</c:v>
                </c:pt>
                <c:pt idx="1680">
                  <c:v>6410.8500074793246</c:v>
                </c:pt>
                <c:pt idx="1681">
                  <c:v>6410.8500074793246</c:v>
                </c:pt>
                <c:pt idx="1682">
                  <c:v>6410.8500074793246</c:v>
                </c:pt>
                <c:pt idx="1683">
                  <c:v>6368.453230079479</c:v>
                </c:pt>
                <c:pt idx="1684">
                  <c:v>6232.7708406048987</c:v>
                </c:pt>
                <c:pt idx="1685">
                  <c:v>6232.7708406048987</c:v>
                </c:pt>
                <c:pt idx="1686">
                  <c:v>6232.7708406048987</c:v>
                </c:pt>
                <c:pt idx="1687">
                  <c:v>6232.7708406048987</c:v>
                </c:pt>
                <c:pt idx="1688">
                  <c:v>6232.7708406048987</c:v>
                </c:pt>
                <c:pt idx="1689">
                  <c:v>6232.7708406048987</c:v>
                </c:pt>
                <c:pt idx="1690">
                  <c:v>6054.6916737304728</c:v>
                </c:pt>
                <c:pt idx="1691">
                  <c:v>6000</c:v>
                </c:pt>
                <c:pt idx="1692">
                  <c:v>6000</c:v>
                </c:pt>
                <c:pt idx="1693">
                  <c:v>6000</c:v>
                </c:pt>
                <c:pt idx="1694">
                  <c:v>6000</c:v>
                </c:pt>
                <c:pt idx="1695">
                  <c:v>6000</c:v>
                </c:pt>
                <c:pt idx="1696">
                  <c:v>6000</c:v>
                </c:pt>
                <c:pt idx="1697">
                  <c:v>6000</c:v>
                </c:pt>
                <c:pt idx="1698">
                  <c:v>6000</c:v>
                </c:pt>
                <c:pt idx="1699">
                  <c:v>6000</c:v>
                </c:pt>
                <c:pt idx="1700">
                  <c:v>5983.4600069807029</c:v>
                </c:pt>
                <c:pt idx="1701">
                  <c:v>5846</c:v>
                </c:pt>
                <c:pt idx="1702">
                  <c:v>5800</c:v>
                </c:pt>
                <c:pt idx="1703">
                  <c:v>5787.5729234188348</c:v>
                </c:pt>
                <c:pt idx="1704">
                  <c:v>5698.5333399816218</c:v>
                </c:pt>
                <c:pt idx="1705">
                  <c:v>5698.5333399816218</c:v>
                </c:pt>
                <c:pt idx="1706">
                  <c:v>5698.5333399816218</c:v>
                </c:pt>
                <c:pt idx="1707">
                  <c:v>5689.2125418690484</c:v>
                </c:pt>
                <c:pt idx="1708">
                  <c:v>5591.6858398569666</c:v>
                </c:pt>
                <c:pt idx="1709">
                  <c:v>5400</c:v>
                </c:pt>
                <c:pt idx="1710">
                  <c:v>5342.3750062327708</c:v>
                </c:pt>
                <c:pt idx="1711">
                  <c:v>5342.3750062327708</c:v>
                </c:pt>
                <c:pt idx="1712">
                  <c:v>5342.3750062327708</c:v>
                </c:pt>
                <c:pt idx="1713">
                  <c:v>5342.3750062327708</c:v>
                </c:pt>
                <c:pt idx="1714">
                  <c:v>5342.3750062327708</c:v>
                </c:pt>
                <c:pt idx="1715">
                  <c:v>5342.3750062327708</c:v>
                </c:pt>
                <c:pt idx="1716">
                  <c:v>5342.3750062327708</c:v>
                </c:pt>
                <c:pt idx="1717">
                  <c:v>5342.3750062327708</c:v>
                </c:pt>
                <c:pt idx="1718">
                  <c:v>5342.3750062327708</c:v>
                </c:pt>
                <c:pt idx="1719">
                  <c:v>5342.3750062327708</c:v>
                </c:pt>
                <c:pt idx="1720">
                  <c:v>5342.3750062327708</c:v>
                </c:pt>
                <c:pt idx="1721">
                  <c:v>5342.3750062327708</c:v>
                </c:pt>
                <c:pt idx="1722">
                  <c:v>5342.3750062327708</c:v>
                </c:pt>
                <c:pt idx="1723">
                  <c:v>5342.3750062327708</c:v>
                </c:pt>
                <c:pt idx="1724">
                  <c:v>5342.3750062327708</c:v>
                </c:pt>
                <c:pt idx="1725">
                  <c:v>5342.3750062327708</c:v>
                </c:pt>
                <c:pt idx="1726">
                  <c:v>5342.3750062327708</c:v>
                </c:pt>
                <c:pt idx="1727">
                  <c:v>5342.3750062327708</c:v>
                </c:pt>
                <c:pt idx="1728">
                  <c:v>5320</c:v>
                </c:pt>
                <c:pt idx="1729">
                  <c:v>5300</c:v>
                </c:pt>
                <c:pt idx="1730">
                  <c:v>5250</c:v>
                </c:pt>
                <c:pt idx="1731">
                  <c:v>5120.2912876821438</c:v>
                </c:pt>
                <c:pt idx="1732">
                  <c:v>5100</c:v>
                </c:pt>
                <c:pt idx="1733">
                  <c:v>5082.6943786459069</c:v>
                </c:pt>
                <c:pt idx="1734">
                  <c:v>5022</c:v>
                </c:pt>
                <c:pt idx="1735">
                  <c:v>5000</c:v>
                </c:pt>
                <c:pt idx="1736">
                  <c:v>5000</c:v>
                </c:pt>
                <c:pt idx="1737">
                  <c:v>5000</c:v>
                </c:pt>
                <c:pt idx="1738">
                  <c:v>5000</c:v>
                </c:pt>
                <c:pt idx="1739">
                  <c:v>5000</c:v>
                </c:pt>
                <c:pt idx="1740">
                  <c:v>5000</c:v>
                </c:pt>
                <c:pt idx="1741">
                  <c:v>5000</c:v>
                </c:pt>
                <c:pt idx="1742">
                  <c:v>4986.216672483919</c:v>
                </c:pt>
                <c:pt idx="1743">
                  <c:v>4957.7240057840108</c:v>
                </c:pt>
                <c:pt idx="1744">
                  <c:v>4950.6008391090336</c:v>
                </c:pt>
                <c:pt idx="1745">
                  <c:v>4914.9850057341491</c:v>
                </c:pt>
                <c:pt idx="1746">
                  <c:v>4914.9850057341491</c:v>
                </c:pt>
                <c:pt idx="1747">
                  <c:v>4914.9850057341491</c:v>
                </c:pt>
                <c:pt idx="1748">
                  <c:v>4897.177089046706</c:v>
                </c:pt>
                <c:pt idx="1749">
                  <c:v>4897.177089046706</c:v>
                </c:pt>
                <c:pt idx="1750">
                  <c:v>4840.0244548604041</c:v>
                </c:pt>
                <c:pt idx="1751">
                  <c:v>4808.137505609493</c:v>
                </c:pt>
                <c:pt idx="1752">
                  <c:v>4800</c:v>
                </c:pt>
                <c:pt idx="1753">
                  <c:v>4800</c:v>
                </c:pt>
                <c:pt idx="1754">
                  <c:v>4800</c:v>
                </c:pt>
                <c:pt idx="1755">
                  <c:v>4630.058338735068</c:v>
                </c:pt>
                <c:pt idx="1756">
                  <c:v>4594.4425053601826</c:v>
                </c:pt>
                <c:pt idx="1757">
                  <c:v>4545</c:v>
                </c:pt>
                <c:pt idx="1758">
                  <c:v>4500</c:v>
                </c:pt>
                <c:pt idx="1759">
                  <c:v>4500</c:v>
                </c:pt>
                <c:pt idx="1760">
                  <c:v>4487.5950052355274</c:v>
                </c:pt>
                <c:pt idx="1761">
                  <c:v>4487.5950052355274</c:v>
                </c:pt>
                <c:pt idx="1762">
                  <c:v>4457.9172610556352</c:v>
                </c:pt>
                <c:pt idx="1763">
                  <c:v>4451.9791718606421</c:v>
                </c:pt>
                <c:pt idx="1764">
                  <c:v>4451.9791718606421</c:v>
                </c:pt>
                <c:pt idx="1765">
                  <c:v>4451.9791718606421</c:v>
                </c:pt>
                <c:pt idx="1766">
                  <c:v>4451.9791718606421</c:v>
                </c:pt>
                <c:pt idx="1767">
                  <c:v>4451.9791718606421</c:v>
                </c:pt>
                <c:pt idx="1768">
                  <c:v>4451.9791718606421</c:v>
                </c:pt>
                <c:pt idx="1769">
                  <c:v>4451.9791718606421</c:v>
                </c:pt>
                <c:pt idx="1770">
                  <c:v>4451.9791718606421</c:v>
                </c:pt>
                <c:pt idx="1771">
                  <c:v>4451.9791718606421</c:v>
                </c:pt>
                <c:pt idx="1772">
                  <c:v>4451.9791718606421</c:v>
                </c:pt>
                <c:pt idx="1773">
                  <c:v>4451.9791718606421</c:v>
                </c:pt>
                <c:pt idx="1774">
                  <c:v>4451.9791718606421</c:v>
                </c:pt>
                <c:pt idx="1775">
                  <c:v>4400</c:v>
                </c:pt>
                <c:pt idx="1776">
                  <c:v>4356</c:v>
                </c:pt>
                <c:pt idx="1777">
                  <c:v>4320</c:v>
                </c:pt>
                <c:pt idx="1778">
                  <c:v>4314.929445034084</c:v>
                </c:pt>
                <c:pt idx="1779">
                  <c:v>4285</c:v>
                </c:pt>
                <c:pt idx="1780">
                  <c:v>4273.9000049862161</c:v>
                </c:pt>
                <c:pt idx="1781">
                  <c:v>4273.9000049862161</c:v>
                </c:pt>
                <c:pt idx="1782">
                  <c:v>4273.9000049862161</c:v>
                </c:pt>
                <c:pt idx="1783">
                  <c:v>4273.9000049862161</c:v>
                </c:pt>
                <c:pt idx="1784">
                  <c:v>4273.9000049862161</c:v>
                </c:pt>
                <c:pt idx="1785">
                  <c:v>4273.9000049862161</c:v>
                </c:pt>
                <c:pt idx="1786">
                  <c:v>4273.9000049862161</c:v>
                </c:pt>
                <c:pt idx="1787">
                  <c:v>4273.9000049862161</c:v>
                </c:pt>
                <c:pt idx="1788">
                  <c:v>4273.9000049862161</c:v>
                </c:pt>
                <c:pt idx="1789">
                  <c:v>4200</c:v>
                </c:pt>
                <c:pt idx="1790">
                  <c:v>4149.2445881741187</c:v>
                </c:pt>
                <c:pt idx="1791">
                  <c:v>4095.8208381117906</c:v>
                </c:pt>
                <c:pt idx="1792">
                  <c:v>4095.8208381117906</c:v>
                </c:pt>
                <c:pt idx="1793">
                  <c:v>4019</c:v>
                </c:pt>
                <c:pt idx="1794">
                  <c:v>4006.7812546745777</c:v>
                </c:pt>
                <c:pt idx="1795">
                  <c:v>4000</c:v>
                </c:pt>
                <c:pt idx="1796">
                  <c:v>4000</c:v>
                </c:pt>
                <c:pt idx="1797">
                  <c:v>4000</c:v>
                </c:pt>
                <c:pt idx="1798">
                  <c:v>4000</c:v>
                </c:pt>
                <c:pt idx="1799">
                  <c:v>4000</c:v>
                </c:pt>
                <c:pt idx="1800">
                  <c:v>3982.448779308334</c:v>
                </c:pt>
                <c:pt idx="1801">
                  <c:v>3917.7416712373652</c:v>
                </c:pt>
                <c:pt idx="1802">
                  <c:v>3917.7416712373652</c:v>
                </c:pt>
                <c:pt idx="1803">
                  <c:v>3800</c:v>
                </c:pt>
                <c:pt idx="1804">
                  <c:v>3739.6625043629392</c:v>
                </c:pt>
                <c:pt idx="1805">
                  <c:v>3739.6625043629392</c:v>
                </c:pt>
                <c:pt idx="1806">
                  <c:v>3739.6625043629392</c:v>
                </c:pt>
                <c:pt idx="1807">
                  <c:v>3650.6229209257262</c:v>
                </c:pt>
                <c:pt idx="1808">
                  <c:v>3632.815004238284</c:v>
                </c:pt>
                <c:pt idx="1809">
                  <c:v>3632.815004238284</c:v>
                </c:pt>
                <c:pt idx="1810">
                  <c:v>3600</c:v>
                </c:pt>
                <c:pt idx="1811">
                  <c:v>3561.5833374885137</c:v>
                </c:pt>
                <c:pt idx="1812">
                  <c:v>3561.5833374885137</c:v>
                </c:pt>
                <c:pt idx="1813">
                  <c:v>3561.5833374885137</c:v>
                </c:pt>
                <c:pt idx="1814">
                  <c:v>3561.5833374885137</c:v>
                </c:pt>
                <c:pt idx="1815">
                  <c:v>3561.5833374885137</c:v>
                </c:pt>
                <c:pt idx="1816">
                  <c:v>3561.5833374885137</c:v>
                </c:pt>
                <c:pt idx="1817">
                  <c:v>3561.5833374885137</c:v>
                </c:pt>
                <c:pt idx="1818">
                  <c:v>3561.5833374885137</c:v>
                </c:pt>
                <c:pt idx="1819">
                  <c:v>3561.5833374885137</c:v>
                </c:pt>
                <c:pt idx="1820">
                  <c:v>3561.5833374885137</c:v>
                </c:pt>
                <c:pt idx="1821">
                  <c:v>3561.5833374885137</c:v>
                </c:pt>
                <c:pt idx="1822">
                  <c:v>3561.5833374885137</c:v>
                </c:pt>
                <c:pt idx="1823">
                  <c:v>3561.5833374885137</c:v>
                </c:pt>
                <c:pt idx="1824">
                  <c:v>3561.5833374885137</c:v>
                </c:pt>
                <c:pt idx="1825">
                  <c:v>3561.5833374885137</c:v>
                </c:pt>
                <c:pt idx="1826">
                  <c:v>3561.5833374885137</c:v>
                </c:pt>
                <c:pt idx="1827">
                  <c:v>3500</c:v>
                </c:pt>
                <c:pt idx="1828">
                  <c:v>3480</c:v>
                </c:pt>
                <c:pt idx="1829">
                  <c:v>3419.1200039889732</c:v>
                </c:pt>
                <c:pt idx="1830">
                  <c:v>3419.1200039889732</c:v>
                </c:pt>
                <c:pt idx="1831">
                  <c:v>3360</c:v>
                </c:pt>
                <c:pt idx="1832">
                  <c:v>3205.4250037396623</c:v>
                </c:pt>
                <c:pt idx="1833">
                  <c:v>3205.4250037396623</c:v>
                </c:pt>
                <c:pt idx="1834">
                  <c:v>3205.4250037396623</c:v>
                </c:pt>
                <c:pt idx="1835">
                  <c:v>3205.4250037396623</c:v>
                </c:pt>
                <c:pt idx="1836">
                  <c:v>3205.4250037396623</c:v>
                </c:pt>
                <c:pt idx="1837">
                  <c:v>3205.4250037396623</c:v>
                </c:pt>
                <c:pt idx="1838">
                  <c:v>3205.4250037396623</c:v>
                </c:pt>
                <c:pt idx="1839">
                  <c:v>3205.4250037396623</c:v>
                </c:pt>
                <c:pt idx="1840">
                  <c:v>3205.4250037396623</c:v>
                </c:pt>
                <c:pt idx="1841">
                  <c:v>3205.4250037396623</c:v>
                </c:pt>
                <c:pt idx="1842">
                  <c:v>3205.4250037396623</c:v>
                </c:pt>
                <c:pt idx="1843">
                  <c:v>3205.4250037396623</c:v>
                </c:pt>
                <c:pt idx="1844">
                  <c:v>3205.4250037396623</c:v>
                </c:pt>
                <c:pt idx="1845">
                  <c:v>3205.4250037396623</c:v>
                </c:pt>
                <c:pt idx="1846">
                  <c:v>3200</c:v>
                </c:pt>
                <c:pt idx="1847">
                  <c:v>3184.2266150397395</c:v>
                </c:pt>
                <c:pt idx="1848">
                  <c:v>3027.3458368652364</c:v>
                </c:pt>
                <c:pt idx="1849">
                  <c:v>3000</c:v>
                </c:pt>
                <c:pt idx="1850">
                  <c:v>3000</c:v>
                </c:pt>
                <c:pt idx="1851">
                  <c:v>3000</c:v>
                </c:pt>
                <c:pt idx="1852">
                  <c:v>3000</c:v>
                </c:pt>
                <c:pt idx="1853">
                  <c:v>2953.8461538461538</c:v>
                </c:pt>
                <c:pt idx="1854">
                  <c:v>2938.3062534280239</c:v>
                </c:pt>
                <c:pt idx="1855">
                  <c:v>2849.2666699908109</c:v>
                </c:pt>
                <c:pt idx="1856">
                  <c:v>2675.675098121621</c:v>
                </c:pt>
                <c:pt idx="1857">
                  <c:v>2671.1875031163854</c:v>
                </c:pt>
                <c:pt idx="1858">
                  <c:v>2671.1875031163854</c:v>
                </c:pt>
                <c:pt idx="1859">
                  <c:v>2671.1875031163854</c:v>
                </c:pt>
                <c:pt idx="1860">
                  <c:v>2671.1875031163854</c:v>
                </c:pt>
                <c:pt idx="1861">
                  <c:v>2671.1875031163854</c:v>
                </c:pt>
                <c:pt idx="1862">
                  <c:v>2564.3400029917298</c:v>
                </c:pt>
                <c:pt idx="1863">
                  <c:v>2564.3400029917298</c:v>
                </c:pt>
                <c:pt idx="1864">
                  <c:v>2564.3400029917298</c:v>
                </c:pt>
                <c:pt idx="1865">
                  <c:v>2564.3400029917298</c:v>
                </c:pt>
                <c:pt idx="1866">
                  <c:v>2564.3400029917298</c:v>
                </c:pt>
                <c:pt idx="1867">
                  <c:v>2493.1083362419595</c:v>
                </c:pt>
                <c:pt idx="1868">
                  <c:v>2493.1083362419595</c:v>
                </c:pt>
                <c:pt idx="1869">
                  <c:v>2400</c:v>
                </c:pt>
                <c:pt idx="1870">
                  <c:v>2400</c:v>
                </c:pt>
                <c:pt idx="1871">
                  <c:v>2225.989585930321</c:v>
                </c:pt>
                <c:pt idx="1872">
                  <c:v>2225.989585930321</c:v>
                </c:pt>
                <c:pt idx="1873">
                  <c:v>2165.2740982270229</c:v>
                </c:pt>
                <c:pt idx="1874">
                  <c:v>2136.9500024931081</c:v>
                </c:pt>
                <c:pt idx="1875">
                  <c:v>2136.9500024931081</c:v>
                </c:pt>
                <c:pt idx="1876">
                  <c:v>2136.9500024931081</c:v>
                </c:pt>
                <c:pt idx="1877">
                  <c:v>2136.9500024931081</c:v>
                </c:pt>
                <c:pt idx="1878">
                  <c:v>2136.9500024931081</c:v>
                </c:pt>
                <c:pt idx="1879">
                  <c:v>2122.8177433598262</c:v>
                </c:pt>
                <c:pt idx="1880">
                  <c:v>1910.5359690238436</c:v>
                </c:pt>
                <c:pt idx="1881">
                  <c:v>1805.7739622442759</c:v>
                </c:pt>
                <c:pt idx="1882">
                  <c:v>1783.166904422254</c:v>
                </c:pt>
              </c:numCache>
            </c:numRef>
          </c:bubbleSize>
          <c:bubble3D val="0"/>
        </c:ser>
        <c:dLbls>
          <c:showLegendKey val="0"/>
          <c:showVal val="0"/>
          <c:showCatName val="0"/>
          <c:showSerName val="0"/>
          <c:showPercent val="0"/>
          <c:showBubbleSize val="0"/>
        </c:dLbls>
        <c:bubbleScale val="50"/>
        <c:showNegBubbles val="0"/>
        <c:axId val="224043776"/>
        <c:axId val="224045312"/>
      </c:bubbleChart>
      <c:valAx>
        <c:axId val="224043776"/>
        <c:scaling>
          <c:orientation val="minMax"/>
          <c:max val="180"/>
          <c:min val="-180"/>
        </c:scaling>
        <c:delete val="1"/>
        <c:axPos val="b"/>
        <c:numFmt formatCode="General" sourceLinked="1"/>
        <c:majorTickMark val="out"/>
        <c:minorTickMark val="none"/>
        <c:tickLblPos val="nextTo"/>
        <c:crossAx val="224045312"/>
        <c:crosses val="autoZero"/>
        <c:crossBetween val="midCat"/>
      </c:valAx>
      <c:valAx>
        <c:axId val="224045312"/>
        <c:scaling>
          <c:orientation val="minMax"/>
          <c:max val="90"/>
          <c:min val="-90"/>
        </c:scaling>
        <c:delete val="1"/>
        <c:axPos val="l"/>
        <c:numFmt formatCode="General" sourceLinked="1"/>
        <c:majorTickMark val="out"/>
        <c:minorTickMark val="none"/>
        <c:tickLblPos val="nextTo"/>
        <c:crossAx val="224043776"/>
        <c:crosses val="autoZero"/>
        <c:crossBetween val="midCat"/>
      </c:valAx>
      <c:spPr>
        <a:blipFill>
          <a:blip xmlns:r="http://schemas.openxmlformats.org/officeDocument/2006/relationships" r:embed="rId1"/>
          <a:stretch>
            <a:fillRect/>
          </a:stretch>
        </a:blipFill>
      </c:spPr>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circle"/>
            <c:size val="4"/>
            <c:spPr>
              <a:solidFill>
                <a:schemeClr val="tx1">
                  <a:lumMod val="65000"/>
                  <a:lumOff val="35000"/>
                </a:schemeClr>
              </a:solidFill>
              <a:ln>
                <a:noFill/>
              </a:ln>
            </c:spPr>
          </c:marker>
          <c:xVal>
            <c:numRef>
              <c:f>mapping!$O$4:$O$82</c:f>
              <c:numCache>
                <c:formatCode>General</c:formatCode>
                <c:ptCount val="79"/>
                <c:pt idx="0">
                  <c:v>19.999961899999999</c:v>
                </c:pt>
                <c:pt idx="1">
                  <c:v>47.754882648013997</c:v>
                </c:pt>
                <c:pt idx="2">
                  <c:v>-65.241973999999999</c:v>
                </c:pt>
                <c:pt idx="3">
                  <c:v>44.938802014936897</c:v>
                </c:pt>
                <c:pt idx="4">
                  <c:v>-69.976802056505804</c:v>
                </c:pt>
                <c:pt idx="5">
                  <c:v>103.9999998</c:v>
                </c:pt>
                <c:pt idx="6">
                  <c:v>136.67140151954899</c:v>
                </c:pt>
                <c:pt idx="7">
                  <c:v>14.140313372445901</c:v>
                </c:pt>
                <c:pt idx="8">
                  <c:v>47.781326898017198</c:v>
                </c:pt>
                <c:pt idx="9">
                  <c:v>19.863281000000001</c:v>
                </c:pt>
                <c:pt idx="10">
                  <c:v>90.326292725326695</c:v>
                </c:pt>
                <c:pt idx="11">
                  <c:v>4.5788363560432002</c:v>
                </c:pt>
                <c:pt idx="12">
                  <c:v>-64.769748076705298</c:v>
                </c:pt>
                <c:pt idx="13">
                  <c:v>90.427034368673205</c:v>
                </c:pt>
                <c:pt idx="14">
                  <c:v>-62.786688900000001</c:v>
                </c:pt>
                <c:pt idx="15">
                  <c:v>-52.856287736986999</c:v>
                </c:pt>
                <c:pt idx="16">
                  <c:v>-52.856287736986999</c:v>
                </c:pt>
                <c:pt idx="17">
                  <c:v>-52.856287736986999</c:v>
                </c:pt>
                <c:pt idx="18">
                  <c:v>25.485661700000001</c:v>
                </c:pt>
                <c:pt idx="19">
                  <c:v>104.870809724956</c:v>
                </c:pt>
                <c:pt idx="20">
                  <c:v>-96.081121840459303</c:v>
                </c:pt>
                <c:pt idx="21">
                  <c:v>-96.081121840459303</c:v>
                </c:pt>
                <c:pt idx="22">
                  <c:v>22.8515625</c:v>
                </c:pt>
                <c:pt idx="23">
                  <c:v>22.8515625</c:v>
                </c:pt>
                <c:pt idx="24">
                  <c:v>-82.295356687228605</c:v>
                </c:pt>
                <c:pt idx="25">
                  <c:v>104.23279283729499</c:v>
                </c:pt>
                <c:pt idx="26">
                  <c:v>-73.784507199999993</c:v>
                </c:pt>
                <c:pt idx="27">
                  <c:v>-73.784507199999993</c:v>
                </c:pt>
                <c:pt idx="28">
                  <c:v>-84.216854574259301</c:v>
                </c:pt>
                <c:pt idx="29">
                  <c:v>16.126998701523</c:v>
                </c:pt>
                <c:pt idx="30">
                  <c:v>16.126998701523</c:v>
                </c:pt>
                <c:pt idx="31">
                  <c:v>15.4749544</c:v>
                </c:pt>
                <c:pt idx="32">
                  <c:v>10.445226583805599</c:v>
                </c:pt>
                <c:pt idx="33">
                  <c:v>10.445226583805599</c:v>
                </c:pt>
                <c:pt idx="34">
                  <c:v>-70.301270599999995</c:v>
                </c:pt>
                <c:pt idx="35">
                  <c:v>55.296395599999997</c:v>
                </c:pt>
                <c:pt idx="36">
                  <c:v>29.915437070010299</c:v>
                </c:pt>
                <c:pt idx="37">
                  <c:v>24.853635072757601</c:v>
                </c:pt>
                <c:pt idx="38">
                  <c:v>39.630622963148902</c:v>
                </c:pt>
                <c:pt idx="39">
                  <c:v>9.9999997</c:v>
                </c:pt>
                <c:pt idx="40">
                  <c:v>9.9999997</c:v>
                </c:pt>
                <c:pt idx="41">
                  <c:v>9.9999997</c:v>
                </c:pt>
                <c:pt idx="42">
                  <c:v>25.733350316683499</c:v>
                </c:pt>
                <c:pt idx="43">
                  <c:v>2.3377800069637802</c:v>
                </c:pt>
                <c:pt idx="44">
                  <c:v>2.3377800069637802</c:v>
                </c:pt>
                <c:pt idx="45">
                  <c:v>10.370231137780101</c:v>
                </c:pt>
                <c:pt idx="46">
                  <c:v>-1.18954276973065</c:v>
                </c:pt>
                <c:pt idx="47">
                  <c:v>23.998979285390799</c:v>
                </c:pt>
                <c:pt idx="48">
                  <c:v>-58.641689100000001</c:v>
                </c:pt>
                <c:pt idx="49">
                  <c:v>114.1623665</c:v>
                </c:pt>
                <c:pt idx="50">
                  <c:v>19.412234407010001</c:v>
                </c:pt>
                <c:pt idx="51">
                  <c:v>-18.9371978498469</c:v>
                </c:pt>
                <c:pt idx="52">
                  <c:v>79.718824157759499</c:v>
                </c:pt>
                <c:pt idx="53">
                  <c:v>118.74036008173201</c:v>
                </c:pt>
                <c:pt idx="54">
                  <c:v>118.74036008173201</c:v>
                </c:pt>
                <c:pt idx="55">
                  <c:v>52.947133700000002</c:v>
                </c:pt>
                <c:pt idx="56">
                  <c:v>-8.3497513219418007</c:v>
                </c:pt>
                <c:pt idx="57">
                  <c:v>34.976029031563399</c:v>
                </c:pt>
                <c:pt idx="58">
                  <c:v>12.454635881087199</c:v>
                </c:pt>
                <c:pt idx="59">
                  <c:v>136.329402140414</c:v>
                </c:pt>
                <c:pt idx="60">
                  <c:v>37.933094471458503</c:v>
                </c:pt>
                <c:pt idx="61">
                  <c:v>47.754882648013997</c:v>
                </c:pt>
                <c:pt idx="62">
                  <c:v>47.754882648013997</c:v>
                </c:pt>
                <c:pt idx="63">
                  <c:v>-80.219722200000007</c:v>
                </c:pt>
                <c:pt idx="64">
                  <c:v>28.246684150964501</c:v>
                </c:pt>
                <c:pt idx="65">
                  <c:v>18.123672299999999</c:v>
                </c:pt>
                <c:pt idx="66">
                  <c:v>23.8005385912534</c:v>
                </c:pt>
                <c:pt idx="67">
                  <c:v>109.53118856002099</c:v>
                </c:pt>
                <c:pt idx="68">
                  <c:v>59.063026550986201</c:v>
                </c:pt>
                <c:pt idx="69">
                  <c:v>-103.373900728424</c:v>
                </c:pt>
                <c:pt idx="70">
                  <c:v>-103.373900728424</c:v>
                </c:pt>
                <c:pt idx="71">
                  <c:v>103.071345866447</c:v>
                </c:pt>
                <c:pt idx="72">
                  <c:v>19.2050343093448</c:v>
                </c:pt>
                <c:pt idx="73">
                  <c:v>-6.4342784695884498</c:v>
                </c:pt>
                <c:pt idx="74">
                  <c:v>34.914497699999998</c:v>
                </c:pt>
                <c:pt idx="75">
                  <c:v>95.999965000000003</c:v>
                </c:pt>
                <c:pt idx="76">
                  <c:v>95.999965000000003</c:v>
                </c:pt>
                <c:pt idx="77">
                  <c:v>109.53118856002099</c:v>
                </c:pt>
                <c:pt idx="78">
                  <c:v>-0.23411047311343899</c:v>
                </c:pt>
              </c:numCache>
            </c:numRef>
          </c:xVal>
          <c:yVal>
            <c:numRef>
              <c:f>mapping!$P$4:$P$82</c:f>
              <c:numCache>
                <c:formatCode>General</c:formatCode>
                <c:ptCount val="79"/>
                <c:pt idx="0">
                  <c:v>41.000028</c:v>
                </c:pt>
                <c:pt idx="1">
                  <c:v>29.3357408462503</c:v>
                </c:pt>
                <c:pt idx="2">
                  <c:v>-35.112486400000002</c:v>
                </c:pt>
                <c:pt idx="3">
                  <c:v>40.294721230479801</c:v>
                </c:pt>
                <c:pt idx="4">
                  <c:v>12.5433140350087</c:v>
                </c:pt>
                <c:pt idx="5">
                  <c:v>56.000000200000002</c:v>
                </c:pt>
                <c:pt idx="6">
                  <c:v>-24.803590596310801</c:v>
                </c:pt>
                <c:pt idx="7">
                  <c:v>47.587070540888597</c:v>
                </c:pt>
                <c:pt idx="8">
                  <c:v>40.319730827735903</c:v>
                </c:pt>
                <c:pt idx="9">
                  <c:v>58.487952</c:v>
                </c:pt>
                <c:pt idx="10">
                  <c:v>23.664597176175199</c:v>
                </c:pt>
                <c:pt idx="11">
                  <c:v>50.672589467867503</c:v>
                </c:pt>
                <c:pt idx="12">
                  <c:v>32.306968560762598</c:v>
                </c:pt>
                <c:pt idx="13">
                  <c:v>27.396308920781401</c:v>
                </c:pt>
                <c:pt idx="14">
                  <c:v>-16.177904099999999</c:v>
                </c:pt>
                <c:pt idx="15">
                  <c:v>-10.840474551047899</c:v>
                </c:pt>
                <c:pt idx="16">
                  <c:v>-10.840474551047899</c:v>
                </c:pt>
                <c:pt idx="17">
                  <c:v>-10.840474551047899</c:v>
                </c:pt>
                <c:pt idx="18">
                  <c:v>42.607398099999997</c:v>
                </c:pt>
                <c:pt idx="19">
                  <c:v>12.648096082963299</c:v>
                </c:pt>
                <c:pt idx="20">
                  <c:v>62.8661033080922</c:v>
                </c:pt>
                <c:pt idx="21">
                  <c:v>62.8661033080922</c:v>
                </c:pt>
                <c:pt idx="22">
                  <c:v>47.989921667414102</c:v>
                </c:pt>
                <c:pt idx="23">
                  <c:v>47.989921667414102</c:v>
                </c:pt>
                <c:pt idx="24">
                  <c:v>36.326987112000303</c:v>
                </c:pt>
                <c:pt idx="25">
                  <c:v>36.422562051468503</c:v>
                </c:pt>
                <c:pt idx="26">
                  <c:v>2.8930785999999999</c:v>
                </c:pt>
                <c:pt idx="27">
                  <c:v>2.8930785999999999</c:v>
                </c:pt>
                <c:pt idx="28">
                  <c:v>9.9111830524448497</c:v>
                </c:pt>
                <c:pt idx="29">
                  <c:v>44.541880312877502</c:v>
                </c:pt>
                <c:pt idx="30">
                  <c:v>44.541880312877502</c:v>
                </c:pt>
                <c:pt idx="31">
                  <c:v>49.816700300000001</c:v>
                </c:pt>
                <c:pt idx="32">
                  <c:v>56.002385797452</c:v>
                </c:pt>
                <c:pt idx="33">
                  <c:v>56.002385797452</c:v>
                </c:pt>
                <c:pt idx="34">
                  <c:v>19.094175199999999</c:v>
                </c:pt>
                <c:pt idx="35">
                  <c:v>25.268359199999999</c:v>
                </c:pt>
                <c:pt idx="36">
                  <c:v>26.718360706980501</c:v>
                </c:pt>
                <c:pt idx="37">
                  <c:v>58.706043479479803</c:v>
                </c:pt>
                <c:pt idx="38">
                  <c:v>8.6330684533992201</c:v>
                </c:pt>
                <c:pt idx="39">
                  <c:v>51.000000300000004</c:v>
                </c:pt>
                <c:pt idx="40">
                  <c:v>51.000000300000004</c:v>
                </c:pt>
                <c:pt idx="41">
                  <c:v>51.000000300000004</c:v>
                </c:pt>
                <c:pt idx="42">
                  <c:v>64.130182008867195</c:v>
                </c:pt>
                <c:pt idx="43">
                  <c:v>46.531792132960398</c:v>
                </c:pt>
                <c:pt idx="44">
                  <c:v>46.531792132960398</c:v>
                </c:pt>
                <c:pt idx="45">
                  <c:v>51.322924262780397</c:v>
                </c:pt>
                <c:pt idx="46">
                  <c:v>7.8428245798460496</c:v>
                </c:pt>
                <c:pt idx="47">
                  <c:v>38.248346119095103</c:v>
                </c:pt>
                <c:pt idx="48">
                  <c:v>4.8417097</c:v>
                </c:pt>
                <c:pt idx="49">
                  <c:v>22.385829399999999</c:v>
                </c:pt>
                <c:pt idx="50">
                  <c:v>47.165332102784703</c:v>
                </c:pt>
                <c:pt idx="51">
                  <c:v>65.089921497286994</c:v>
                </c:pt>
                <c:pt idx="52">
                  <c:v>22.134914550529199</c:v>
                </c:pt>
                <c:pt idx="53">
                  <c:v>-3.1759486978616001</c:v>
                </c:pt>
                <c:pt idx="54">
                  <c:v>-3.1759486978616001</c:v>
                </c:pt>
                <c:pt idx="55">
                  <c:v>32.940750399999999</c:v>
                </c:pt>
                <c:pt idx="56">
                  <c:v>53.181314068583603</c:v>
                </c:pt>
                <c:pt idx="57">
                  <c:v>31.563409567095999</c:v>
                </c:pt>
                <c:pt idx="58">
                  <c:v>41.989990147759798</c:v>
                </c:pt>
                <c:pt idx="59">
                  <c:v>35.945219199230898</c:v>
                </c:pt>
                <c:pt idx="60">
                  <c:v>0.42149734546697398</c:v>
                </c:pt>
                <c:pt idx="61">
                  <c:v>29.3357408462503</c:v>
                </c:pt>
                <c:pt idx="62">
                  <c:v>29.3357408462503</c:v>
                </c:pt>
                <c:pt idx="63">
                  <c:v>25.768611100000001</c:v>
                </c:pt>
                <c:pt idx="64">
                  <c:v>-29.582961678721599</c:v>
                </c:pt>
                <c:pt idx="65">
                  <c:v>26.8234472</c:v>
                </c:pt>
                <c:pt idx="66">
                  <c:v>55.347249464984003</c:v>
                </c:pt>
                <c:pt idx="67">
                  <c:v>3.9161170879931002</c:v>
                </c:pt>
                <c:pt idx="68">
                  <c:v>-20.086257076753601</c:v>
                </c:pt>
                <c:pt idx="69">
                  <c:v>23.996424387451</c:v>
                </c:pt>
                <c:pt idx="70">
                  <c:v>23.996424387451</c:v>
                </c:pt>
                <c:pt idx="71">
                  <c:v>46.835718420347099</c:v>
                </c:pt>
                <c:pt idx="72">
                  <c:v>42.700153652851299</c:v>
                </c:pt>
                <c:pt idx="73">
                  <c:v>31.8991049141896</c:v>
                </c:pt>
                <c:pt idx="74">
                  <c:v>-19.3022329</c:v>
                </c:pt>
                <c:pt idx="75">
                  <c:v>17.175049699999999</c:v>
                </c:pt>
                <c:pt idx="76">
                  <c:v>17.175049699999999</c:v>
                </c:pt>
                <c:pt idx="77">
                  <c:v>3.9161170879931002</c:v>
                </c:pt>
                <c:pt idx="78">
                  <c:v>49.402635500701699</c:v>
                </c:pt>
              </c:numCache>
            </c:numRef>
          </c:yVal>
          <c:smooth val="0"/>
        </c:ser>
        <c:dLbls>
          <c:showLegendKey val="0"/>
          <c:showVal val="0"/>
          <c:showCatName val="0"/>
          <c:showSerName val="0"/>
          <c:showPercent val="0"/>
          <c:showBubbleSize val="0"/>
        </c:dLbls>
        <c:axId val="225053696"/>
        <c:axId val="225055872"/>
      </c:scatterChart>
      <c:valAx>
        <c:axId val="225053696"/>
        <c:scaling>
          <c:orientation val="minMax"/>
          <c:max val="180"/>
          <c:min val="-180"/>
        </c:scaling>
        <c:delete val="1"/>
        <c:axPos val="b"/>
        <c:numFmt formatCode="General" sourceLinked="1"/>
        <c:majorTickMark val="out"/>
        <c:minorTickMark val="none"/>
        <c:tickLblPos val="nextTo"/>
        <c:crossAx val="225055872"/>
        <c:crosses val="autoZero"/>
        <c:crossBetween val="midCat"/>
      </c:valAx>
      <c:valAx>
        <c:axId val="225055872"/>
        <c:scaling>
          <c:orientation val="minMax"/>
          <c:max val="90"/>
          <c:min val="-90"/>
        </c:scaling>
        <c:delete val="1"/>
        <c:axPos val="l"/>
        <c:numFmt formatCode="General" sourceLinked="1"/>
        <c:majorTickMark val="out"/>
        <c:minorTickMark val="none"/>
        <c:tickLblPos val="nextTo"/>
        <c:crossAx val="225053696"/>
        <c:crosses val="autoZero"/>
        <c:crossBetween val="midCat"/>
      </c:valAx>
      <c:spPr>
        <a:blipFill>
          <a:blip xmlns:r="http://schemas.openxmlformats.org/officeDocument/2006/relationships" r:embed="rId1"/>
          <a:stretch>
            <a:fillRect/>
          </a:stretch>
        </a:blipFill>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171450</xdr:rowOff>
    </xdr:from>
    <xdr:to>
      <xdr:col>10</xdr:col>
      <xdr:colOff>57150</xdr:colOff>
      <xdr:row>20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1</xdr:row>
      <xdr:rowOff>142873</xdr:rowOff>
    </xdr:from>
    <xdr:to>
      <xdr:col>19</xdr:col>
      <xdr:colOff>228600</xdr:colOff>
      <xdr:row>21</xdr:row>
      <xdr:rowOff>104774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333376</xdr:colOff>
      <xdr:row>22</xdr:row>
      <xdr:rowOff>85725</xdr:rowOff>
    </xdr:from>
    <xdr:to>
      <xdr:col>19</xdr:col>
      <xdr:colOff>561976</xdr:colOff>
      <xdr:row>36</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523875</xdr:colOff>
      <xdr:row>23</xdr:row>
      <xdr:rowOff>85725</xdr:rowOff>
    </xdr:from>
    <xdr:to>
      <xdr:col>3</xdr:col>
      <xdr:colOff>126525</xdr:colOff>
      <xdr:row>36</xdr:row>
      <xdr:rowOff>133350</xdr:rowOff>
    </xdr:to>
    <mc:AlternateContent xmlns:mc="http://schemas.openxmlformats.org/markup-compatibility/2006">
      <mc:Choice xmlns:a14="http://schemas.microsoft.com/office/drawing/2010/main" Requires="a14">
        <xdr:graphicFrame macro="">
          <xdr:nvGraphicFramePr>
            <xdr:cNvPr id="5" name="Job Type"/>
            <xdr:cNvGraphicFramePr>
              <a:graphicFrameLocks/>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dr:sp macro="" textlink="">
          <xdr:nvSpPr>
            <xdr:cNvPr id="0" name=""/>
            <xdr:cNvSpPr>
              <a:spLocks noTextEdit="1"/>
            </xdr:cNvSpPr>
          </xdr:nvSpPr>
          <xdr:spPr>
            <a:xfrm>
              <a:off x="523875" y="4467225"/>
              <a:ext cx="1431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390525</xdr:colOff>
      <xdr:row>23</xdr:row>
      <xdr:rowOff>85725</xdr:rowOff>
    </xdr:from>
    <xdr:to>
      <xdr:col>9</xdr:col>
      <xdr:colOff>602775</xdr:colOff>
      <xdr:row>34</xdr:row>
      <xdr:rowOff>38100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57725" y="4467225"/>
              <a:ext cx="1431450"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445375</xdr:colOff>
      <xdr:row>23</xdr:row>
      <xdr:rowOff>85725</xdr:rowOff>
    </xdr:from>
    <xdr:to>
      <xdr:col>7</xdr:col>
      <xdr:colOff>300025</xdr:colOff>
      <xdr:row>30</xdr:row>
      <xdr:rowOff>180975</xdr:rowOff>
    </xdr:to>
    <mc:AlternateContent xmlns:mc="http://schemas.openxmlformats.org/markup-compatibility/2006">
      <mc:Choice xmlns:a14="http://schemas.microsoft.com/office/drawing/2010/main" Requires="a14">
        <xdr:graphicFrame macro="">
          <xdr:nvGraphicFramePr>
            <xdr:cNvPr id="7" name="How many hours of a day you work on Excel"/>
            <xdr:cNvGraphicFramePr/>
          </xdr:nvGraphicFramePr>
          <xdr:xfrm>
            <a:off x="0" y="0"/>
            <a:ext cx="0" cy="0"/>
          </xdr:xfrm>
          <a:graphic>
            <a:graphicData uri="http://schemas.microsoft.com/office/drawing/2010/slicer">
              <sle:slicer xmlns:sle="http://schemas.microsoft.com/office/drawing/2010/slicer" name="How many hours of a day you work on Excel"/>
            </a:graphicData>
          </a:graphic>
        </xdr:graphicFrame>
      </mc:Choice>
      <mc:Fallback>
        <xdr:sp macro="" textlink="">
          <xdr:nvSpPr>
            <xdr:cNvPr id="0" name=""/>
            <xdr:cNvSpPr>
              <a:spLocks noTextEdit="1"/>
            </xdr:cNvSpPr>
          </xdr:nvSpPr>
          <xdr:spPr>
            <a:xfrm>
              <a:off x="2883775" y="4467225"/>
              <a:ext cx="168345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217025</xdr:colOff>
      <xdr:row>23</xdr:row>
      <xdr:rowOff>85725</xdr:rowOff>
    </xdr:from>
    <xdr:to>
      <xdr:col>4</xdr:col>
      <xdr:colOff>354875</xdr:colOff>
      <xdr:row>36</xdr:row>
      <xdr:rowOff>133350</xdr:rowOff>
    </xdr:to>
    <mc:AlternateContent xmlns:mc="http://schemas.openxmlformats.org/markup-compatibility/2006">
      <mc:Choice xmlns:a14="http://schemas.microsoft.com/office/drawing/2010/main" Requires="a14">
        <xdr:graphicFrame macro="">
          <xdr:nvGraphicFramePr>
            <xdr:cNvPr id="8" name="Experience categories"/>
            <xdr:cNvGraphicFramePr/>
          </xdr:nvGraphicFramePr>
          <xdr:xfrm>
            <a:off x="0" y="0"/>
            <a:ext cx="0" cy="0"/>
          </xdr:xfrm>
          <a:graphic>
            <a:graphicData uri="http://schemas.microsoft.com/office/drawing/2010/slicer">
              <sle:slicer xmlns:sle="http://schemas.microsoft.com/office/drawing/2010/slicer" name="Experience categories"/>
            </a:graphicData>
          </a:graphic>
        </xdr:graphicFrame>
      </mc:Choice>
      <mc:Fallback>
        <xdr:sp macro="" textlink="">
          <xdr:nvSpPr>
            <xdr:cNvPr id="0" name=""/>
            <xdr:cNvSpPr>
              <a:spLocks noTextEdit="1"/>
            </xdr:cNvSpPr>
          </xdr:nvSpPr>
          <xdr:spPr>
            <a:xfrm>
              <a:off x="2045825" y="4467225"/>
              <a:ext cx="747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17</xdr:col>
      <xdr:colOff>354460</xdr:colOff>
      <xdr:row>0</xdr:row>
      <xdr:rowOff>57150</xdr:rowOff>
    </xdr:from>
    <xdr:to>
      <xdr:col>19</xdr:col>
      <xdr:colOff>514350</xdr:colOff>
      <xdr:row>5</xdr:row>
      <xdr:rowOff>66675</xdr:rowOff>
    </xdr:to>
    <xdr:grpSp>
      <xdr:nvGrpSpPr>
        <xdr:cNvPr id="22" name="Group 21"/>
        <xdr:cNvGrpSpPr/>
      </xdr:nvGrpSpPr>
      <xdr:grpSpPr>
        <a:xfrm>
          <a:off x="10717660" y="57150"/>
          <a:ext cx="1379090" cy="962025"/>
          <a:chOff x="12944475" y="390525"/>
          <a:chExt cx="1419225" cy="1381125"/>
        </a:xfrm>
      </xdr:grpSpPr>
      <xdr:sp macro="" textlink="">
        <xdr:nvSpPr>
          <xdr:cNvPr id="21" name="Rectangle 20"/>
          <xdr:cNvSpPr/>
        </xdr:nvSpPr>
        <xdr:spPr>
          <a:xfrm>
            <a:off x="12944475" y="390525"/>
            <a:ext cx="141922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19" name="Group 18"/>
          <xdr:cNvGrpSpPr/>
        </xdr:nvGrpSpPr>
        <xdr:grpSpPr>
          <a:xfrm>
            <a:off x="13030200" y="457200"/>
            <a:ext cx="1219837" cy="1285875"/>
            <a:chOff x="12773025" y="1762125"/>
            <a:chExt cx="1219837" cy="1285875"/>
          </a:xfrm>
        </xdr:grpSpPr>
        <xdr:pic>
          <xdr:nvPicPr>
            <xdr:cNvPr id="9" name="Picture 8"/>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62584" t="55477" r="26174" b="8481"/>
            <a:stretch/>
          </xdr:blipFill>
          <xdr:spPr bwMode="auto">
            <a:xfrm>
              <a:off x="12773025" y="2076450"/>
              <a:ext cx="638176" cy="9715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TextBox 9"/>
            <xdr:cNvSpPr txBox="1"/>
          </xdr:nvSpPr>
          <xdr:spPr>
            <a:xfrm>
              <a:off x="13239750" y="2057400"/>
              <a:ext cx="60728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a:t>Maximum</a:t>
              </a:r>
            </a:p>
          </xdr:txBody>
        </xdr:sp>
        <xdr:sp macro="" textlink="">
          <xdr:nvSpPr>
            <xdr:cNvPr id="11" name="TextBox 10"/>
            <xdr:cNvSpPr txBox="1"/>
          </xdr:nvSpPr>
          <xdr:spPr>
            <a:xfrm>
              <a:off x="13401675" y="2571750"/>
              <a:ext cx="59118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a:t>Minimum</a:t>
              </a:r>
            </a:p>
          </xdr:txBody>
        </xdr:sp>
        <xdr:sp macro="" textlink="">
          <xdr:nvSpPr>
            <xdr:cNvPr id="12" name="TextBox 11"/>
            <xdr:cNvSpPr txBox="1"/>
          </xdr:nvSpPr>
          <xdr:spPr>
            <a:xfrm>
              <a:off x="13363575" y="2333625"/>
              <a:ext cx="52565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a:t>Average</a:t>
              </a:r>
            </a:p>
          </xdr:txBody>
        </xdr:sp>
        <xdr:cxnSp macro="">
          <xdr:nvCxnSpPr>
            <xdr:cNvPr id="14" name="Straight Arrow Connector 13"/>
            <xdr:cNvCxnSpPr>
              <a:stCxn id="10" idx="1"/>
            </xdr:cNvCxnSpPr>
          </xdr:nvCxnSpPr>
          <xdr:spPr>
            <a:xfrm flipH="1">
              <a:off x="13106400" y="2166180"/>
              <a:ext cx="133350" cy="1579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5" name="Straight Arrow Connector 14"/>
            <xdr:cNvCxnSpPr/>
          </xdr:nvCxnSpPr>
          <xdr:spPr>
            <a:xfrm flipH="1">
              <a:off x="13125450" y="2457450"/>
              <a:ext cx="238125" cy="2010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6" name="Straight Arrow Connector 15"/>
            <xdr:cNvCxnSpPr/>
          </xdr:nvCxnSpPr>
          <xdr:spPr>
            <a:xfrm flipH="1">
              <a:off x="13239750" y="2647950"/>
              <a:ext cx="133350" cy="1344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8" name="TextBox 17"/>
            <xdr:cNvSpPr txBox="1"/>
          </xdr:nvSpPr>
          <xdr:spPr>
            <a:xfrm>
              <a:off x="12877800" y="1762125"/>
              <a:ext cx="703657" cy="312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u="sng"/>
                <a:t>Legend</a:t>
              </a:r>
              <a:endParaRPr lang="en-US" sz="1100" b="1" u="sng"/>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66674</xdr:colOff>
      <xdr:row>2</xdr:row>
      <xdr:rowOff>0</xdr:rowOff>
    </xdr:from>
    <xdr:to>
      <xdr:col>14</xdr:col>
      <xdr:colOff>9524</xdr:colOff>
      <xdr:row>16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1371601</xdr:colOff>
      <xdr:row>0</xdr:row>
      <xdr:rowOff>0</xdr:rowOff>
    </xdr:from>
    <xdr:to>
      <xdr:col>12</xdr:col>
      <xdr:colOff>504826</xdr:colOff>
      <xdr:row>15</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609599</xdr:colOff>
      <xdr:row>2</xdr:row>
      <xdr:rowOff>128586</xdr:rowOff>
    </xdr:from>
    <xdr:to>
      <xdr:col>32</xdr:col>
      <xdr:colOff>257174</xdr:colOff>
      <xdr:row>23</xdr:row>
      <xdr:rowOff>57149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stas" refreshedDate="41097.840414120372" createdVersion="4" refreshedVersion="4" minRefreshableVersion="3" recordCount="1883">
  <cacheSource type="worksheet">
    <worksheetSource name="tblSalaries"/>
  </cacheSource>
  <cacheFields count="20">
    <cacheField name="Unique ID" numFmtId="0">
      <sharedItems/>
    </cacheField>
    <cacheField name="Timestamp" numFmtId="164">
      <sharedItems containsSemiMixedTypes="0" containsNonDate="0" containsDate="1" containsString="0" minDate="2012-05-25T03:11:32" maxDate="2012-06-21T04:46:24"/>
    </cacheField>
    <cacheField name="Your Salary" numFmtId="0">
      <sharedItems containsMixedTypes="1" containsNumber="1" minValue="1.8" maxValue="10500000"/>
    </cacheField>
    <cacheField name="clean Salary (in local currency)" numFmtId="0">
      <sharedItems containsSemiMixedTypes="0" containsString="0" containsNumber="1" containsInteger="1" minValue="2400" maxValue="48000000"/>
    </cacheField>
    <cacheField name="Currency" numFmtId="0">
      <sharedItems/>
    </cacheField>
    <cacheField name="Salary in USD" numFmtId="1">
      <sharedItems containsSemiMixedTypes="0" containsString="0" containsNumber="1" minValue="1783.166904422254" maxValue="1229201.9037879086"/>
    </cacheField>
    <cacheField name="Your Job Title" numFmtId="0">
      <sharedItems/>
    </cacheField>
    <cacheField name="Job Type" numFmtId="0">
      <sharedItems count="10">
        <s v="Accountant"/>
        <s v="Manager"/>
        <s v="Specialist"/>
        <s v="CXO or Top Mgmt."/>
        <s v="Reporting"/>
        <s v="Consultant"/>
        <s v="Analyst"/>
        <s v="Engineer"/>
        <s v="Controller"/>
        <s v="Misc."/>
      </sharedItems>
    </cacheField>
    <cacheField name="Where do you work" numFmtId="0">
      <sharedItems/>
    </cacheField>
    <cacheField name="clean Country" numFmtId="0">
      <sharedItems count="107">
        <s v="Canada"/>
        <s v="USA"/>
        <s v="UK"/>
        <s v="Netherlands"/>
        <s v="Europe"/>
        <s v="Brazil"/>
        <s v="Australia"/>
        <s v="India"/>
        <s v="Germany"/>
        <s v="Lesotho"/>
        <s v="Israel"/>
        <s v="Switzerland"/>
        <s v="New Zealand"/>
        <s v="Thailand"/>
        <s v="South Africa"/>
        <s v="Spain"/>
        <s v="Norway"/>
        <s v="Singapore"/>
        <s v="CEE"/>
        <s v="Japan"/>
        <s v="Denmark"/>
        <s v="Oman"/>
        <s v="Mexico"/>
        <s v="Uganda"/>
        <s v="Sweden"/>
        <s v="Russia"/>
        <s v="UAE"/>
        <s v="Indonesia"/>
        <s v="Poland"/>
        <s v="Central America"/>
        <s v="Croatia"/>
        <s v="Finland"/>
        <s v="Ireland"/>
        <s v="Philippines"/>
        <s v="Saudi Arabia"/>
        <s v="Sri Lanka"/>
        <s v="France"/>
        <s v="Bermuda"/>
        <s v="Somalia"/>
        <s v="italy"/>
        <s v="Panama"/>
        <s v="Portugal"/>
        <s v="Qatar"/>
        <s v="Turkey"/>
        <s v="Kenya"/>
        <s v="Austria"/>
        <s v="self-employed"/>
        <s v="Kuwait"/>
        <s v="Belgium"/>
        <s v="Pakistan"/>
        <s v="Greece"/>
        <s v="Iceland"/>
        <s v="Hungary"/>
        <s v="Zimbabwe"/>
        <s v="Czech Republic"/>
        <s v="malaysia"/>
        <s v="Azerbaijan"/>
        <s v="Uruguay"/>
        <s v="Romania"/>
        <s v="iran"/>
        <s v="Costa Rica"/>
        <s v="Libya"/>
        <s v="Colombia"/>
        <s v="mozambique"/>
        <s v="Argentina"/>
        <s v="arabian Gulf"/>
        <s v="Albania"/>
        <s v="Myanmar"/>
        <s v="Zambia"/>
        <s v="Paraguay"/>
        <s v="Hong Kong"/>
        <s v="Egypt"/>
        <s v="Slovenia"/>
        <s v="china"/>
        <s v="Nigeria"/>
        <s v="Ghana"/>
        <s v="Bangladesh"/>
        <s v="Peru"/>
        <s v="Kuwait "/>
        <s v="Republica Dominicana"/>
        <s v="Ukraine"/>
        <s v="Lithuania"/>
        <s v="Bulgaria"/>
        <s v="Morocco"/>
        <s v="Montenegro"/>
        <s v="Slovakia"/>
        <s v="Estonia"/>
        <s v="MYS"/>
        <s v="Asia"/>
        <s v="Tunisia"/>
        <s v="Viet Nam"/>
        <s v="Vietnam"/>
        <s v="Bolivia"/>
        <s v="Mauritius"/>
        <s v="Dubai"/>
        <s v="Baltic"/>
        <s v="Mongolia"/>
        <s v="Dominican Republic"/>
        <s v="Guyana"/>
        <s v="Armenia"/>
        <s v="Republic of Georgia"/>
        <s v="Aruba"/>
        <s v="Bhutan"/>
        <s v="Latin America"/>
        <s v="Cambodia"/>
        <s v="Ethiopia"/>
        <s v="Brasil" u="1"/>
      </sharedItems>
    </cacheField>
    <cacheField name="Region" numFmtId="0">
      <sharedItems containsBlank="1" containsMixedTypes="1" containsNumber="1" containsInteger="1" minValue="0" maxValue="0" count="9">
        <s v="America"/>
        <s v="Europe"/>
        <s v="Latin America"/>
        <s v="Australia"/>
        <s v="Asia"/>
        <s v="Africa"/>
        <s v="MENA"/>
        <m/>
        <n v="0" u="1"/>
      </sharedItems>
    </cacheField>
    <cacheField name="long" numFmtId="0">
      <sharedItems containsString="0" containsBlank="1" containsNumber="1" minValue="-103.373900728424" maxValue="157.68814341298901"/>
    </cacheField>
    <cacheField name="lat" numFmtId="0">
      <sharedItems containsBlank="1" containsMixedTypes="1" containsNumber="1" minValue="-41.605832905433601" maxValue="65.089921497286994"/>
    </cacheField>
    <cacheField name="How many hours of a day you work on Excel" numFmtId="0">
      <sharedItems count="5">
        <s v="4 to 6 hours a day"/>
        <s v="1 or 2 hours a day"/>
        <s v="All the 8 hours baby, all the 8!"/>
        <s v="2 to 3 hours per day"/>
        <s v="Excel ?!? What Excel?"/>
      </sharedItems>
    </cacheField>
    <cacheField name="Years of Experience" numFmtId="0">
      <sharedItems containsString="0" containsBlank="1" containsNumber="1" minValue="0.1" maxValue="40"/>
    </cacheField>
    <cacheField name="Experience categories" numFmtId="0">
      <sharedItems count="6">
        <s v="&lt;5"/>
        <s v="&gt;20"/>
        <s v="&lt;15"/>
        <s v=" &lt;20"/>
        <s v="&lt;10"/>
        <s v="&lt;20" u="1"/>
      </sharedItems>
    </cacheField>
    <cacheField name="Rank" numFmtId="0">
      <sharedItems containsSemiMixedTypes="0" containsString="0" containsNumber="1" containsInteger="1" minValue="1" maxValue="1883"/>
    </cacheField>
    <cacheField name="PPP GNI" numFmtId="0">
      <sharedItems containsMixedTypes="1" containsNumber="1" containsInteger="1" minValue="930" maxValue="58570"/>
    </cacheField>
    <cacheField name="Salary % of PPP GNI" numFmtId="9">
      <sharedItems containsMixedTypes="1" containsNumber="1" minValue="0.21137180300147959" maxValue="90.152284263959388"/>
    </cacheField>
    <cacheField name="Select?" numFmtId="0">
      <sharedItems containsSemiMixedTypes="0" containsString="0" containsNumber="1" minValue="1E-3" maxValue="299473.8716927839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83">
  <r>
    <s v="ID0477"/>
    <d v="2012-05-26T03:17:19"/>
    <n v="1250000"/>
    <n v="1250000"/>
    <s v="CAD"/>
    <n v="1229201.9037879086"/>
    <s v="Account Executive"/>
    <x v="0"/>
    <s v="Canada"/>
    <x v="0"/>
    <x v="0"/>
    <n v="-96.081121840459303"/>
    <n v="62.8661033080922"/>
    <x v="0"/>
    <m/>
    <x v="0"/>
    <n v="1"/>
    <n v="38370"/>
    <n v="32.035493974144089"/>
    <n v="1E-3"/>
  </r>
  <r>
    <s v="ID0211"/>
    <d v="2012-05-26T00:54:28"/>
    <n v="400000"/>
    <n v="400000"/>
    <s v="USD"/>
    <n v="400000"/>
    <s v="program manager"/>
    <x v="1"/>
    <s v="USA"/>
    <x v="1"/>
    <x v="0"/>
    <n v="-100.37109375"/>
    <n v="40.580584664127599"/>
    <x v="1"/>
    <m/>
    <x v="0"/>
    <n v="2"/>
    <n v="47310"/>
    <n v="8.4548721200591839"/>
    <n v="1E-3"/>
  </r>
  <r>
    <s v="ID0318"/>
    <d v="2012-05-26T01:27:03"/>
    <n v="400000"/>
    <n v="400000"/>
    <s v="USD"/>
    <n v="400000"/>
    <s v="Financial Specialist"/>
    <x v="2"/>
    <s v="USA"/>
    <x v="1"/>
    <x v="0"/>
    <n v="-100.37109375"/>
    <n v="40.580584664127599"/>
    <x v="2"/>
    <m/>
    <x v="0"/>
    <n v="3"/>
    <n v="47310"/>
    <n v="8.4548721200591839"/>
    <n v="1E-3"/>
  </r>
  <r>
    <s v="ID0584"/>
    <d v="2012-05-26T07:44:04"/>
    <n v="300000"/>
    <n v="300000"/>
    <s v="USD"/>
    <n v="300000"/>
    <s v="CEO"/>
    <x v="3"/>
    <s v="USA"/>
    <x v="1"/>
    <x v="0"/>
    <n v="-100.37109375"/>
    <n v="40.580584664127599"/>
    <x v="3"/>
    <n v="30"/>
    <x v="1"/>
    <n v="4"/>
    <n v="47310"/>
    <n v="6.3411540900443883"/>
    <n v="1E-3"/>
  </r>
  <r>
    <s v="ID0493"/>
    <d v="2012-05-26T03:37:33"/>
    <n v="190000"/>
    <n v="190000"/>
    <s v="GBP"/>
    <n v="299473.87169278396"/>
    <s v="Managing Partner"/>
    <x v="3"/>
    <s v="UK"/>
    <x v="2"/>
    <x v="1"/>
    <n v="-3.2765753000000002"/>
    <n v="54.702354499999998"/>
    <x v="0"/>
    <m/>
    <x v="0"/>
    <n v="5"/>
    <n v="35840"/>
    <n v="8.3558557949995524"/>
    <n v="299473.87169278396"/>
  </r>
  <r>
    <s v="ID0981"/>
    <d v="2012-05-28T07:46:28"/>
    <n v="260000"/>
    <n v="260000"/>
    <s v="USD"/>
    <n v="260000"/>
    <s v="CFO"/>
    <x v="3"/>
    <s v="USA"/>
    <x v="1"/>
    <x v="0"/>
    <n v="-100.37109375"/>
    <n v="40.580584664127599"/>
    <x v="3"/>
    <n v="10"/>
    <x v="2"/>
    <n v="6"/>
    <n v="47310"/>
    <n v="5.4956668780384694"/>
    <n v="1E-3"/>
  </r>
  <r>
    <s v="ID0309"/>
    <d v="2012-05-26T01:23:50"/>
    <n v="200000"/>
    <n v="200000"/>
    <s v="EUR"/>
    <n v="254079.88779832155"/>
    <s v="consultant bi"/>
    <x v="4"/>
    <s v="The netherlands"/>
    <x v="3"/>
    <x v="1"/>
    <n v="-0.23411047311343899"/>
    <n v="49.402635500701699"/>
    <x v="2"/>
    <m/>
    <x v="0"/>
    <n v="7"/>
    <n v="41810"/>
    <n v="6.0770123845568413"/>
    <n v="254079.88779832155"/>
  </r>
  <r>
    <s v="ID0425"/>
    <d v="2012-05-26T02:22:17"/>
    <s v="250000 to 270000"/>
    <n v="250000"/>
    <s v="USD"/>
    <n v="250000"/>
    <s v="consultant"/>
    <x v="5"/>
    <s v="USA"/>
    <x v="1"/>
    <x v="0"/>
    <n v="-100.37109375"/>
    <n v="40.580584664127599"/>
    <x v="2"/>
    <m/>
    <x v="0"/>
    <n v="8"/>
    <n v="47310"/>
    <n v="5.2842950750369901"/>
    <n v="1E-3"/>
  </r>
  <r>
    <s v="ID1516"/>
    <d v="2012-05-31T02:37:09"/>
    <n v="250000"/>
    <n v="250000"/>
    <s v="USD"/>
    <n v="250000"/>
    <s v="consultant"/>
    <x v="5"/>
    <s v="USA"/>
    <x v="1"/>
    <x v="0"/>
    <n v="-100.37109375"/>
    <n v="40.580584664127599"/>
    <x v="2"/>
    <n v="20"/>
    <x v="1"/>
    <n v="9"/>
    <n v="47310"/>
    <n v="5.2842950750369901"/>
    <n v="1E-3"/>
  </r>
  <r>
    <s v="ID0620"/>
    <d v="2012-05-26T10:59:10"/>
    <n v="250000"/>
    <n v="250000"/>
    <s v="CAD"/>
    <n v="245840.3807575817"/>
    <s v="Business Analyst"/>
    <x v="6"/>
    <s v="Canada"/>
    <x v="0"/>
    <x v="0"/>
    <n v="-96.081121840459303"/>
    <n v="62.8661033080922"/>
    <x v="0"/>
    <n v="32"/>
    <x v="1"/>
    <n v="10"/>
    <n v="38370"/>
    <n v="6.4070987948288165"/>
    <n v="1E-3"/>
  </r>
  <r>
    <s v="ID1489"/>
    <d v="2012-05-30T20:26:10"/>
    <n v="146633"/>
    <n v="146633"/>
    <s v="GBP"/>
    <n v="231119.74856804207"/>
    <s v="Senior Planning Engineer"/>
    <x v="7"/>
    <s v="UK"/>
    <x v="2"/>
    <x v="1"/>
    <n v="-3.2765753000000002"/>
    <n v="54.702354499999998"/>
    <x v="3"/>
    <n v="10"/>
    <x v="2"/>
    <n v="11"/>
    <n v="35840"/>
    <n v="6.448653698885102"/>
    <n v="231119.74856804207"/>
  </r>
  <r>
    <s v="ID1394"/>
    <d v="2012-05-29T22:04:09"/>
    <n v="180000"/>
    <n v="180000"/>
    <s v="EUR"/>
    <n v="228671.89901848941"/>
    <s v="MIS Controller"/>
    <x v="8"/>
    <s v="Europe"/>
    <x v="4"/>
    <x v="1"/>
    <n v="9.9999997"/>
    <n v="51.000000300000004"/>
    <x v="0"/>
    <n v="15"/>
    <x v="3"/>
    <n v="12"/>
    <n v="31670"/>
    <n v="7.2204578155506605"/>
    <n v="228671.89901848941"/>
  </r>
  <r>
    <s v="ID1656"/>
    <d v="2012-06-04T10:23:27"/>
    <n v="225000"/>
    <n v="225000"/>
    <s v="USD"/>
    <n v="225000"/>
    <s v="SVP of Acquisitions"/>
    <x v="3"/>
    <s v="USA"/>
    <x v="1"/>
    <x v="0"/>
    <n v="-100.37109375"/>
    <n v="40.580584664127599"/>
    <x v="0"/>
    <n v="15"/>
    <x v="3"/>
    <n v="13"/>
    <n v="47310"/>
    <n v="4.7558655675332915"/>
    <n v="1E-3"/>
  </r>
  <r>
    <s v="ID0374"/>
    <d v="2012-05-26T01:52:01"/>
    <s v="2207,00"/>
    <n v="220700"/>
    <s v="USD"/>
    <n v="220700"/>
    <s v="consultant"/>
    <x v="5"/>
    <s v="Brazil"/>
    <x v="5"/>
    <x v="2"/>
    <n v="-52.856287736986999"/>
    <n v="-10.840474551047899"/>
    <x v="2"/>
    <m/>
    <x v="0"/>
    <n v="14"/>
    <n v="11000"/>
    <n v="20.063636363636363"/>
    <n v="220700"/>
  </r>
  <r>
    <s v="ID0532"/>
    <d v="2012-05-26T05:07:30"/>
    <n v="140000"/>
    <n v="140000"/>
    <s v="GBP"/>
    <n v="220664.95808941979"/>
    <s v="vba specialist"/>
    <x v="2"/>
    <s v="UK"/>
    <x v="2"/>
    <x v="1"/>
    <n v="-3.2765753000000002"/>
    <n v="54.702354499999998"/>
    <x v="2"/>
    <m/>
    <x v="0"/>
    <n v="15"/>
    <n v="35840"/>
    <n v="6.1569463752628293"/>
    <n v="220664.95808941979"/>
  </r>
  <r>
    <s v="ID1825"/>
    <d v="2012-06-13T03:23:05"/>
    <s v="$214,000  USD"/>
    <n v="214000"/>
    <s v="USD"/>
    <n v="214000"/>
    <s v="Assistant Corporate Controller"/>
    <x v="8"/>
    <s v="USA"/>
    <x v="1"/>
    <x v="0"/>
    <n v="-100.37109375"/>
    <n v="40.580584664127599"/>
    <x v="2"/>
    <n v="20"/>
    <x v="1"/>
    <n v="16"/>
    <n v="47310"/>
    <n v="4.5233565842316636"/>
    <n v="1E-3"/>
  </r>
  <r>
    <s v="ID0976"/>
    <d v="2012-05-28T07:28:07"/>
    <s v="AUD$200,000"/>
    <n v="200000"/>
    <s v="AUD"/>
    <n v="203981.93128052715"/>
    <s v="Corporate Finance Manager"/>
    <x v="1"/>
    <s v="Australia"/>
    <x v="6"/>
    <x v="3"/>
    <n v="136.67140151954899"/>
    <n v="-24.803590596310801"/>
    <x v="0"/>
    <n v="15"/>
    <x v="3"/>
    <n v="17"/>
    <n v="36910"/>
    <n v="5.5264679295726671"/>
    <n v="203981.93128052715"/>
  </r>
  <r>
    <s v="ID0527"/>
    <d v="2012-05-26T04:48:54"/>
    <n v="200000"/>
    <n v="200000"/>
    <s v="USD"/>
    <n v="200000"/>
    <s v="COO"/>
    <x v="3"/>
    <s v="USA"/>
    <x v="1"/>
    <x v="0"/>
    <n v="-100.37109375"/>
    <n v="40.580584664127599"/>
    <x v="3"/>
    <m/>
    <x v="0"/>
    <n v="18"/>
    <n v="47310"/>
    <n v="4.2274360600295919"/>
    <n v="1E-3"/>
  </r>
  <r>
    <s v="ID0375"/>
    <d v="2012-05-26T01:52:04"/>
    <n v="194000"/>
    <n v="194000"/>
    <s v="USD"/>
    <n v="194000"/>
    <s v="director"/>
    <x v="3"/>
    <s v="USA"/>
    <x v="1"/>
    <x v="0"/>
    <n v="-100.37109375"/>
    <n v="40.580584664127599"/>
    <x v="3"/>
    <m/>
    <x v="0"/>
    <n v="19"/>
    <n v="47310"/>
    <n v="4.1006129782287042"/>
    <n v="1E-3"/>
  </r>
  <r>
    <s v="ID1286"/>
    <d v="2012-05-29T11:51:35"/>
    <n v="192000"/>
    <n v="192000"/>
    <s v="USD"/>
    <n v="192000"/>
    <s v="Publisher"/>
    <x v="3"/>
    <s v="USA"/>
    <x v="1"/>
    <x v="0"/>
    <n v="-100.37109375"/>
    <n v="40.580584664127599"/>
    <x v="2"/>
    <n v="27"/>
    <x v="1"/>
    <n v="20"/>
    <n v="47310"/>
    <n v="4.058338617628408"/>
    <n v="1E-3"/>
  </r>
  <r>
    <s v="ID0563"/>
    <d v="2012-05-26T06:10:08"/>
    <n v="188000"/>
    <n v="188000"/>
    <s v="USD"/>
    <n v="188000"/>
    <s v="Director, Supply Chain Operations"/>
    <x v="3"/>
    <s v="USA"/>
    <x v="1"/>
    <x v="0"/>
    <n v="-100.37109375"/>
    <n v="40.580584664127599"/>
    <x v="1"/>
    <n v="20"/>
    <x v="1"/>
    <n v="21"/>
    <n v="47310"/>
    <n v="3.9737898964278164"/>
    <n v="1E-3"/>
  </r>
  <r>
    <s v="ID0655"/>
    <d v="2012-05-26T12:23:14"/>
    <n v="10500000"/>
    <n v="10500000"/>
    <s v="INR"/>
    <n v="186983.12521814698"/>
    <s v="MANAGER"/>
    <x v="1"/>
    <s v="India"/>
    <x v="7"/>
    <x v="4"/>
    <n v="79.718824157759499"/>
    <n v="22.134914550529199"/>
    <x v="3"/>
    <n v="10"/>
    <x v="2"/>
    <n v="22"/>
    <n v="3400"/>
    <n v="54.995036828866759"/>
    <n v="186983.12521814698"/>
  </r>
  <r>
    <s v="ID0007"/>
    <d v="2012-05-25T03:33:51"/>
    <n v="145000"/>
    <n v="145000"/>
    <s v="EUR"/>
    <n v="184207.91865378313"/>
    <s v="senior project manager"/>
    <x v="1"/>
    <s v="Germany"/>
    <x v="8"/>
    <x v="1"/>
    <n v="10.370231137780101"/>
    <n v="51.322924262780397"/>
    <x v="1"/>
    <m/>
    <x v="0"/>
    <n v="23"/>
    <n v="38100"/>
    <n v="4.8348535079733104"/>
    <n v="184207.91865378313"/>
  </r>
  <r>
    <s v="ID1596"/>
    <d v="2012-06-01T18:58:42"/>
    <n v="177600"/>
    <n v="177600"/>
    <s v="USD"/>
    <n v="177600"/>
    <s v="Accountant"/>
    <x v="0"/>
    <s v="Lesotho"/>
    <x v="9"/>
    <x v="5"/>
    <n v="28.246684150964501"/>
    <n v="-29.582961678721599"/>
    <x v="0"/>
    <n v="6"/>
    <x v="4"/>
    <n v="24"/>
    <n v="1970"/>
    <n v="90.152284263959388"/>
    <n v="177600"/>
  </r>
  <r>
    <s v="ID1320"/>
    <d v="2012-05-29T15:36:42"/>
    <n v="139000"/>
    <n v="139000"/>
    <s v="EUR"/>
    <n v="176585.52201983347"/>
    <s v="NAF Support Manager"/>
    <x v="1"/>
    <s v="Germany"/>
    <x v="8"/>
    <x v="1"/>
    <n v="10.370231137780101"/>
    <n v="51.322924262780397"/>
    <x v="1"/>
    <n v="25"/>
    <x v="1"/>
    <n v="25"/>
    <n v="38100"/>
    <n v="4.6347906041951044"/>
    <n v="176585.52201983347"/>
  </r>
  <r>
    <s v="ID0633"/>
    <d v="2012-05-26T11:30:39"/>
    <s v="A$170000"/>
    <n v="170000"/>
    <s v="AUD"/>
    <n v="173384.64158844808"/>
    <s v="senior business analyst"/>
    <x v="6"/>
    <s v="Australia"/>
    <x v="6"/>
    <x v="3"/>
    <n v="136.67140151954899"/>
    <n v="-24.803590596310801"/>
    <x v="2"/>
    <n v="10"/>
    <x v="2"/>
    <n v="26"/>
    <n v="36910"/>
    <n v="4.6974977401367672"/>
    <n v="173384.64158844808"/>
  </r>
  <r>
    <s v="ID1009"/>
    <d v="2012-05-28T10:42:08"/>
    <n v="170000"/>
    <n v="170000"/>
    <s v="AUD"/>
    <n v="173384.64158844808"/>
    <s v="Business Consultant"/>
    <x v="5"/>
    <s v="Australia"/>
    <x v="6"/>
    <x v="3"/>
    <n v="136.67140151954899"/>
    <n v="-24.803590596310801"/>
    <x v="3"/>
    <n v="8"/>
    <x v="4"/>
    <n v="27"/>
    <n v="36910"/>
    <n v="4.6974977401367672"/>
    <n v="173384.64158844808"/>
  </r>
  <r>
    <s v="ID0358"/>
    <d v="2012-05-26T01:42:53"/>
    <s v="170000 usd"/>
    <n v="170000"/>
    <s v="USD"/>
    <n v="170000"/>
    <s v="RS"/>
    <x v="6"/>
    <s v="UK"/>
    <x v="2"/>
    <x v="1"/>
    <n v="-3.2765753000000002"/>
    <n v="54.702354499999998"/>
    <x v="4"/>
    <m/>
    <x v="0"/>
    <n v="28"/>
    <n v="35840"/>
    <n v="4.7433035714285712"/>
    <n v="170000"/>
  </r>
  <r>
    <s v="ID1523"/>
    <d v="2012-05-31T05:31:54"/>
    <n v="170000"/>
    <n v="170000"/>
    <s v="USD"/>
    <n v="170000"/>
    <s v="CFO"/>
    <x v="3"/>
    <s v="USA"/>
    <x v="1"/>
    <x v="0"/>
    <n v="-100.37109375"/>
    <n v="40.580584664127599"/>
    <x v="3"/>
    <n v="18"/>
    <x v="3"/>
    <n v="29"/>
    <n v="47310"/>
    <n v="3.5933206510251532"/>
    <n v="1E-3"/>
  </r>
  <r>
    <s v="ID0482"/>
    <d v="2012-05-26T03:23:51"/>
    <s v="US$169,000"/>
    <n v="169000"/>
    <s v="USD"/>
    <n v="169000"/>
    <s v="Category Director (Marketing)"/>
    <x v="3"/>
    <s v="USA"/>
    <x v="1"/>
    <x v="0"/>
    <n v="-100.37109375"/>
    <n v="40.580584664127599"/>
    <x v="3"/>
    <m/>
    <x v="0"/>
    <n v="30"/>
    <n v="47310"/>
    <n v="3.5721834707250051"/>
    <n v="1E-3"/>
  </r>
  <r>
    <s v="ID1492"/>
    <d v="2012-05-30T20:42:47"/>
    <s v="AUD 165000"/>
    <n v="165000"/>
    <s v="AUD"/>
    <n v="168285.09330643489"/>
    <s v="Engineer"/>
    <x v="7"/>
    <s v="Australia"/>
    <x v="6"/>
    <x v="3"/>
    <n v="136.67140151954899"/>
    <n v="-24.803590596310801"/>
    <x v="3"/>
    <n v="17"/>
    <x v="3"/>
    <n v="31"/>
    <n v="36910"/>
    <n v="4.55933604189745"/>
    <n v="168285.09330643489"/>
  </r>
  <r>
    <s v="ID0376"/>
    <d v="2012-05-26T01:54:28"/>
    <n v="9000000"/>
    <n v="9000000"/>
    <s v="INR"/>
    <n v="160271.25018698312"/>
    <s v="Financial Analyst"/>
    <x v="6"/>
    <s v="India"/>
    <x v="7"/>
    <x v="4"/>
    <n v="79.718824157759499"/>
    <n v="22.134914550529199"/>
    <x v="0"/>
    <m/>
    <x v="0"/>
    <n v="32"/>
    <n v="3400"/>
    <n v="47.138602996171507"/>
    <n v="160271.25018698312"/>
  </r>
  <r>
    <s v="ID0608"/>
    <d v="2012-05-26T09:51:47"/>
    <n v="160000"/>
    <n v="160000"/>
    <s v="USD"/>
    <n v="160000"/>
    <s v="Director, Analytics"/>
    <x v="6"/>
    <s v="USA"/>
    <x v="1"/>
    <x v="0"/>
    <n v="-100.37109375"/>
    <n v="40.580584664127599"/>
    <x v="0"/>
    <n v="5"/>
    <x v="4"/>
    <n v="33"/>
    <n v="47310"/>
    <n v="3.3819488480236735"/>
    <n v="1E-3"/>
  </r>
  <r>
    <s v="ID1810"/>
    <d v="2012-06-12T15:09:22"/>
    <n v="156000"/>
    <n v="156000"/>
    <s v="AUD"/>
    <n v="159105.90639881117"/>
    <s v="Senior Associate Engineer"/>
    <x v="7"/>
    <s v="Australia"/>
    <x v="6"/>
    <x v="3"/>
    <n v="136.67140151954899"/>
    <n v="-24.803590596310801"/>
    <x v="3"/>
    <n v="12"/>
    <x v="2"/>
    <n v="34"/>
    <n v="36910"/>
    <n v="4.3106449850666806"/>
    <n v="159105.90639881117"/>
  </r>
  <r>
    <s v="ID0569"/>
    <d v="2012-05-26T06:47:00"/>
    <s v="AUD $155,000"/>
    <n v="155000"/>
    <s v="AUD"/>
    <n v="158085.99674240855"/>
    <s v="Finance Manager Business Services"/>
    <x v="1"/>
    <s v="Australia"/>
    <x v="6"/>
    <x v="3"/>
    <n v="136.67140151954899"/>
    <n v="-24.803590596310801"/>
    <x v="0"/>
    <n v="20"/>
    <x v="1"/>
    <n v="35"/>
    <n v="36910"/>
    <n v="4.2830126454188173"/>
    <n v="158085.99674240855"/>
  </r>
  <r>
    <s v="ID0078"/>
    <d v="2012-05-25T23:18:45"/>
    <n v="100000"/>
    <n v="100000"/>
    <s v="GBP"/>
    <n v="157617.8272067284"/>
    <s v="Analyst"/>
    <x v="6"/>
    <s v="UK"/>
    <x v="2"/>
    <x v="1"/>
    <n v="-3.2765753000000002"/>
    <n v="54.702354499999998"/>
    <x v="3"/>
    <m/>
    <x v="0"/>
    <n v="36"/>
    <n v="35840"/>
    <n v="4.397818839473449"/>
    <n v="157617.8272067284"/>
  </r>
  <r>
    <s v="ID0844"/>
    <d v="2012-05-27T00:19:04"/>
    <n v="100000"/>
    <n v="100000"/>
    <s v="GBP"/>
    <n v="157617.8272067284"/>
    <s v="Financial Controller"/>
    <x v="8"/>
    <s v="UK"/>
    <x v="2"/>
    <x v="1"/>
    <n v="-3.2765753000000002"/>
    <n v="54.702354499999998"/>
    <x v="3"/>
    <n v="20"/>
    <x v="1"/>
    <n v="37"/>
    <n v="35840"/>
    <n v="4.397818839473449"/>
    <n v="157617.8272067284"/>
  </r>
  <r>
    <s v="ID0353"/>
    <d v="2012-05-26T01:41:53"/>
    <n v="160000"/>
    <n v="160000"/>
    <s v="CAD"/>
    <n v="157337.8436848523"/>
    <s v="Consultant"/>
    <x v="5"/>
    <s v="Canada"/>
    <x v="0"/>
    <x v="0"/>
    <n v="-96.081121840459303"/>
    <n v="62.8661033080922"/>
    <x v="3"/>
    <m/>
    <x v="0"/>
    <n v="38"/>
    <n v="38370"/>
    <n v="4.1005432286904426"/>
    <n v="1E-3"/>
  </r>
  <r>
    <s v="ID1655"/>
    <d v="2012-06-04T09:49:44"/>
    <n v="155000"/>
    <n v="155000"/>
    <s v="USD"/>
    <n v="155000"/>
    <s v="Consulting Practice Manager"/>
    <x v="1"/>
    <s v="USA"/>
    <x v="1"/>
    <x v="0"/>
    <n v="-100.37109375"/>
    <n v="40.580584664127599"/>
    <x v="1"/>
    <n v="14"/>
    <x v="2"/>
    <n v="39"/>
    <n v="47310"/>
    <n v="3.2762629465229338"/>
    <n v="1E-3"/>
  </r>
  <r>
    <s v="ID1237"/>
    <d v="2012-05-29T03:16:02"/>
    <n v="150000"/>
    <n v="150000"/>
    <s v="AUD"/>
    <n v="152986.44846039536"/>
    <s v="Analyst"/>
    <x v="6"/>
    <s v="Australia"/>
    <x v="6"/>
    <x v="3"/>
    <n v="136.67140151954899"/>
    <n v="-24.803590596310801"/>
    <x v="3"/>
    <n v="10"/>
    <x v="2"/>
    <n v="40"/>
    <n v="36910"/>
    <n v="4.1448509471795001"/>
    <n v="152986.44846039536"/>
  </r>
  <r>
    <s v="ID1354"/>
    <d v="2012-05-29T18:35:31"/>
    <s v="A$150000"/>
    <n v="150000"/>
    <s v="AUD"/>
    <n v="152986.44846039536"/>
    <s v="Bus Analyst"/>
    <x v="6"/>
    <s v="Australia"/>
    <x v="6"/>
    <x v="3"/>
    <n v="136.67140151954899"/>
    <n v="-24.803590596310801"/>
    <x v="1"/>
    <n v="5.5"/>
    <x v="4"/>
    <n v="41"/>
    <n v="36910"/>
    <n v="4.1448509471795001"/>
    <n v="152986.44846039536"/>
  </r>
  <r>
    <s v="ID0037"/>
    <d v="2012-05-25T05:07:31"/>
    <n v="150000"/>
    <n v="150000"/>
    <s v="USD"/>
    <n v="150000"/>
    <s v="Portfolio Manager"/>
    <x v="1"/>
    <s v="USA"/>
    <x v="1"/>
    <x v="0"/>
    <n v="-100.37109375"/>
    <n v="40.580584664127599"/>
    <x v="3"/>
    <m/>
    <x v="0"/>
    <n v="42"/>
    <n v="47310"/>
    <n v="3.1705770450221942"/>
    <n v="1E-3"/>
  </r>
  <r>
    <s v="ID0083"/>
    <d v="2012-05-26T00:00:52"/>
    <n v="150000"/>
    <n v="150000"/>
    <s v="USD"/>
    <n v="150000"/>
    <s v="Director"/>
    <x v="3"/>
    <s v="USA"/>
    <x v="1"/>
    <x v="0"/>
    <n v="-100.37109375"/>
    <n v="40.580584664127599"/>
    <x v="2"/>
    <m/>
    <x v="0"/>
    <n v="43"/>
    <n v="47310"/>
    <n v="3.1705770450221942"/>
    <n v="1E-3"/>
  </r>
  <r>
    <s v="ID0335"/>
    <d v="2012-05-26T01:33:03"/>
    <n v="150000"/>
    <n v="150000"/>
    <s v="USD"/>
    <n v="150000"/>
    <s v="financial planning"/>
    <x v="0"/>
    <s v="USA"/>
    <x v="1"/>
    <x v="0"/>
    <n v="-100.37109375"/>
    <n v="40.580584664127599"/>
    <x v="2"/>
    <m/>
    <x v="0"/>
    <n v="44"/>
    <n v="47310"/>
    <n v="3.1705770450221942"/>
    <n v="1E-3"/>
  </r>
  <r>
    <s v="ID0337"/>
    <d v="2012-05-26T01:33:45"/>
    <n v="150000"/>
    <n v="150000"/>
    <s v="USD"/>
    <n v="150000"/>
    <s v="project manager, project finance consultant"/>
    <x v="1"/>
    <s v="Israel"/>
    <x v="10"/>
    <x v="6"/>
    <n v="34.976029031563399"/>
    <n v="31.563409567095999"/>
    <x v="0"/>
    <m/>
    <x v="0"/>
    <n v="45"/>
    <n v="27660"/>
    <n v="5.4229934924078087"/>
    <n v="150000"/>
  </r>
  <r>
    <s v="ID0470"/>
    <d v="2012-05-26T03:14:44"/>
    <n v="150000"/>
    <n v="150000"/>
    <s v="USD"/>
    <n v="150000"/>
    <s v="CFO"/>
    <x v="3"/>
    <s v="USA"/>
    <x v="1"/>
    <x v="0"/>
    <n v="-100.37109375"/>
    <n v="40.580584664127599"/>
    <x v="3"/>
    <m/>
    <x v="0"/>
    <n v="46"/>
    <n v="47310"/>
    <n v="3.1705770450221942"/>
    <n v="1E-3"/>
  </r>
  <r>
    <s v="ID0516"/>
    <d v="2012-05-26T04:26:10"/>
    <s v="$150000pa"/>
    <n v="150000"/>
    <s v="USD"/>
    <n v="150000"/>
    <s v="Consultant"/>
    <x v="5"/>
    <s v="USA"/>
    <x v="1"/>
    <x v="0"/>
    <n v="-100.37109375"/>
    <n v="40.580584664127599"/>
    <x v="2"/>
    <m/>
    <x v="0"/>
    <n v="47"/>
    <n v="47310"/>
    <n v="3.1705770450221942"/>
    <n v="1E-3"/>
  </r>
  <r>
    <s v="ID0580"/>
    <d v="2012-05-26T07:23:11"/>
    <n v="150000"/>
    <n v="150000"/>
    <s v="USD"/>
    <n v="150000"/>
    <s v="CFO"/>
    <x v="3"/>
    <s v="USA"/>
    <x v="1"/>
    <x v="0"/>
    <n v="-100.37109375"/>
    <n v="40.580584664127599"/>
    <x v="0"/>
    <n v="22"/>
    <x v="1"/>
    <n v="48"/>
    <n v="47310"/>
    <n v="3.1705770450221942"/>
    <n v="1E-3"/>
  </r>
  <r>
    <s v="ID0927"/>
    <d v="2012-05-27T21:21:41"/>
    <n v="150000"/>
    <n v="150000"/>
    <s v="USD"/>
    <n v="150000"/>
    <s v="Controller"/>
    <x v="8"/>
    <s v="USA"/>
    <x v="1"/>
    <x v="0"/>
    <n v="-100.37109375"/>
    <n v="40.580584664127599"/>
    <x v="0"/>
    <n v="25"/>
    <x v="1"/>
    <n v="49"/>
    <n v="47310"/>
    <n v="3.1705770450221942"/>
    <n v="1E-3"/>
  </r>
  <r>
    <s v="ID0963"/>
    <d v="2012-05-28T05:12:38"/>
    <n v="150000"/>
    <n v="150000"/>
    <s v="USD"/>
    <n v="150000"/>
    <s v="Software Tester"/>
    <x v="6"/>
    <s v="Switzerland"/>
    <x v="11"/>
    <x v="1"/>
    <n v="8.2298220510780506"/>
    <n v="46.8002860055228"/>
    <x v="1"/>
    <n v="20"/>
    <x v="1"/>
    <n v="50"/>
    <n v="49960"/>
    <n v="3.00240192153723"/>
    <n v="150000"/>
  </r>
  <r>
    <s v="ID1393"/>
    <d v="2012-05-29T22:02:31"/>
    <n v="150000"/>
    <n v="150000"/>
    <s v="USD"/>
    <n v="150000"/>
    <s v="VP, Business Management"/>
    <x v="1"/>
    <s v="USA"/>
    <x v="1"/>
    <x v="0"/>
    <n v="-100.37109375"/>
    <n v="40.580584664127599"/>
    <x v="3"/>
    <n v="30"/>
    <x v="1"/>
    <n v="51"/>
    <n v="47310"/>
    <n v="3.1705770450221942"/>
    <n v="1E-3"/>
  </r>
  <r>
    <s v="ID1412"/>
    <d v="2012-05-29T23:39:13"/>
    <n v="150000"/>
    <n v="150000"/>
    <s v="USD"/>
    <n v="150000"/>
    <s v="Senior Analyst"/>
    <x v="6"/>
    <s v="USA"/>
    <x v="1"/>
    <x v="0"/>
    <n v="-100.37109375"/>
    <n v="40.580584664127599"/>
    <x v="3"/>
    <n v="30"/>
    <x v="1"/>
    <n v="52"/>
    <n v="47310"/>
    <n v="3.1705770450221942"/>
    <n v="1E-3"/>
  </r>
  <r>
    <s v="ID1473"/>
    <d v="2012-05-30T16:55:51"/>
    <n v="118000"/>
    <n v="118000"/>
    <s v="EUR"/>
    <n v="149907.13380100971"/>
    <s v="Support"/>
    <x v="6"/>
    <s v="EU"/>
    <x v="4"/>
    <x v="1"/>
    <n v="9.9999997"/>
    <n v="51.000000300000004"/>
    <x v="0"/>
    <n v="7"/>
    <x v="4"/>
    <n v="53"/>
    <n v="31670"/>
    <n v="4.7334112346387656"/>
    <n v="149907.13380100971"/>
  </r>
  <r>
    <s v="ID0822"/>
    <d v="2012-05-26T22:45:14"/>
    <s v="R$3.000,00"/>
    <n v="300000"/>
    <s v="BRL"/>
    <n v="148284.35006969364"/>
    <s v="Market Intelligence Analyst"/>
    <x v="6"/>
    <s v="Brazil"/>
    <x v="5"/>
    <x v="2"/>
    <n v="-52.856287736986999"/>
    <n v="-10.840474551047899"/>
    <x v="2"/>
    <n v="3"/>
    <x v="0"/>
    <n v="54"/>
    <n v="11000"/>
    <n v="13.48039546088124"/>
    <n v="148284.35006969364"/>
  </r>
  <r>
    <s v="ID1764"/>
    <d v="2012-06-08T22:48:39"/>
    <s v="CHF140000"/>
    <n v="140000"/>
    <s v="CHF"/>
    <n v="148102.22862117883"/>
    <s v="Projektleiter"/>
    <x v="1"/>
    <s v="Switzerland"/>
    <x v="11"/>
    <x v="1"/>
    <n v="8.2298220510780506"/>
    <n v="46.8002860055228"/>
    <x v="3"/>
    <n v="6"/>
    <x v="4"/>
    <n v="55"/>
    <n v="49960"/>
    <n v="2.9644161053078228"/>
    <n v="148102.22862117883"/>
  </r>
  <r>
    <s v="ID1816"/>
    <d v="2012-06-12T20:47:33"/>
    <s v="aud145000"/>
    <n v="145000"/>
    <s v="AUD"/>
    <n v="147886.90017838217"/>
    <s v="Financial controller"/>
    <x v="8"/>
    <s v="Australia"/>
    <x v="6"/>
    <x v="3"/>
    <n v="136.67140151954899"/>
    <n v="-24.803590596310801"/>
    <x v="3"/>
    <n v="15"/>
    <x v="3"/>
    <n v="56"/>
    <n v="36910"/>
    <n v="4.0066892489401837"/>
    <n v="147886.90017838217"/>
  </r>
  <r>
    <s v="ID0167"/>
    <d v="2012-05-26T00:47:57"/>
    <n v="145000"/>
    <n v="145000"/>
    <s v="USD"/>
    <n v="145000"/>
    <s v="Financialcontroller"/>
    <x v="8"/>
    <s v="Switzerland"/>
    <x v="11"/>
    <x v="1"/>
    <n v="8.2298220510780506"/>
    <n v="46.8002860055228"/>
    <x v="2"/>
    <m/>
    <x v="0"/>
    <n v="57"/>
    <n v="49960"/>
    <n v="2.9023218574859886"/>
    <n v="145000"/>
  </r>
  <r>
    <s v="ID1528"/>
    <d v="2012-05-31T07:17:36"/>
    <n v="145000"/>
    <n v="145000"/>
    <s v="USD"/>
    <n v="145000"/>
    <s v="Associate"/>
    <x v="6"/>
    <s v="USA"/>
    <x v="1"/>
    <x v="0"/>
    <n v="-100.37109375"/>
    <n v="40.580584664127599"/>
    <x v="0"/>
    <n v="6"/>
    <x v="4"/>
    <n v="58"/>
    <n v="47310"/>
    <n v="3.0648911435214541"/>
    <n v="1E-3"/>
  </r>
  <r>
    <s v="ID1002"/>
    <d v="2012-05-28T10:21:58"/>
    <s v="NZD 180000"/>
    <n v="180000"/>
    <s v="NZD"/>
    <n v="143565.85684888897"/>
    <s v="Commercial Manager"/>
    <x v="1"/>
    <s v="New Zealand"/>
    <x v="12"/>
    <x v="3"/>
    <n v="157.68814341298901"/>
    <n v="-41.605832905433601"/>
    <x v="0"/>
    <n v="25"/>
    <x v="1"/>
    <n v="59"/>
    <n v="28100"/>
    <n v="5.1091052259391097"/>
    <n v="143565.85684888897"/>
  </r>
  <r>
    <s v="ID0248"/>
    <d v="2012-05-26T01:03:54"/>
    <n v="140000"/>
    <n v="140000"/>
    <s v="USD"/>
    <n v="140000"/>
    <s v="Manager"/>
    <x v="1"/>
    <s v="USA"/>
    <x v="1"/>
    <x v="0"/>
    <n v="-100.37109375"/>
    <n v="40.580584664127599"/>
    <x v="0"/>
    <m/>
    <x v="0"/>
    <n v="60"/>
    <n v="47310"/>
    <n v="2.9592052420207144"/>
    <n v="1E-3"/>
  </r>
  <r>
    <s v="ID0565"/>
    <d v="2012-05-26T06:20:38"/>
    <n v="140000"/>
    <n v="140000"/>
    <s v="USD"/>
    <n v="140000"/>
    <s v="controller"/>
    <x v="8"/>
    <s v="USA"/>
    <x v="1"/>
    <x v="0"/>
    <n v="-100.37109375"/>
    <n v="40.580584664127599"/>
    <x v="3"/>
    <n v="10"/>
    <x v="2"/>
    <n v="61"/>
    <n v="47310"/>
    <n v="2.9592052420207144"/>
    <n v="1E-3"/>
  </r>
  <r>
    <s v="ID1296"/>
    <d v="2012-05-29T13:15:17"/>
    <n v="140000"/>
    <n v="140000"/>
    <s v="USD"/>
    <n v="140000"/>
    <s v="Senior Accountant"/>
    <x v="0"/>
    <s v="USA"/>
    <x v="1"/>
    <x v="0"/>
    <n v="-100.37109375"/>
    <n v="40.580584664127599"/>
    <x v="0"/>
    <n v="12"/>
    <x v="2"/>
    <n v="62"/>
    <n v="47310"/>
    <n v="2.9592052420207144"/>
    <n v="1E-3"/>
  </r>
  <r>
    <s v="ID1626"/>
    <d v="2012-06-02T19:14:35"/>
    <n v="140000"/>
    <n v="140000"/>
    <s v="USD"/>
    <n v="140000"/>
    <s v="sr manager"/>
    <x v="1"/>
    <s v="USA"/>
    <x v="1"/>
    <x v="0"/>
    <n v="-100.37109375"/>
    <n v="40.580584664127599"/>
    <x v="0"/>
    <n v="12"/>
    <x v="2"/>
    <n v="63"/>
    <n v="47310"/>
    <n v="2.9592052420207144"/>
    <n v="1E-3"/>
  </r>
  <r>
    <s v="ID0224"/>
    <d v="2012-05-26T00:57:52"/>
    <s v="US$ 138K"/>
    <n v="138000"/>
    <s v="USD"/>
    <n v="138000"/>
    <s v="Project engineer"/>
    <x v="7"/>
    <s v="Thailand"/>
    <x v="13"/>
    <x v="4"/>
    <n v="100.83273"/>
    <n v="14.8971921"/>
    <x v="0"/>
    <m/>
    <x v="0"/>
    <n v="64"/>
    <n v="8190"/>
    <n v="16.84981684981685"/>
    <n v="138000"/>
  </r>
  <r>
    <s v="ID0323"/>
    <d v="2012-05-26T01:28:37"/>
    <n v="137500"/>
    <n v="137500"/>
    <s v="USD"/>
    <n v="137500"/>
    <s v="director of analytics"/>
    <x v="6"/>
    <s v="USA"/>
    <x v="1"/>
    <x v="0"/>
    <n v="-100.37109375"/>
    <n v="40.580584664127599"/>
    <x v="0"/>
    <m/>
    <x v="0"/>
    <n v="65"/>
    <n v="47310"/>
    <n v="2.9063622912703444"/>
    <n v="1E-3"/>
  </r>
  <r>
    <s v="ID1398"/>
    <d v="2012-05-29T22:24:28"/>
    <n v="136000"/>
    <n v="136000"/>
    <s v="USD"/>
    <n v="136000"/>
    <s v="Manager FP and A"/>
    <x v="1"/>
    <s v="USA"/>
    <x v="1"/>
    <x v="0"/>
    <n v="-100.37109375"/>
    <n v="40.580584664127599"/>
    <x v="0"/>
    <n v="10"/>
    <x v="2"/>
    <n v="66"/>
    <n v="47310"/>
    <n v="2.8746565208201225"/>
    <n v="1E-3"/>
  </r>
  <r>
    <s v="ID0339"/>
    <d v="2012-05-26T01:35:02"/>
    <n v="135000"/>
    <n v="135000"/>
    <s v="USD"/>
    <n v="135000"/>
    <s v="Manager of Trade Investment &amp; Analysis"/>
    <x v="1"/>
    <s v="USA"/>
    <x v="1"/>
    <x v="0"/>
    <n v="-100.37109375"/>
    <n v="40.580584664127599"/>
    <x v="2"/>
    <m/>
    <x v="0"/>
    <n v="67"/>
    <n v="47310"/>
    <n v="2.8535193405199748"/>
    <n v="1E-3"/>
  </r>
  <r>
    <s v="ID0870"/>
    <d v="2012-05-27T07:19:14"/>
    <n v="135000"/>
    <n v="135000"/>
    <s v="USD"/>
    <n v="135000"/>
    <s v="Director, P&amp;A"/>
    <x v="3"/>
    <s v="USA"/>
    <x v="1"/>
    <x v="0"/>
    <n v="-100.37109375"/>
    <n v="40.580584664127599"/>
    <x v="0"/>
    <n v="25"/>
    <x v="1"/>
    <n v="68"/>
    <n v="47310"/>
    <n v="2.8535193405199748"/>
    <n v="1E-3"/>
  </r>
  <r>
    <s v="ID0954"/>
    <d v="2012-05-28T01:47:29"/>
    <n v="135000"/>
    <n v="135000"/>
    <s v="USD"/>
    <n v="135000"/>
    <s v="Marketing Insights Manager"/>
    <x v="1"/>
    <s v="USA"/>
    <x v="1"/>
    <x v="0"/>
    <n v="-100.37109375"/>
    <n v="40.580584664127599"/>
    <x v="2"/>
    <n v="15"/>
    <x v="3"/>
    <n v="69"/>
    <n v="47310"/>
    <n v="2.8535193405199748"/>
    <n v="1E-3"/>
  </r>
  <r>
    <s v="ID0581"/>
    <d v="2012-05-26T07:32:19"/>
    <n v="130000"/>
    <n v="130000"/>
    <s v="AUD"/>
    <n v="132588.25533234264"/>
    <s v="Accountant"/>
    <x v="0"/>
    <s v="Australia"/>
    <x v="6"/>
    <x v="3"/>
    <n v="136.67140151954899"/>
    <n v="-24.803590596310801"/>
    <x v="3"/>
    <n v="27"/>
    <x v="1"/>
    <n v="70"/>
    <n v="36910"/>
    <n v="3.5922041542222334"/>
    <n v="132588.25533234264"/>
  </r>
  <r>
    <s v="ID1730"/>
    <d v="2012-06-07T08:36:51"/>
    <n v="134000"/>
    <n v="134000"/>
    <s v="CAD"/>
    <n v="131770.4440860638"/>
    <s v="Senior Production Accountant"/>
    <x v="0"/>
    <s v="Canada"/>
    <x v="0"/>
    <x v="0"/>
    <n v="-96.081121840459303"/>
    <n v="62.8661033080922"/>
    <x v="2"/>
    <n v="20"/>
    <x v="1"/>
    <n v="71"/>
    <n v="38370"/>
    <n v="3.434204954028246"/>
    <n v="1E-3"/>
  </r>
  <r>
    <s v="ID0485"/>
    <d v="2012-05-26T03:27:56"/>
    <s v="Zar 1080000"/>
    <n v="1080000"/>
    <s v="ZAR"/>
    <n v="131675.52225194403"/>
    <s v="Finance manager"/>
    <x v="1"/>
    <s v="South africa"/>
    <x v="14"/>
    <x v="5"/>
    <n v="25.075048595878101"/>
    <n v="-29.262871995561401"/>
    <x v="3"/>
    <m/>
    <x v="0"/>
    <n v="72"/>
    <n v="10360"/>
    <n v="12.709992495361393"/>
    <n v="131675.52225194403"/>
  </r>
  <r>
    <s v="ID0257"/>
    <d v="2012-05-26T01:06:31"/>
    <n v="130000"/>
    <n v="130000"/>
    <s v="USD"/>
    <n v="130000"/>
    <s v="Senior Project Manager"/>
    <x v="1"/>
    <s v="USA"/>
    <x v="1"/>
    <x v="0"/>
    <n v="-100.37109375"/>
    <n v="40.580584664127599"/>
    <x v="0"/>
    <m/>
    <x v="0"/>
    <n v="73"/>
    <n v="47310"/>
    <n v="2.7478334390192347"/>
    <n v="1E-3"/>
  </r>
  <r>
    <s v="ID0351"/>
    <d v="2012-05-26T01:40:51"/>
    <n v="130000"/>
    <n v="130000"/>
    <s v="USD"/>
    <n v="130000"/>
    <s v="Sr Staff Engineer"/>
    <x v="7"/>
    <s v="USA"/>
    <x v="1"/>
    <x v="0"/>
    <n v="-100.37109375"/>
    <n v="40.580584664127599"/>
    <x v="0"/>
    <m/>
    <x v="0"/>
    <n v="74"/>
    <n v="47310"/>
    <n v="2.7478334390192347"/>
    <n v="1E-3"/>
  </r>
  <r>
    <s v="ID0370"/>
    <d v="2012-05-26T01:50:30"/>
    <n v="130000"/>
    <n v="130000"/>
    <s v="USD"/>
    <n v="130000"/>
    <s v="Project Manager"/>
    <x v="1"/>
    <s v="USA"/>
    <x v="1"/>
    <x v="0"/>
    <n v="-100.37109375"/>
    <n v="40.580584664127599"/>
    <x v="3"/>
    <m/>
    <x v="0"/>
    <n v="75"/>
    <n v="47310"/>
    <n v="2.7478334390192347"/>
    <n v="1E-3"/>
  </r>
  <r>
    <s v="ID0725"/>
    <d v="2012-05-26T15:01:00"/>
    <s v="USD130000"/>
    <n v="130000"/>
    <s v="USD"/>
    <n v="130000"/>
    <s v="Modeller"/>
    <x v="1"/>
    <s v="Australia"/>
    <x v="6"/>
    <x v="3"/>
    <n v="136.67140151954899"/>
    <n v="-24.803590596310801"/>
    <x v="0"/>
    <n v="3"/>
    <x v="0"/>
    <n v="76"/>
    <n v="36910"/>
    <n v="3.5220807369276619"/>
    <n v="130000"/>
  </r>
  <r>
    <s v="ID1401"/>
    <d v="2012-05-29T22:47:10"/>
    <n v="130000"/>
    <n v="130000"/>
    <s v="USD"/>
    <n v="130000"/>
    <s v="Manager"/>
    <x v="1"/>
    <s v="USA"/>
    <x v="1"/>
    <x v="0"/>
    <n v="-100.37109375"/>
    <n v="40.580584664127599"/>
    <x v="1"/>
    <n v="25"/>
    <x v="1"/>
    <n v="77"/>
    <n v="47310"/>
    <n v="2.7478334390192347"/>
    <n v="1E-3"/>
  </r>
  <r>
    <s v="ID0126"/>
    <d v="2012-05-26T00:42:08"/>
    <n v="128000"/>
    <n v="128000"/>
    <s v="USD"/>
    <n v="128000"/>
    <s v="Actuary"/>
    <x v="1"/>
    <s v="USA"/>
    <x v="1"/>
    <x v="0"/>
    <n v="-100.37109375"/>
    <n v="40.580584664127599"/>
    <x v="2"/>
    <m/>
    <x v="0"/>
    <n v="78"/>
    <n v="47310"/>
    <n v="2.7055590784189389"/>
    <n v="1E-3"/>
  </r>
  <r>
    <s v="ID1522"/>
    <d v="2012-05-31T05:23:58"/>
    <n v="127500"/>
    <n v="127500"/>
    <s v="USD"/>
    <n v="127500"/>
    <s v="SVP"/>
    <x v="3"/>
    <s v="USA"/>
    <x v="1"/>
    <x v="0"/>
    <n v="-100.37109375"/>
    <n v="40.580584664127599"/>
    <x v="2"/>
    <n v="22"/>
    <x v="1"/>
    <n v="79"/>
    <n v="47310"/>
    <n v="2.6949904882688651"/>
    <n v="1E-3"/>
  </r>
  <r>
    <s v="ID0978"/>
    <d v="2012-05-28T07:29:43"/>
    <n v="125000"/>
    <n v="125000"/>
    <s v="AUD"/>
    <n v="127488.70705032947"/>
    <s v="Director, Informatics"/>
    <x v="3"/>
    <s v="Australia"/>
    <x v="6"/>
    <x v="3"/>
    <n v="136.67140151954899"/>
    <n v="-24.803590596310801"/>
    <x v="0"/>
    <n v="15"/>
    <x v="3"/>
    <n v="80"/>
    <n v="36910"/>
    <n v="3.454042455982917"/>
    <n v="127488.70705032947"/>
  </r>
  <r>
    <s v="ID1475"/>
    <d v="2012-05-30T17:04:53"/>
    <s v="$AUD 125,000 +"/>
    <n v="125000"/>
    <s v="AUD"/>
    <n v="127488.70705032947"/>
    <s v="Financial Application Developer"/>
    <x v="0"/>
    <s v="Australia"/>
    <x v="6"/>
    <x v="3"/>
    <n v="136.67140151954899"/>
    <n v="-24.803590596310801"/>
    <x v="0"/>
    <n v="7"/>
    <x v="4"/>
    <n v="81"/>
    <n v="36910"/>
    <n v="3.454042455982917"/>
    <n v="127488.70705032947"/>
  </r>
  <r>
    <s v="ID1137"/>
    <d v="2012-05-28T18:38:06"/>
    <n v="100000"/>
    <n v="100000"/>
    <s v="EUR"/>
    <n v="127039.94389916077"/>
    <s v="Finance Director"/>
    <x v="3"/>
    <s v="Spain"/>
    <x v="15"/>
    <x v="1"/>
    <n v="-4.03154056226247"/>
    <n v="39.6029685923302"/>
    <x v="1"/>
    <n v="20"/>
    <x v="1"/>
    <n v="82"/>
    <n v="31800"/>
    <n v="3.9949667892817855"/>
    <n v="127039.94389916077"/>
  </r>
  <r>
    <s v="ID0909"/>
    <d v="2012-05-27T16:10:04"/>
    <n v="80000"/>
    <n v="80000"/>
    <s v="GBP"/>
    <n v="126094.26176538273"/>
    <s v="Financial Modeller"/>
    <x v="0"/>
    <s v="UK"/>
    <x v="2"/>
    <x v="1"/>
    <n v="-3.2765753000000002"/>
    <n v="54.702354499999998"/>
    <x v="0"/>
    <n v="10"/>
    <x v="2"/>
    <n v="83"/>
    <n v="35840"/>
    <n v="3.5182550715787593"/>
    <n v="126094.26176538273"/>
  </r>
  <r>
    <s v="ID1085"/>
    <d v="2012-05-28T15:42:04"/>
    <n v="80000"/>
    <n v="80000"/>
    <s v="GBP"/>
    <n v="126094.26176538273"/>
    <s v="Manufacturing consultant"/>
    <x v="5"/>
    <s v="UK"/>
    <x v="2"/>
    <x v="1"/>
    <n v="-3.2765753000000002"/>
    <n v="54.702354499999998"/>
    <x v="0"/>
    <n v="10"/>
    <x v="2"/>
    <n v="84"/>
    <n v="35840"/>
    <n v="3.5182550715787593"/>
    <n v="126094.26176538273"/>
  </r>
  <r>
    <s v="ID1170"/>
    <d v="2012-05-28T22:39:09"/>
    <s v="Â£80000"/>
    <n v="80000"/>
    <s v="GBP"/>
    <n v="126094.26176538273"/>
    <s v="Financial Controller"/>
    <x v="8"/>
    <s v="UK"/>
    <x v="2"/>
    <x v="1"/>
    <n v="-3.2765753000000002"/>
    <n v="54.702354499999998"/>
    <x v="0"/>
    <n v="15"/>
    <x v="3"/>
    <n v="85"/>
    <n v="35840"/>
    <n v="3.5182550715787593"/>
    <n v="126094.26176538273"/>
  </r>
  <r>
    <s v="ID1600"/>
    <d v="2012-06-01T19:57:45"/>
    <s v="Â£80000"/>
    <n v="80000"/>
    <s v="GBP"/>
    <n v="126094.26176538273"/>
    <s v="Owner of Business Improvement Consultancy"/>
    <x v="5"/>
    <s v="UK"/>
    <x v="2"/>
    <x v="1"/>
    <n v="-3.2765753000000002"/>
    <n v="54.702354499999998"/>
    <x v="0"/>
    <n v="12"/>
    <x v="2"/>
    <n v="86"/>
    <n v="35840"/>
    <n v="3.5182550715787593"/>
    <n v="126094.26176538273"/>
  </r>
  <r>
    <s v="ID0091"/>
    <d v="2012-05-26T00:39:36"/>
    <n v="125000"/>
    <n v="125000"/>
    <s v="USD"/>
    <n v="125000"/>
    <s v="Director of Marketing"/>
    <x v="3"/>
    <s v="USA"/>
    <x v="1"/>
    <x v="0"/>
    <n v="-100.37109375"/>
    <n v="40.580584664127599"/>
    <x v="0"/>
    <m/>
    <x v="0"/>
    <n v="87"/>
    <n v="47310"/>
    <n v="2.6421475375184951"/>
    <n v="1E-3"/>
  </r>
  <r>
    <s v="ID0314"/>
    <d v="2012-05-26T01:25:30"/>
    <n v="125000"/>
    <n v="125000"/>
    <s v="USD"/>
    <n v="125000"/>
    <s v="Finance, Manager "/>
    <x v="1"/>
    <s v="USA"/>
    <x v="1"/>
    <x v="0"/>
    <n v="-100.37109375"/>
    <n v="40.580584664127599"/>
    <x v="0"/>
    <m/>
    <x v="0"/>
    <n v="88"/>
    <n v="47310"/>
    <n v="2.6421475375184951"/>
    <n v="1E-3"/>
  </r>
  <r>
    <s v="ID0461"/>
    <d v="2012-05-26T03:06:16"/>
    <n v="125000"/>
    <n v="125000"/>
    <s v="USD"/>
    <n v="125000"/>
    <s v="Prod Mgr"/>
    <x v="1"/>
    <s v="USA"/>
    <x v="1"/>
    <x v="0"/>
    <n v="-100.37109375"/>
    <n v="40.580584664127599"/>
    <x v="3"/>
    <m/>
    <x v="0"/>
    <n v="89"/>
    <n v="47310"/>
    <n v="2.6421475375184951"/>
    <n v="1E-3"/>
  </r>
  <r>
    <s v="ID0634"/>
    <d v="2012-05-26T11:31:08"/>
    <n v="125000"/>
    <n v="125000"/>
    <s v="USD"/>
    <n v="125000"/>
    <s v="Analyst"/>
    <x v="6"/>
    <s v="USA"/>
    <x v="1"/>
    <x v="0"/>
    <n v="-100.37109375"/>
    <n v="40.580584664127599"/>
    <x v="3"/>
    <n v="20"/>
    <x v="1"/>
    <n v="90"/>
    <n v="47310"/>
    <n v="2.6421475375184951"/>
    <n v="1E-3"/>
  </r>
  <r>
    <s v="ID0871"/>
    <d v="2012-05-27T08:07:40"/>
    <s v="125 $"/>
    <n v="125000"/>
    <s v="USD"/>
    <n v="125000"/>
    <s v="Project controls manager"/>
    <x v="1"/>
    <s v="Norway"/>
    <x v="16"/>
    <x v="1"/>
    <n v="14.2476196306026"/>
    <n v="65.0837339717189"/>
    <x v="0"/>
    <n v="6"/>
    <x v="4"/>
    <n v="91"/>
    <n v="58570"/>
    <n v="2.134198395082807"/>
    <n v="125000"/>
  </r>
  <r>
    <s v="ID0887"/>
    <d v="2012-05-27T13:29:52"/>
    <s v="$125000 / a excl bonus"/>
    <n v="125000"/>
    <s v="USD"/>
    <n v="125000"/>
    <s v="Commercial Director"/>
    <x v="3"/>
    <s v="South africa"/>
    <x v="14"/>
    <x v="5"/>
    <n v="25.075048595878101"/>
    <n v="-29.262871995561401"/>
    <x v="0"/>
    <n v="20"/>
    <x v="1"/>
    <n v="92"/>
    <n v="10360"/>
    <n v="12.065637065637066"/>
    <n v="125000"/>
  </r>
  <r>
    <s v="ID0991"/>
    <d v="2012-05-28T08:48:56"/>
    <n v="125000"/>
    <n v="125000"/>
    <s v="USD"/>
    <n v="125000"/>
    <s v="VP, Operational Analytics"/>
    <x v="3"/>
    <s v="USA"/>
    <x v="1"/>
    <x v="0"/>
    <n v="-100.37109375"/>
    <n v="40.580584664127599"/>
    <x v="0"/>
    <n v="10"/>
    <x v="2"/>
    <n v="93"/>
    <n v="47310"/>
    <n v="2.6421475375184951"/>
    <n v="1E-3"/>
  </r>
  <r>
    <s v="ID1355"/>
    <d v="2012-05-29T18:38:51"/>
    <n v="125000"/>
    <n v="125000"/>
    <s v="USD"/>
    <n v="125000"/>
    <s v="Vice President of Performance Management"/>
    <x v="1"/>
    <s v="USA"/>
    <x v="1"/>
    <x v="0"/>
    <n v="-100.37109375"/>
    <n v="40.580584664127599"/>
    <x v="0"/>
    <n v="2"/>
    <x v="0"/>
    <n v="94"/>
    <n v="47310"/>
    <n v="2.6421475375184951"/>
    <n v="1E-3"/>
  </r>
  <r>
    <s v="ID1364"/>
    <d v="2012-05-29T19:12:19"/>
    <n v="125000"/>
    <n v="125000"/>
    <s v="USD"/>
    <n v="125000"/>
    <s v="Finance Manager"/>
    <x v="1"/>
    <s v="USA"/>
    <x v="1"/>
    <x v="0"/>
    <n v="-100.37109375"/>
    <n v="40.580584664127599"/>
    <x v="0"/>
    <n v="25"/>
    <x v="1"/>
    <n v="95"/>
    <n v="47310"/>
    <n v="2.6421475375184951"/>
    <n v="1E-3"/>
  </r>
  <r>
    <s v="ID1558"/>
    <d v="2012-05-31T22:05:03"/>
    <n v="125000"/>
    <n v="125000"/>
    <s v="USD"/>
    <n v="125000"/>
    <s v="Consultant"/>
    <x v="5"/>
    <s v="USA"/>
    <x v="1"/>
    <x v="0"/>
    <n v="-100.37109375"/>
    <n v="40.580584664127599"/>
    <x v="2"/>
    <n v="8"/>
    <x v="4"/>
    <n v="96"/>
    <n v="47310"/>
    <n v="2.6421475375184951"/>
    <n v="1E-3"/>
  </r>
  <r>
    <s v="ID1778"/>
    <d v="2012-06-10T12:31:48"/>
    <n v="125000"/>
    <n v="125000"/>
    <s v="USD"/>
    <n v="125000"/>
    <s v="project manager"/>
    <x v="1"/>
    <s v="USA"/>
    <x v="1"/>
    <x v="0"/>
    <n v="-100.37109375"/>
    <n v="40.580584664127599"/>
    <x v="2"/>
    <n v="10"/>
    <x v="2"/>
    <n v="97"/>
    <n v="47310"/>
    <n v="2.6421475375184951"/>
    <n v="1E-3"/>
  </r>
  <r>
    <s v="ID1103"/>
    <d v="2012-05-28T16:21:27"/>
    <n v="79000"/>
    <n v="79000"/>
    <s v="GBP"/>
    <n v="124518.08349331544"/>
    <s v="Market Analyst"/>
    <x v="6"/>
    <s v="UK"/>
    <x v="2"/>
    <x v="1"/>
    <n v="-3.2765753000000002"/>
    <n v="54.702354499999998"/>
    <x v="3"/>
    <n v="14"/>
    <x v="2"/>
    <n v="98"/>
    <n v="35840"/>
    <n v="3.4742768831840247"/>
    <n v="124518.08349331544"/>
  </r>
  <r>
    <s v="ID0514"/>
    <d v="2012-05-26T04:20:17"/>
    <n v="78000"/>
    <n v="78000"/>
    <s v="GBP"/>
    <n v="122941.90522124816"/>
    <s v="Associate"/>
    <x v="6"/>
    <s v="UK"/>
    <x v="2"/>
    <x v="1"/>
    <n v="-3.2765753000000002"/>
    <n v="54.702354499999998"/>
    <x v="1"/>
    <m/>
    <x v="0"/>
    <n v="99"/>
    <n v="35840"/>
    <n v="3.4302986947892902"/>
    <n v="122941.90522124816"/>
  </r>
  <r>
    <s v="ID0989"/>
    <d v="2012-05-28T08:41:13"/>
    <n v="120000"/>
    <n v="120000"/>
    <s v="AUD"/>
    <n v="122389.15876831629"/>
    <s v="analyst"/>
    <x v="6"/>
    <s v="Australia"/>
    <x v="6"/>
    <x v="3"/>
    <n v="136.67140151954899"/>
    <n v="-24.803590596310801"/>
    <x v="0"/>
    <n v="2"/>
    <x v="0"/>
    <n v="100"/>
    <n v="36910"/>
    <n v="3.3158807577436007"/>
    <n v="122389.15876831629"/>
  </r>
  <r>
    <s v="ID0995"/>
    <d v="2012-05-28T09:26:10"/>
    <n v="120000"/>
    <n v="120000"/>
    <s v="AUD"/>
    <n v="122389.15876831629"/>
    <s v="HSLP Data Analyst"/>
    <x v="6"/>
    <s v="Australia"/>
    <x v="6"/>
    <x v="3"/>
    <n v="136.67140151954899"/>
    <n v="-24.803590596310801"/>
    <x v="0"/>
    <n v="5"/>
    <x v="4"/>
    <n v="101"/>
    <n v="36910"/>
    <n v="3.3158807577436007"/>
    <n v="122389.15876831629"/>
  </r>
  <r>
    <s v="ID1587"/>
    <d v="2012-06-01T10:55:27"/>
    <s v="AU $120000"/>
    <n v="120000"/>
    <s v="AUD"/>
    <n v="122389.15876831629"/>
    <s v="Reporting Analyst"/>
    <x v="6"/>
    <s v="Australia"/>
    <x v="6"/>
    <x v="3"/>
    <n v="136.67140151954899"/>
    <n v="-24.803590596310801"/>
    <x v="3"/>
    <n v="5"/>
    <x v="4"/>
    <n v="102"/>
    <n v="36910"/>
    <n v="3.3158807577436007"/>
    <n v="122389.15876831629"/>
  </r>
  <r>
    <s v="ID1901"/>
    <d v="2012-06-19T07:59:00"/>
    <n v="120000"/>
    <n v="120000"/>
    <s v="AUD"/>
    <n v="122389.15876831629"/>
    <s v="Manager"/>
    <x v="1"/>
    <s v="Australia"/>
    <x v="6"/>
    <x v="3"/>
    <n v="136.67140151954899"/>
    <n v="-24.803590596310801"/>
    <x v="1"/>
    <n v="8"/>
    <x v="4"/>
    <n v="103"/>
    <n v="36910"/>
    <n v="3.3158807577436007"/>
    <n v="122389.15876831629"/>
  </r>
  <r>
    <s v="ID0084"/>
    <d v="2012-05-26T00:05:45"/>
    <n v="120000"/>
    <n v="120000"/>
    <s v="USD"/>
    <n v="120000"/>
    <s v="Manager, Forecasts &amp; Budgets"/>
    <x v="1"/>
    <s v="USA"/>
    <x v="1"/>
    <x v="0"/>
    <n v="-100.37109375"/>
    <n v="40.580584664127599"/>
    <x v="0"/>
    <m/>
    <x v="0"/>
    <n v="104"/>
    <n v="47310"/>
    <n v="2.5364616360177554"/>
    <n v="1E-3"/>
  </r>
  <r>
    <s v="ID0440"/>
    <d v="2012-05-26T02:39:56"/>
    <n v="120000"/>
    <n v="120000"/>
    <s v="USD"/>
    <n v="120000"/>
    <s v="Director"/>
    <x v="3"/>
    <s v="USA"/>
    <x v="1"/>
    <x v="0"/>
    <n v="-100.37109375"/>
    <n v="40.580584664127599"/>
    <x v="1"/>
    <m/>
    <x v="0"/>
    <n v="105"/>
    <n v="47310"/>
    <n v="2.5364616360177554"/>
    <n v="1E-3"/>
  </r>
  <r>
    <s v="ID0535"/>
    <d v="2012-05-26T05:18:12"/>
    <s v="120k"/>
    <n v="120000"/>
    <s v="USD"/>
    <n v="120000"/>
    <s v="manager"/>
    <x v="1"/>
    <s v="nz"/>
    <x v="12"/>
    <x v="3"/>
    <n v="157.68814341298901"/>
    <n v="-41.605832905433601"/>
    <x v="3"/>
    <m/>
    <x v="0"/>
    <n v="106"/>
    <n v="28100"/>
    <n v="4.2704626334519569"/>
    <n v="120000"/>
  </r>
  <r>
    <s v="ID0554"/>
    <d v="2012-05-26T05:48:10"/>
    <n v="120000"/>
    <n v="120000"/>
    <s v="USD"/>
    <n v="120000"/>
    <s v="Director"/>
    <x v="3"/>
    <s v="USA"/>
    <x v="1"/>
    <x v="0"/>
    <n v="-100.37109375"/>
    <n v="40.580584664127599"/>
    <x v="0"/>
    <m/>
    <x v="0"/>
    <n v="107"/>
    <n v="47310"/>
    <n v="2.5364616360177554"/>
    <n v="1E-3"/>
  </r>
  <r>
    <s v="ID0592"/>
    <d v="2012-05-26T08:08:43"/>
    <n v="120000"/>
    <n v="120000"/>
    <s v="USD"/>
    <n v="120000"/>
    <s v="Sr. Analyst"/>
    <x v="6"/>
    <s v="USA"/>
    <x v="1"/>
    <x v="0"/>
    <n v="-100.37109375"/>
    <n v="40.580584664127599"/>
    <x v="2"/>
    <n v="7"/>
    <x v="4"/>
    <n v="108"/>
    <n v="47310"/>
    <n v="2.5364616360177554"/>
    <n v="1E-3"/>
  </r>
  <r>
    <s v="ID1262"/>
    <d v="2012-05-29T08:25:51"/>
    <s v="120,000  US$"/>
    <n v="120000"/>
    <s v="USD"/>
    <n v="120000"/>
    <s v="Consultant - Process Improvement"/>
    <x v="5"/>
    <s v="Singapore"/>
    <x v="17"/>
    <x v="4"/>
    <n v="103.8194992"/>
    <n v="1.3571070000000001"/>
    <x v="1"/>
    <n v="5"/>
    <x v="4"/>
    <n v="109"/>
    <n v="55790"/>
    <n v="2.150923104499014"/>
    <n v="120000"/>
  </r>
  <r>
    <s v="ID1385"/>
    <d v="2012-05-29T21:42:44"/>
    <n v="120000"/>
    <n v="120000"/>
    <s v="USD"/>
    <n v="120000"/>
    <s v="Finance Manager"/>
    <x v="1"/>
    <s v="USA"/>
    <x v="1"/>
    <x v="0"/>
    <n v="-100.37109375"/>
    <n v="40.580584664127599"/>
    <x v="3"/>
    <n v="5"/>
    <x v="4"/>
    <n v="110"/>
    <n v="47310"/>
    <n v="2.5364616360177554"/>
    <n v="1E-3"/>
  </r>
  <r>
    <s v="ID1417"/>
    <d v="2012-05-30T00:25:43"/>
    <n v="120000"/>
    <n v="120000"/>
    <s v="USD"/>
    <n v="120000"/>
    <s v="Finance Manager"/>
    <x v="1"/>
    <s v="USA"/>
    <x v="1"/>
    <x v="0"/>
    <n v="-100.37109375"/>
    <n v="40.580584664127599"/>
    <x v="3"/>
    <n v="10"/>
    <x v="2"/>
    <n v="111"/>
    <n v="47310"/>
    <n v="2.5364616360177554"/>
    <n v="1E-3"/>
  </r>
  <r>
    <s v="ID1830"/>
    <d v="2012-06-13T06:19:24"/>
    <n v="120000"/>
    <n v="120000"/>
    <s v="USD"/>
    <n v="120000"/>
    <s v="Financial Modeler"/>
    <x v="0"/>
    <s v="USA"/>
    <x v="1"/>
    <x v="0"/>
    <n v="-100.37109375"/>
    <n v="40.580584664127599"/>
    <x v="0"/>
    <n v="20"/>
    <x v="1"/>
    <n v="112"/>
    <n v="47310"/>
    <n v="2.5364616360177554"/>
    <n v="1E-3"/>
  </r>
  <r>
    <s v="ID1115"/>
    <d v="2012-05-28T17:02:43"/>
    <n v="75000"/>
    <n v="75000"/>
    <s v="GBP"/>
    <n v="118213.37040504631"/>
    <s v="Management Consultant"/>
    <x v="1"/>
    <s v="UK"/>
    <x v="2"/>
    <x v="1"/>
    <n v="-3.2765753000000002"/>
    <n v="54.702354499999998"/>
    <x v="3"/>
    <n v="10"/>
    <x v="2"/>
    <n v="113"/>
    <n v="35840"/>
    <n v="3.298364129605087"/>
    <n v="118213.37040504631"/>
  </r>
  <r>
    <s v="ID1240"/>
    <d v="2012-05-29T03:51:28"/>
    <n v="75000"/>
    <n v="75000"/>
    <s v="GBP"/>
    <n v="118213.37040504631"/>
    <s v="Finance Manager"/>
    <x v="1"/>
    <s v="UK"/>
    <x v="2"/>
    <x v="1"/>
    <n v="-3.2765753000000002"/>
    <n v="54.702354499999998"/>
    <x v="0"/>
    <n v="20"/>
    <x v="1"/>
    <n v="114"/>
    <n v="35840"/>
    <n v="3.298364129605087"/>
    <n v="118213.37040504631"/>
  </r>
  <r>
    <s v="ID1843"/>
    <d v="2012-06-14T12:27:30"/>
    <n v="118000"/>
    <n v="118000"/>
    <s v="USD"/>
    <n v="118000"/>
    <s v="AVP"/>
    <x v="3"/>
    <s v="USA"/>
    <x v="1"/>
    <x v="0"/>
    <n v="-100.37109375"/>
    <n v="40.580584664127599"/>
    <x v="0"/>
    <n v="6"/>
    <x v="4"/>
    <n v="115"/>
    <n v="47310"/>
    <n v="2.4941872754174592"/>
    <n v="1E-3"/>
  </r>
  <r>
    <s v="ID0746"/>
    <d v="2012-05-26T16:10:08"/>
    <n v="74000"/>
    <n v="74000"/>
    <s v="GBP"/>
    <n v="116637.19213297902"/>
    <s v="Corporate Finance Manager"/>
    <x v="1"/>
    <s v="UK"/>
    <x v="2"/>
    <x v="1"/>
    <n v="-3.2765753000000002"/>
    <n v="54.702354499999998"/>
    <x v="0"/>
    <n v="5"/>
    <x v="4"/>
    <n v="116"/>
    <n v="35840"/>
    <n v="3.254385941210352"/>
    <n v="116637.19213297902"/>
  </r>
  <r>
    <s v="ID0538"/>
    <d v="2012-05-26T05:23:20"/>
    <s v="73,000 GBP"/>
    <n v="73000"/>
    <s v="GBP"/>
    <n v="115061.01386091174"/>
    <s v="Finance Manager"/>
    <x v="1"/>
    <s v="UK"/>
    <x v="2"/>
    <x v="1"/>
    <n v="-3.2765753000000002"/>
    <n v="54.702354499999998"/>
    <x v="0"/>
    <m/>
    <x v="0"/>
    <n v="117"/>
    <n v="35840"/>
    <n v="3.2104077528156179"/>
    <n v="115061.01386091174"/>
  </r>
  <r>
    <s v="ID1739"/>
    <d v="2012-06-07T20:48:04"/>
    <s v="Â£73000"/>
    <n v="73000"/>
    <s v="GBP"/>
    <n v="115061.01386091174"/>
    <s v="Financial Controller"/>
    <x v="8"/>
    <s v="UK"/>
    <x v="2"/>
    <x v="1"/>
    <n v="-3.2765753000000002"/>
    <n v="54.702354499999998"/>
    <x v="0"/>
    <n v="8"/>
    <x v="4"/>
    <n v="118"/>
    <n v="35840"/>
    <n v="3.2104077528156179"/>
    <n v="115061.01386091174"/>
  </r>
  <r>
    <s v="ID0418"/>
    <d v="2012-05-26T02:17:38"/>
    <s v="US$115000"/>
    <n v="115000"/>
    <s v="USD"/>
    <n v="115000"/>
    <s v="Consultant"/>
    <x v="5"/>
    <s v="USA"/>
    <x v="1"/>
    <x v="0"/>
    <n v="-100.37109375"/>
    <n v="40.580584664127599"/>
    <x v="3"/>
    <m/>
    <x v="0"/>
    <n v="119"/>
    <n v="47310"/>
    <n v="2.4307757345170153"/>
    <n v="1E-3"/>
  </r>
  <r>
    <s v="ID0586"/>
    <d v="2012-05-26T07:50:50"/>
    <n v="115000"/>
    <n v="115000"/>
    <s v="USD"/>
    <n v="115000"/>
    <s v="Mgr Op Excellence"/>
    <x v="1"/>
    <s v="USA"/>
    <x v="1"/>
    <x v="0"/>
    <n v="-100.37109375"/>
    <n v="40.580584664127599"/>
    <x v="0"/>
    <n v="15"/>
    <x v="3"/>
    <n v="120"/>
    <n v="47310"/>
    <n v="2.4307757345170153"/>
    <n v="1E-3"/>
  </r>
  <r>
    <s v="ID0873"/>
    <d v="2012-05-27T08:55:36"/>
    <n v="115000"/>
    <n v="115000"/>
    <s v="USD"/>
    <n v="115000"/>
    <s v="Principal Financial Analyst"/>
    <x v="6"/>
    <s v="USA"/>
    <x v="1"/>
    <x v="0"/>
    <n v="-100.37109375"/>
    <n v="40.580584664127599"/>
    <x v="0"/>
    <n v="10"/>
    <x v="2"/>
    <n v="121"/>
    <n v="47310"/>
    <n v="2.4307757345170153"/>
    <n v="1E-3"/>
  </r>
  <r>
    <s v="ID1922"/>
    <d v="2012-06-20T05:03:44"/>
    <n v="115000"/>
    <n v="115000"/>
    <s v="USD"/>
    <n v="115000"/>
    <s v="Business Analyst"/>
    <x v="6"/>
    <s v="USA"/>
    <x v="1"/>
    <x v="0"/>
    <n v="-100.37109375"/>
    <n v="40.580584664127599"/>
    <x v="2"/>
    <n v="15"/>
    <x v="3"/>
    <n v="122"/>
    <n v="47310"/>
    <n v="2.4307757345170153"/>
    <n v="1E-3"/>
  </r>
  <r>
    <s v="ID1147"/>
    <d v="2012-05-28T19:25:35"/>
    <n v="90000"/>
    <n v="90000"/>
    <s v="EUR"/>
    <n v="114335.9495092447"/>
    <s v="Management Information Manager"/>
    <x v="1"/>
    <s v="Continental Europe"/>
    <x v="18"/>
    <x v="1"/>
    <n v="22.8515625"/>
    <n v="47.989921667414102"/>
    <x v="3"/>
    <n v="20"/>
    <x v="1"/>
    <n v="123"/>
    <e v="#N/A"/>
    <e v="#N/A"/>
    <n v="114335.9495092447"/>
  </r>
  <r>
    <s v="ID1867"/>
    <d v="2012-06-15T20:50:49"/>
    <s v="EUR 90000"/>
    <n v="90000"/>
    <s v="EUR"/>
    <n v="114335.9495092447"/>
    <s v="Controller"/>
    <x v="8"/>
    <s v="mainland Europe (Euro zone)"/>
    <x v="4"/>
    <x v="1"/>
    <n v="9.9999997"/>
    <n v="51.000000300000004"/>
    <x v="3"/>
    <n v="20"/>
    <x v="1"/>
    <n v="124"/>
    <n v="31670"/>
    <n v="3.6102289077753302"/>
    <n v="114335.9495092447"/>
  </r>
  <r>
    <s v="ID0232"/>
    <d v="2012-05-26T00:59:09"/>
    <n v="114000"/>
    <n v="114000"/>
    <s v="USD"/>
    <n v="114000"/>
    <s v="Director"/>
    <x v="3"/>
    <s v="USA"/>
    <x v="1"/>
    <x v="0"/>
    <n v="-100.37109375"/>
    <n v="40.580584664127599"/>
    <x v="3"/>
    <m/>
    <x v="0"/>
    <n v="125"/>
    <n v="47310"/>
    <n v="2.4096385542168677"/>
    <n v="1E-3"/>
  </r>
  <r>
    <s v="ID0983"/>
    <d v="2012-05-28T07:59:49"/>
    <n v="110000"/>
    <n v="110000"/>
    <s v="AUD"/>
    <n v="112190.06220428993"/>
    <s v="Sustainability Strategy Advisor"/>
    <x v="1"/>
    <s v="Australia"/>
    <x v="6"/>
    <x v="3"/>
    <n v="136.67140151954899"/>
    <n v="-24.803590596310801"/>
    <x v="3"/>
    <n v="8"/>
    <x v="4"/>
    <n v="126"/>
    <n v="36910"/>
    <n v="3.0395573612649671"/>
    <n v="112190.06220428993"/>
  </r>
  <r>
    <s v="ID1264"/>
    <d v="2012-05-29T08:41:14"/>
    <n v="110000"/>
    <n v="110000"/>
    <s v="AUD"/>
    <n v="112190.06220428993"/>
    <s v="Analyst"/>
    <x v="6"/>
    <s v="Australia"/>
    <x v="6"/>
    <x v="3"/>
    <n v="136.67140151954899"/>
    <n v="-24.803590596310801"/>
    <x v="3"/>
    <n v="7"/>
    <x v="4"/>
    <n v="127"/>
    <n v="36910"/>
    <n v="3.0395573612649671"/>
    <n v="112190.06220428993"/>
  </r>
  <r>
    <s v="ID1865"/>
    <d v="2012-06-15T18:13:12"/>
    <n v="112000"/>
    <n v="112000"/>
    <s v="USD"/>
    <n v="112000"/>
    <s v="manager"/>
    <x v="1"/>
    <s v="USA"/>
    <x v="1"/>
    <x v="0"/>
    <n v="-100.37109375"/>
    <n v="40.580584664127599"/>
    <x v="3"/>
    <n v="8"/>
    <x v="4"/>
    <n v="128"/>
    <n v="47310"/>
    <n v="2.3673641936165715"/>
    <n v="1E-3"/>
  </r>
  <r>
    <s v="ID0181"/>
    <d v="2012-05-26T00:49:59"/>
    <n v="111680"/>
    <n v="111680"/>
    <s v="USD"/>
    <n v="111680"/>
    <s v="Director of Analytics"/>
    <x v="6"/>
    <s v="USA"/>
    <x v="1"/>
    <x v="0"/>
    <n v="-100.37109375"/>
    <n v="40.580584664127599"/>
    <x v="3"/>
    <m/>
    <x v="0"/>
    <n v="129"/>
    <n v="47310"/>
    <n v="2.3606002959205243"/>
    <n v="1E-3"/>
  </r>
  <r>
    <s v="ID0553"/>
    <d v="2012-05-26T05:46:42"/>
    <n v="111000"/>
    <n v="111000"/>
    <s v="USD"/>
    <n v="111000"/>
    <s v="Senior Financial Analyst"/>
    <x v="6"/>
    <s v="Japan"/>
    <x v="19"/>
    <x v="4"/>
    <n v="136.329402140414"/>
    <n v="35.945219199230898"/>
    <x v="2"/>
    <m/>
    <x v="0"/>
    <n v="130"/>
    <n v="34610"/>
    <n v="3.207165559086969"/>
    <n v="111000"/>
  </r>
  <r>
    <s v="ID1434"/>
    <d v="2012-05-30T02:22:59"/>
    <n v="111000"/>
    <n v="111000"/>
    <s v="USD"/>
    <n v="111000"/>
    <s v="Project Manager - Finance"/>
    <x v="1"/>
    <s v="USA"/>
    <x v="1"/>
    <x v="0"/>
    <n v="-100.37109375"/>
    <n v="40.580584664127599"/>
    <x v="3"/>
    <n v="10"/>
    <x v="2"/>
    <n v="131"/>
    <n v="47310"/>
    <n v="2.3462270133164238"/>
    <n v="1E-3"/>
  </r>
  <r>
    <s v="ID0134"/>
    <d v="2012-05-26T00:43:03"/>
    <n v="70000"/>
    <n v="70000"/>
    <s v="GBP"/>
    <n v="110332.47904470989"/>
    <s v="Project Manager"/>
    <x v="1"/>
    <s v="UK"/>
    <x v="2"/>
    <x v="1"/>
    <n v="-3.2765753000000002"/>
    <n v="54.702354499999998"/>
    <x v="3"/>
    <m/>
    <x v="0"/>
    <n v="132"/>
    <n v="35840"/>
    <n v="3.0784731876314146"/>
    <n v="110332.47904470989"/>
  </r>
  <r>
    <s v="ID1348"/>
    <d v="2012-05-29T18:05:50"/>
    <s v="Â£70000"/>
    <n v="70000"/>
    <s v="GBP"/>
    <n v="110332.47904470989"/>
    <s v="Consultant"/>
    <x v="5"/>
    <s v="UK"/>
    <x v="2"/>
    <x v="1"/>
    <n v="-3.2765753000000002"/>
    <n v="54.702354499999998"/>
    <x v="0"/>
    <n v="15"/>
    <x v="3"/>
    <n v="133"/>
    <n v="35840"/>
    <n v="3.0784731876314146"/>
    <n v="110332.47904470989"/>
  </r>
  <r>
    <s v="ID0087"/>
    <d v="2012-05-26T00:15:17"/>
    <n v="110000"/>
    <n v="110000"/>
    <s v="USD"/>
    <n v="110000"/>
    <s v="Senior Scheduling Engineer"/>
    <x v="7"/>
    <s v="USA"/>
    <x v="1"/>
    <x v="0"/>
    <n v="-100.37109375"/>
    <n v="40.580584664127599"/>
    <x v="3"/>
    <m/>
    <x v="0"/>
    <n v="134"/>
    <n v="47310"/>
    <n v="2.3250898330162757"/>
    <n v="1E-3"/>
  </r>
  <r>
    <s v="ID0484"/>
    <d v="2012-05-26T03:25:57"/>
    <n v="110000"/>
    <n v="110000"/>
    <s v="USD"/>
    <n v="110000"/>
    <s v="Senior consultant accounting"/>
    <x v="0"/>
    <s v="Norway"/>
    <x v="16"/>
    <x v="1"/>
    <n v="14.2476196306026"/>
    <n v="65.0837339717189"/>
    <x v="3"/>
    <m/>
    <x v="0"/>
    <n v="135"/>
    <n v="58570"/>
    <n v="1.8780945876728701"/>
    <n v="110000"/>
  </r>
  <r>
    <s v="ID1361"/>
    <d v="2012-05-29T19:08:37"/>
    <n v="110000"/>
    <n v="110000"/>
    <s v="USD"/>
    <n v="110000"/>
    <s v="Business Analytics Associate"/>
    <x v="6"/>
    <s v="USA"/>
    <x v="1"/>
    <x v="0"/>
    <n v="-100.37109375"/>
    <n v="40.580584664127599"/>
    <x v="1"/>
    <n v="10"/>
    <x v="2"/>
    <n v="136"/>
    <n v="47310"/>
    <n v="2.3250898330162757"/>
    <n v="1E-3"/>
  </r>
  <r>
    <s v="ID1556"/>
    <d v="2012-05-31T21:47:37"/>
    <n v="110000"/>
    <n v="110000"/>
    <s v="USD"/>
    <n v="110000"/>
    <s v="Business Controller"/>
    <x v="8"/>
    <s v="Norway"/>
    <x v="16"/>
    <x v="1"/>
    <n v="14.2476196306026"/>
    <n v="65.0837339717189"/>
    <x v="2"/>
    <n v="5"/>
    <x v="4"/>
    <n v="137"/>
    <n v="58570"/>
    <n v="1.8780945876728701"/>
    <n v="110000"/>
  </r>
  <r>
    <s v="ID1919"/>
    <d v="2012-06-20T02:31:52"/>
    <n v="110000"/>
    <n v="110000"/>
    <s v="USD"/>
    <n v="110000"/>
    <s v="Vice President - Finance"/>
    <x v="3"/>
    <s v="USA"/>
    <x v="1"/>
    <x v="0"/>
    <n v="-100.37109375"/>
    <n v="40.580584664127599"/>
    <x v="0"/>
    <n v="10"/>
    <x v="2"/>
    <n v="138"/>
    <n v="47310"/>
    <n v="2.3250898330162757"/>
    <n v="1E-3"/>
  </r>
  <r>
    <s v="ID0804"/>
    <d v="2012-05-26T21:24:39"/>
    <s v="ZAR900,000"/>
    <n v="900000"/>
    <s v="ZAR"/>
    <n v="109729.60187662003"/>
    <s v="Business Analyst"/>
    <x v="6"/>
    <s v="South africa"/>
    <x v="14"/>
    <x v="5"/>
    <n v="25.075048595878101"/>
    <n v="-29.262871995561401"/>
    <x v="2"/>
    <n v="40"/>
    <x v="1"/>
    <n v="139"/>
    <n v="10360"/>
    <n v="10.591660412801161"/>
    <n v="109729.60187662003"/>
  </r>
  <r>
    <s v="ID0987"/>
    <d v="2012-05-28T08:35:32"/>
    <s v="A$107000"/>
    <n v="107000"/>
    <s v="AUD"/>
    <n v="109130.33323508203"/>
    <s v="Management Accountant"/>
    <x v="1"/>
    <s v="Australia"/>
    <x v="6"/>
    <x v="3"/>
    <n v="136.67140151954899"/>
    <n v="-24.803590596310801"/>
    <x v="0"/>
    <n v="35"/>
    <x v="1"/>
    <n v="140"/>
    <n v="36910"/>
    <n v="2.9566603423213769"/>
    <n v="109130.33323508203"/>
  </r>
  <r>
    <s v="ID1484"/>
    <d v="2012-05-30T19:04:44"/>
    <n v="109000"/>
    <n v="109000"/>
    <s v="USD"/>
    <n v="109000"/>
    <s v="Mgr Technology"/>
    <x v="1"/>
    <s v="USA"/>
    <x v="1"/>
    <x v="0"/>
    <n v="-100.37109375"/>
    <n v="40.580584664127599"/>
    <x v="0"/>
    <n v="15"/>
    <x v="3"/>
    <n v="141"/>
    <n v="47310"/>
    <n v="2.3039526527161276"/>
    <n v="1E-3"/>
  </r>
  <r>
    <s v="ID0446"/>
    <d v="2012-05-26T02:48:32"/>
    <n v="110000"/>
    <n v="110000"/>
    <s v="CAD"/>
    <n v="108169.76753333595"/>
    <s v="Continuos improvment"/>
    <x v="8"/>
    <s v="Canad"/>
    <x v="0"/>
    <x v="0"/>
    <n v="-96.081121840459303"/>
    <n v="62.8661033080922"/>
    <x v="3"/>
    <m/>
    <x v="0"/>
    <n v="142"/>
    <n v="38370"/>
    <n v="2.8191234697246794"/>
    <n v="1E-3"/>
  </r>
  <r>
    <s v="ID0209"/>
    <d v="2012-05-26T00:54:16"/>
    <n v="108160"/>
    <n v="108160"/>
    <s v="USD"/>
    <n v="108160"/>
    <s v="Sr. Financial Analyst"/>
    <x v="6"/>
    <s v="USA"/>
    <x v="1"/>
    <x v="0"/>
    <n v="-100.37109375"/>
    <n v="40.580584664127599"/>
    <x v="0"/>
    <m/>
    <x v="0"/>
    <n v="143"/>
    <n v="47310"/>
    <n v="2.2861974212640033"/>
    <n v="1E-3"/>
  </r>
  <r>
    <s v="ID0588"/>
    <d v="2012-05-26T07:57:04"/>
    <n v="106000"/>
    <n v="106000"/>
    <s v="AUD"/>
    <n v="108110.42357867939"/>
    <s v="Pricing and Strategy Specialist"/>
    <x v="2"/>
    <s v="Australia"/>
    <x v="6"/>
    <x v="3"/>
    <n v="136.67140151954899"/>
    <n v="-24.803590596310801"/>
    <x v="0"/>
    <n v="16"/>
    <x v="3"/>
    <n v="144"/>
    <n v="36910"/>
    <n v="2.9290280026735136"/>
    <n v="108110.42357867939"/>
  </r>
  <r>
    <s v="ID0331"/>
    <d v="2012-05-26T01:31:58"/>
    <n v="108000"/>
    <n v="108000"/>
    <s v="USD"/>
    <n v="108000"/>
    <s v="Database Architect"/>
    <x v="1"/>
    <s v="USA"/>
    <x v="1"/>
    <x v="0"/>
    <n v="-100.37109375"/>
    <n v="40.580584664127599"/>
    <x v="3"/>
    <m/>
    <x v="0"/>
    <n v="145"/>
    <n v="47310"/>
    <n v="2.2828154724159799"/>
    <n v="1E-3"/>
  </r>
  <r>
    <s v="ID0496"/>
    <d v="2012-05-26T03:48:42"/>
    <s v="USD 108,000"/>
    <n v="108000"/>
    <s v="USD"/>
    <n v="108000"/>
    <s v="Manager"/>
    <x v="1"/>
    <s v="Norway"/>
    <x v="16"/>
    <x v="1"/>
    <n v="14.2476196306026"/>
    <n v="65.0837339717189"/>
    <x v="0"/>
    <m/>
    <x v="0"/>
    <n v="146"/>
    <n v="58570"/>
    <n v="1.8439474133515452"/>
    <n v="108000"/>
  </r>
  <r>
    <s v="ID0596"/>
    <d v="2012-05-26T08:43:07"/>
    <n v="108000"/>
    <n v="108000"/>
    <s v="USD"/>
    <n v="108000"/>
    <s v="Technology consultant "/>
    <x v="5"/>
    <s v="USA"/>
    <x v="1"/>
    <x v="0"/>
    <n v="-100.37109375"/>
    <n v="40.580584664127599"/>
    <x v="3"/>
    <n v="7"/>
    <x v="4"/>
    <n v="147"/>
    <n v="47310"/>
    <n v="2.2828154724159799"/>
    <n v="1E-3"/>
  </r>
  <r>
    <s v="ID0017"/>
    <d v="2012-05-25T04:10:11"/>
    <n v="107000"/>
    <n v="107000"/>
    <s v="USD"/>
    <n v="107000"/>
    <s v="Business Development"/>
    <x v="1"/>
    <s v="Switzerland"/>
    <x v="11"/>
    <x v="1"/>
    <n v="8.2298220510780506"/>
    <n v="46.8002860055228"/>
    <x v="0"/>
    <m/>
    <x v="0"/>
    <n v="148"/>
    <n v="49960"/>
    <n v="2.1417133706965572"/>
    <n v="107000"/>
  </r>
  <r>
    <s v="ID1266"/>
    <d v="2012-05-29T08:59:41"/>
    <n v="107000"/>
    <n v="107000"/>
    <s v="USD"/>
    <n v="107000"/>
    <s v="Certified Public Accountant"/>
    <x v="0"/>
    <s v="USA"/>
    <x v="1"/>
    <x v="0"/>
    <n v="-100.37109375"/>
    <n v="40.580584664127599"/>
    <x v="0"/>
    <n v="12"/>
    <x v="2"/>
    <n v="149"/>
    <n v="47310"/>
    <n v="2.2616782921158318"/>
    <n v="1E-3"/>
  </r>
  <r>
    <s v="ID1418"/>
    <d v="2012-05-30T00:34:53"/>
    <n v="107000"/>
    <n v="107000"/>
    <s v="USD"/>
    <n v="107000"/>
    <s v="Tax Manager"/>
    <x v="1"/>
    <s v="USA"/>
    <x v="1"/>
    <x v="0"/>
    <n v="-100.37109375"/>
    <n v="40.580584664127599"/>
    <x v="2"/>
    <n v="29"/>
    <x v="1"/>
    <n v="150"/>
    <n v="47310"/>
    <n v="2.2616782921158318"/>
    <n v="1E-3"/>
  </r>
  <r>
    <s v="ID1213"/>
    <d v="2012-05-29T00:26:21"/>
    <s v="DKK 625000"/>
    <n v="625000"/>
    <s v="DKK"/>
    <n v="106815.148267971"/>
    <s v="Manager Business Controlling"/>
    <x v="1"/>
    <s v="Denmark"/>
    <x v="20"/>
    <x v="1"/>
    <n v="10.445226583805599"/>
    <n v="56.002385797452"/>
    <x v="0"/>
    <n v="25"/>
    <x v="1"/>
    <n v="151"/>
    <n v="41100"/>
    <n v="2.5989087169822627"/>
    <n v="106815.148267971"/>
  </r>
  <r>
    <s v="ID1637"/>
    <d v="2012-06-03T04:42:54"/>
    <n v="106000"/>
    <n v="106000"/>
    <s v="USD"/>
    <n v="106000"/>
    <s v="IT Developer"/>
    <x v="6"/>
    <s v="Denmark"/>
    <x v="20"/>
    <x v="1"/>
    <n v="10.445226583805599"/>
    <n v="56.002385797452"/>
    <x v="1"/>
    <n v="7"/>
    <x v="4"/>
    <n v="152"/>
    <n v="41100"/>
    <n v="2.5790754257907542"/>
    <n v="106000"/>
  </r>
  <r>
    <s v="ID0166"/>
    <d v="2012-05-26T00:47:50"/>
    <n v="107000"/>
    <n v="107000"/>
    <s v="CAD"/>
    <n v="105219.68296424497"/>
    <s v="Manager, Asset Optimization"/>
    <x v="1"/>
    <s v="Canada"/>
    <x v="0"/>
    <x v="0"/>
    <n v="-96.081121840459303"/>
    <n v="62.8661033080922"/>
    <x v="3"/>
    <m/>
    <x v="0"/>
    <n v="153"/>
    <n v="38370"/>
    <n v="2.7422382841867337"/>
    <n v="1E-3"/>
  </r>
  <r>
    <s v="ID0677"/>
    <d v="2012-05-26T13:01:44"/>
    <n v="105000"/>
    <n v="105000"/>
    <s v="USD"/>
    <n v="105000"/>
    <s v="Senior Consultant"/>
    <x v="5"/>
    <s v="USA"/>
    <x v="1"/>
    <x v="0"/>
    <n v="-100.37109375"/>
    <n v="40.580584664127599"/>
    <x v="3"/>
    <n v="15"/>
    <x v="3"/>
    <n v="154"/>
    <n v="47310"/>
    <n v="2.2194039315155356"/>
    <n v="1E-3"/>
  </r>
  <r>
    <s v="ID0930"/>
    <d v="2012-05-27T21:49:55"/>
    <n v="105000"/>
    <n v="105000"/>
    <s v="USD"/>
    <n v="105000"/>
    <s v="business analyst"/>
    <x v="6"/>
    <s v="USA"/>
    <x v="1"/>
    <x v="0"/>
    <n v="-100.37109375"/>
    <n v="40.580584664127599"/>
    <x v="0"/>
    <n v="20"/>
    <x v="1"/>
    <n v="155"/>
    <n v="47310"/>
    <n v="2.2194039315155356"/>
    <n v="1E-3"/>
  </r>
  <r>
    <s v="ID1357"/>
    <d v="2012-05-29T18:55:20"/>
    <n v="105000"/>
    <n v="105000"/>
    <s v="USD"/>
    <n v="105000"/>
    <s v="Director of Technology"/>
    <x v="3"/>
    <s v="USA"/>
    <x v="1"/>
    <x v="0"/>
    <n v="-100.37109375"/>
    <n v="40.580584664127599"/>
    <x v="1"/>
    <n v="15"/>
    <x v="3"/>
    <n v="156"/>
    <n v="47310"/>
    <n v="2.2194039315155356"/>
    <n v="1E-3"/>
  </r>
  <r>
    <s v="ID1534"/>
    <d v="2012-05-31T10:37:38"/>
    <n v="105000"/>
    <n v="105000"/>
    <s v="USD"/>
    <n v="105000"/>
    <s v="Business Banker"/>
    <x v="1"/>
    <s v="USA"/>
    <x v="1"/>
    <x v="0"/>
    <n v="-100.37109375"/>
    <n v="40.580584664127599"/>
    <x v="1"/>
    <n v="30"/>
    <x v="1"/>
    <n v="157"/>
    <n v="47310"/>
    <n v="2.2194039315155356"/>
    <n v="1E-3"/>
  </r>
  <r>
    <s v="ID1197"/>
    <d v="2012-05-28T23:25:32"/>
    <s v="82.000 Euro (pre-tax)"/>
    <n v="82000"/>
    <s v="EUR"/>
    <n v="104172.75399731184"/>
    <s v="Finance Project Manager"/>
    <x v="1"/>
    <s v="Netherlands"/>
    <x v="3"/>
    <x v="1"/>
    <n v="-0.23411047311343899"/>
    <n v="49.402635500701699"/>
    <x v="2"/>
    <n v="25"/>
    <x v="1"/>
    <n v="158"/>
    <n v="41810"/>
    <n v="2.4915750776683052"/>
    <n v="104172.75399731184"/>
  </r>
  <r>
    <s v="ID0585"/>
    <d v="2012-05-26T07:48:29"/>
    <n v="102000"/>
    <n v="102000"/>
    <s v="AUD"/>
    <n v="104030.78495306884"/>
    <s v="coordinator lismore regional airport"/>
    <x v="1"/>
    <s v="Australia"/>
    <x v="6"/>
    <x v="3"/>
    <n v="136.67140151954899"/>
    <n v="-24.803590596310801"/>
    <x v="1"/>
    <n v="10"/>
    <x v="2"/>
    <n v="159"/>
    <n v="36910"/>
    <n v="2.8184986440820601"/>
    <n v="104030.78495306884"/>
  </r>
  <r>
    <s v="ID0419"/>
    <d v="2012-05-26T02:18:03"/>
    <s v="Â£66000"/>
    <n v="66000"/>
    <s v="GBP"/>
    <n v="104027.76595644075"/>
    <s v="IT Project Manager, EMEA"/>
    <x v="1"/>
    <s v="UK"/>
    <x v="2"/>
    <x v="1"/>
    <n v="-3.2765753000000002"/>
    <n v="54.702354499999998"/>
    <x v="1"/>
    <m/>
    <x v="0"/>
    <n v="160"/>
    <n v="35840"/>
    <n v="2.9025604340524764"/>
    <n v="104027.76595644075"/>
  </r>
  <r>
    <s v="ID0143"/>
    <d v="2012-05-26T00:43:49"/>
    <n v="104000"/>
    <n v="104000"/>
    <s v="USD"/>
    <n v="104000"/>
    <s v="Finance Director"/>
    <x v="3"/>
    <s v="USA"/>
    <x v="1"/>
    <x v="0"/>
    <n v="-100.37109375"/>
    <n v="40.580584664127599"/>
    <x v="3"/>
    <m/>
    <x v="0"/>
    <n v="161"/>
    <n v="47310"/>
    <n v="2.1982667512153879"/>
    <n v="1E-3"/>
  </r>
  <r>
    <s v="ID0525"/>
    <d v="2012-05-26T04:44:26"/>
    <n v="104000"/>
    <n v="104000"/>
    <s v="USD"/>
    <n v="104000"/>
    <s v="Vice President, Analyst"/>
    <x v="6"/>
    <s v="USA"/>
    <x v="1"/>
    <x v="0"/>
    <n v="-100.37109375"/>
    <n v="40.580584664127599"/>
    <x v="0"/>
    <m/>
    <x v="0"/>
    <n v="162"/>
    <n v="47310"/>
    <n v="2.1982667512153879"/>
    <n v="1E-3"/>
  </r>
  <r>
    <s v="ID0270"/>
    <d v="2012-05-26T01:09:32"/>
    <n v="103000"/>
    <n v="103000"/>
    <s v="USD"/>
    <n v="103000"/>
    <s v="VP / Credit Administrator"/>
    <x v="3"/>
    <s v="USA"/>
    <x v="1"/>
    <x v="0"/>
    <n v="-100.37109375"/>
    <n v="40.580584664127599"/>
    <x v="3"/>
    <m/>
    <x v="0"/>
    <n v="163"/>
    <n v="47310"/>
    <n v="2.1771295709152398"/>
    <n v="1E-3"/>
  </r>
  <r>
    <s v="ID1379"/>
    <d v="2012-05-29T21:25:03"/>
    <n v="103000"/>
    <n v="103000"/>
    <s v="USD"/>
    <n v="103000"/>
    <s v="Controller"/>
    <x v="8"/>
    <s v="USA"/>
    <x v="1"/>
    <x v="0"/>
    <n v="-100.37109375"/>
    <n v="40.580584664127599"/>
    <x v="0"/>
    <n v="22"/>
    <x v="1"/>
    <n v="164"/>
    <n v="47310"/>
    <n v="2.1771295709152398"/>
    <n v="1E-3"/>
  </r>
  <r>
    <s v="ID1890"/>
    <d v="2012-06-18T05:42:18"/>
    <n v="600000"/>
    <n v="600000"/>
    <s v="DKK"/>
    <n v="102542.54233725216"/>
    <s v="Engineer"/>
    <x v="7"/>
    <s v="DK"/>
    <x v="20"/>
    <x v="1"/>
    <n v="10.445226583805599"/>
    <n v="56.002385797452"/>
    <x v="3"/>
    <n v="20"/>
    <x v="1"/>
    <n v="165"/>
    <n v="41100"/>
    <n v="2.4949523683029722"/>
    <n v="102542.54233725216"/>
  </r>
  <r>
    <s v="ID0433"/>
    <d v="2012-05-26T02:33:10"/>
    <s v="Â£65000"/>
    <n v="65000"/>
    <s v="GBP"/>
    <n v="102451.58768437347"/>
    <s v="Financial Controller"/>
    <x v="8"/>
    <s v="UK"/>
    <x v="2"/>
    <x v="1"/>
    <n v="-3.2765753000000002"/>
    <n v="54.702354499999998"/>
    <x v="3"/>
    <m/>
    <x v="0"/>
    <n v="166"/>
    <n v="35840"/>
    <n v="2.8585822456577419"/>
    <n v="102451.58768437347"/>
  </r>
  <r>
    <s v="ID0748"/>
    <d v="2012-05-26T16:16:39"/>
    <n v="65000"/>
    <n v="65000"/>
    <s v="GBP"/>
    <n v="102451.58768437347"/>
    <s v="compliance manager"/>
    <x v="1"/>
    <s v="UK"/>
    <x v="2"/>
    <x v="1"/>
    <n v="-3.2765753000000002"/>
    <n v="54.702354499999998"/>
    <x v="0"/>
    <n v="15"/>
    <x v="3"/>
    <n v="167"/>
    <n v="35840"/>
    <n v="2.8585822456577419"/>
    <n v="102451.58768437347"/>
  </r>
  <r>
    <s v="ID0916"/>
    <d v="2012-05-27T17:17:24"/>
    <s v="Â£65000"/>
    <n v="65000"/>
    <s v="GBP"/>
    <n v="102451.58768437347"/>
    <s v="Manager"/>
    <x v="1"/>
    <s v="UK"/>
    <x v="2"/>
    <x v="1"/>
    <n v="-3.2765753000000002"/>
    <n v="54.702354499999998"/>
    <x v="1"/>
    <n v="15"/>
    <x v="3"/>
    <n v="168"/>
    <n v="35840"/>
    <n v="2.8585822456577419"/>
    <n v="102451.58768437347"/>
  </r>
  <r>
    <s v="ID1445"/>
    <d v="2012-05-30T10:57:38"/>
    <n v="8500"/>
    <n v="102000"/>
    <s v="USD"/>
    <n v="102000"/>
    <s v="Sales Analyst"/>
    <x v="6"/>
    <s v="USA"/>
    <x v="1"/>
    <x v="0"/>
    <n v="-100.37109375"/>
    <n v="40.580584664127599"/>
    <x v="0"/>
    <n v="5"/>
    <x v="4"/>
    <n v="169"/>
    <n v="47310"/>
    <n v="2.1559923906150917"/>
    <n v="1E-3"/>
  </r>
  <r>
    <s v="ID0073"/>
    <d v="2012-05-25T22:59:05"/>
    <s v="$AUD100000"/>
    <n v="100000"/>
    <s v="AUD"/>
    <n v="101990.96564026357"/>
    <s v="technical trainer"/>
    <x v="1"/>
    <s v="Australia"/>
    <x v="6"/>
    <x v="3"/>
    <n v="136.67140151954899"/>
    <n v="-24.803590596310801"/>
    <x v="0"/>
    <m/>
    <x v="0"/>
    <n v="170"/>
    <n v="36910"/>
    <n v="2.7632339647863335"/>
    <n v="101990.96564026357"/>
  </r>
  <r>
    <s v="ID0609"/>
    <d v="2012-05-26T09:52:22"/>
    <n v="100000"/>
    <n v="100000"/>
    <s v="AUD"/>
    <n v="101990.96564026357"/>
    <s v="Purchasing Manager"/>
    <x v="1"/>
    <s v="Australia"/>
    <x v="6"/>
    <x v="3"/>
    <n v="136.67140151954899"/>
    <n v="-24.803590596310801"/>
    <x v="3"/>
    <n v="20"/>
    <x v="1"/>
    <n v="171"/>
    <n v="36910"/>
    <n v="2.7632339647863335"/>
    <n v="101990.96564026357"/>
  </r>
  <r>
    <s v="ID0626"/>
    <d v="2012-05-26T11:05:45"/>
    <n v="100000"/>
    <n v="100000"/>
    <s v="AUD"/>
    <n v="101990.96564026357"/>
    <s v="Business Analyst"/>
    <x v="6"/>
    <s v="Australia"/>
    <x v="6"/>
    <x v="3"/>
    <n v="136.67140151954899"/>
    <n v="-24.803590596310801"/>
    <x v="2"/>
    <n v="1"/>
    <x v="0"/>
    <n v="172"/>
    <n v="36910"/>
    <n v="2.7632339647863335"/>
    <n v="101990.96564026357"/>
  </r>
  <r>
    <s v="ID0681"/>
    <d v="2012-05-26T13:03:58"/>
    <n v="100000"/>
    <n v="100000"/>
    <s v="AUD"/>
    <n v="101990.96564026357"/>
    <s v="principal developer"/>
    <x v="1"/>
    <s v="Australia"/>
    <x v="6"/>
    <x v="3"/>
    <n v="136.67140151954899"/>
    <n v="-24.803590596310801"/>
    <x v="1"/>
    <n v="20"/>
    <x v="1"/>
    <n v="173"/>
    <n v="36910"/>
    <n v="2.7632339647863335"/>
    <n v="101990.96564026357"/>
  </r>
  <r>
    <s v="ID0969"/>
    <d v="2012-05-28T06:35:50"/>
    <n v="100000"/>
    <n v="100000"/>
    <s v="AUD"/>
    <n v="101990.96564026357"/>
    <s v="Senior Consultant"/>
    <x v="5"/>
    <s v="Australia"/>
    <x v="6"/>
    <x v="3"/>
    <n v="136.67140151954899"/>
    <n v="-24.803590596310801"/>
    <x v="2"/>
    <n v="6"/>
    <x v="4"/>
    <n v="174"/>
    <n v="36910"/>
    <n v="2.7632339647863335"/>
    <n v="101990.96564026357"/>
  </r>
  <r>
    <s v="ID0994"/>
    <d v="2012-05-28T09:21:56"/>
    <n v="100000"/>
    <n v="100000"/>
    <s v="AUD"/>
    <n v="101990.96564026357"/>
    <s v="Reporting Analyst"/>
    <x v="6"/>
    <s v="Australia"/>
    <x v="6"/>
    <x v="3"/>
    <n v="136.67140151954899"/>
    <n v="-24.803590596310801"/>
    <x v="0"/>
    <n v="20"/>
    <x v="1"/>
    <n v="175"/>
    <n v="36910"/>
    <n v="2.7632339647863335"/>
    <n v="101990.96564026357"/>
  </r>
  <r>
    <s v="ID1268"/>
    <d v="2012-05-29T09:25:31"/>
    <n v="100000"/>
    <n v="100000"/>
    <s v="AUD"/>
    <n v="101990.96564026357"/>
    <s v="Contractor/Consultant"/>
    <x v="5"/>
    <s v="Australia"/>
    <x v="6"/>
    <x v="3"/>
    <n v="136.67140151954899"/>
    <n v="-24.803590596310801"/>
    <x v="0"/>
    <n v="15"/>
    <x v="3"/>
    <n v="176"/>
    <n v="36910"/>
    <n v="2.7632339647863335"/>
    <n v="101990.96564026357"/>
  </r>
  <r>
    <s v="ID1356"/>
    <d v="2012-05-29T18:55:18"/>
    <n v="100000"/>
    <n v="100000"/>
    <s v="AUD"/>
    <n v="101990.96564026357"/>
    <s v="Principal advisor"/>
    <x v="5"/>
    <s v="Australia"/>
    <x v="6"/>
    <x v="3"/>
    <n v="136.67140151954899"/>
    <n v="-24.803590596310801"/>
    <x v="1"/>
    <n v="30"/>
    <x v="1"/>
    <n v="177"/>
    <n v="36910"/>
    <n v="2.7632339647863335"/>
    <n v="101990.96564026357"/>
  </r>
  <r>
    <s v="ID1584"/>
    <d v="2012-06-01T07:22:36"/>
    <n v="100000"/>
    <n v="100000"/>
    <s v="AUD"/>
    <n v="101990.96564026357"/>
    <s v="Management Accountant"/>
    <x v="1"/>
    <s v="Australia"/>
    <x v="6"/>
    <x v="3"/>
    <n v="136.67140151954899"/>
    <n v="-24.803590596310801"/>
    <x v="0"/>
    <n v="20"/>
    <x v="1"/>
    <n v="178"/>
    <n v="36910"/>
    <n v="2.7632339647863335"/>
    <n v="101990.96564026357"/>
  </r>
  <r>
    <s v="ID0918"/>
    <d v="2012-05-27T18:19:31"/>
    <n v="64210.1"/>
    <n v="64210"/>
    <s v="GBP"/>
    <n v="101206.40684944032"/>
    <s v="HR Advisor - Systems &amp; MI"/>
    <x v="5"/>
    <s v="UK"/>
    <x v="2"/>
    <x v="1"/>
    <n v="-3.2765753000000002"/>
    <n v="54.702354499999998"/>
    <x v="0"/>
    <n v="16"/>
    <x v="3"/>
    <n v="179"/>
    <n v="35840"/>
    <n v="2.8238394768259019"/>
    <n v="101206.40684944032"/>
  </r>
  <r>
    <s v="ID1928"/>
    <d v="2012-06-20T20:58:23"/>
    <n v="8400"/>
    <n v="100800"/>
    <s v="USD"/>
    <n v="100800"/>
    <s v="AVP"/>
    <x v="3"/>
    <s v="Oman"/>
    <x v="21"/>
    <x v="6"/>
    <n v="56.204361666001901"/>
    <n v="20.5725797624225"/>
    <x v="0"/>
    <n v="4"/>
    <x v="0"/>
    <n v="180"/>
    <n v="25190"/>
    <n v="4.0015879317189365"/>
    <n v="100800"/>
  </r>
  <r>
    <s v="ID1585"/>
    <d v="2012-06-01T08:06:34"/>
    <s v="5.65 lac per annum"/>
    <n v="5650000"/>
    <s v="INR"/>
    <n v="100614.72928405051"/>
    <s v="MIS"/>
    <x v="4"/>
    <s v="India"/>
    <x v="7"/>
    <x v="4"/>
    <n v="79.718824157759499"/>
    <n v="22.134914550529199"/>
    <x v="3"/>
    <n v="6"/>
    <x v="4"/>
    <n v="181"/>
    <n v="3400"/>
    <n v="29.592567436485446"/>
    <n v="100614.72928405051"/>
  </r>
  <r>
    <s v="ID0050"/>
    <d v="2012-05-25T06:04:57"/>
    <s v="100000 USD"/>
    <n v="100000"/>
    <s v="USD"/>
    <n v="100000"/>
    <s v="Seinor Financial Analyst"/>
    <x v="6"/>
    <s v="Germany"/>
    <x v="8"/>
    <x v="1"/>
    <n v="10.370231137780101"/>
    <n v="51.322924262780397"/>
    <x v="2"/>
    <m/>
    <x v="0"/>
    <n v="182"/>
    <n v="38100"/>
    <n v="2.6246719160104988"/>
    <n v="100000"/>
  </r>
  <r>
    <s v="ID0070"/>
    <d v="2012-05-25T07:47:00"/>
    <n v="100000"/>
    <n v="100000"/>
    <s v="USD"/>
    <n v="100000"/>
    <s v="Mngr MI"/>
    <x v="1"/>
    <s v="RSA"/>
    <x v="14"/>
    <x v="5"/>
    <n v="25.075048595878101"/>
    <n v="-29.262871995561401"/>
    <x v="0"/>
    <m/>
    <x v="0"/>
    <n v="183"/>
    <n v="10360"/>
    <n v="9.6525096525096519"/>
    <n v="100000"/>
  </r>
  <r>
    <s v="ID0158"/>
    <d v="2012-05-26T00:45:49"/>
    <n v="100000"/>
    <n v="100000"/>
    <s v="USD"/>
    <n v="100000"/>
    <s v="COST ACCOUNTANT"/>
    <x v="0"/>
    <s v="USA"/>
    <x v="1"/>
    <x v="0"/>
    <n v="-100.37109375"/>
    <n v="40.580584664127599"/>
    <x v="2"/>
    <m/>
    <x v="0"/>
    <n v="184"/>
    <n v="47310"/>
    <n v="2.113718030014796"/>
    <n v="1E-3"/>
  </r>
  <r>
    <s v="ID0204"/>
    <d v="2012-05-26T00:53:42"/>
    <n v="100000"/>
    <n v="100000"/>
    <s v="USD"/>
    <n v="100000"/>
    <s v="Strategic Sourcing Manager"/>
    <x v="1"/>
    <s v="USA"/>
    <x v="1"/>
    <x v="0"/>
    <n v="-100.37109375"/>
    <n v="40.580584664127599"/>
    <x v="2"/>
    <m/>
    <x v="0"/>
    <n v="185"/>
    <n v="47310"/>
    <n v="2.113718030014796"/>
    <n v="1E-3"/>
  </r>
  <r>
    <s v="ID0215"/>
    <d v="2012-05-26T00:55:06"/>
    <n v="100000"/>
    <n v="100000"/>
    <s v="USD"/>
    <n v="100000"/>
    <s v="Director of Finance"/>
    <x v="3"/>
    <s v="USA"/>
    <x v="1"/>
    <x v="0"/>
    <n v="-100.37109375"/>
    <n v="40.580584664127599"/>
    <x v="0"/>
    <m/>
    <x v="0"/>
    <n v="186"/>
    <n v="47310"/>
    <n v="2.113718030014796"/>
    <n v="1E-3"/>
  </r>
  <r>
    <s v="ID0346"/>
    <d v="2012-05-26T01:38:51"/>
    <s v="100,000 US$ equiv"/>
    <n v="100000"/>
    <s v="USD"/>
    <n v="100000"/>
    <s v="Senior Data Analyst"/>
    <x v="6"/>
    <s v="UK"/>
    <x v="2"/>
    <x v="1"/>
    <n v="-3.2765753000000002"/>
    <n v="54.702354499999998"/>
    <x v="0"/>
    <m/>
    <x v="0"/>
    <n v="187"/>
    <n v="35840"/>
    <n v="2.7901785714285716"/>
    <n v="100000"/>
  </r>
  <r>
    <s v="ID0397"/>
    <d v="2012-05-26T02:04:01"/>
    <n v="100000"/>
    <n v="100000"/>
    <s v="USD"/>
    <n v="100000"/>
    <s v="Sales Operations Analyst"/>
    <x v="6"/>
    <s v="USA"/>
    <x v="1"/>
    <x v="0"/>
    <n v="-100.37109375"/>
    <n v="40.580584664127599"/>
    <x v="2"/>
    <m/>
    <x v="0"/>
    <n v="188"/>
    <n v="47310"/>
    <n v="2.113718030014796"/>
    <n v="1E-3"/>
  </r>
  <r>
    <s v="ID0505"/>
    <d v="2012-05-26T04:05:08"/>
    <n v="100000"/>
    <n v="100000"/>
    <s v="USD"/>
    <n v="100000"/>
    <s v="Analyst"/>
    <x v="6"/>
    <s v="USA"/>
    <x v="1"/>
    <x v="0"/>
    <n v="-100.37109375"/>
    <n v="40.580584664127599"/>
    <x v="0"/>
    <m/>
    <x v="0"/>
    <n v="189"/>
    <n v="47310"/>
    <n v="2.113718030014796"/>
    <n v="1E-3"/>
  </r>
  <r>
    <s v="ID0524"/>
    <d v="2012-05-26T04:41:20"/>
    <n v="100000"/>
    <n v="100000"/>
    <s v="USD"/>
    <n v="100000"/>
    <s v="Director"/>
    <x v="3"/>
    <s v="USA"/>
    <x v="1"/>
    <x v="0"/>
    <n v="-100.37109375"/>
    <n v="40.580584664127599"/>
    <x v="3"/>
    <m/>
    <x v="0"/>
    <n v="190"/>
    <n v="47310"/>
    <n v="2.113718030014796"/>
    <n v="1E-3"/>
  </r>
  <r>
    <s v="ID0829"/>
    <d v="2012-05-26T23:04:02"/>
    <n v="100000"/>
    <n v="100000"/>
    <s v="USD"/>
    <n v="100000"/>
    <s v="director"/>
    <x v="3"/>
    <s v="USA"/>
    <x v="1"/>
    <x v="0"/>
    <n v="-100.37109375"/>
    <n v="40.580584664127599"/>
    <x v="0"/>
    <n v="10"/>
    <x v="2"/>
    <n v="191"/>
    <n v="47310"/>
    <n v="2.113718030014796"/>
    <n v="1E-3"/>
  </r>
  <r>
    <s v="ID0893"/>
    <d v="2012-05-27T13:52:53"/>
    <s v="100,000 usd"/>
    <n v="100000"/>
    <s v="USD"/>
    <n v="100000"/>
    <s v="Director"/>
    <x v="3"/>
    <s v="MÃ©xico"/>
    <x v="22"/>
    <x v="2"/>
    <n v="-103.373900728424"/>
    <n v="23.996424387451"/>
    <x v="2"/>
    <n v="10"/>
    <x v="2"/>
    <n v="192"/>
    <n v="14400"/>
    <n v="6.9444444444444446"/>
    <n v="100000"/>
  </r>
  <r>
    <s v="ID1227"/>
    <d v="2012-05-29T01:44:03"/>
    <n v="100000"/>
    <n v="100000"/>
    <s v="USD"/>
    <n v="100000"/>
    <s v="Finance Manager"/>
    <x v="1"/>
    <s v="USA"/>
    <x v="1"/>
    <x v="0"/>
    <n v="-100.37109375"/>
    <n v="40.580584664127599"/>
    <x v="0"/>
    <n v="11"/>
    <x v="2"/>
    <n v="193"/>
    <n v="47310"/>
    <n v="2.113718030014796"/>
    <n v="1E-3"/>
  </r>
  <r>
    <s v="ID1235"/>
    <d v="2012-05-29T02:26:28"/>
    <s v="100000 USD"/>
    <n v="100000"/>
    <s v="USD"/>
    <n v="100000"/>
    <s v="Controller"/>
    <x v="8"/>
    <s v="Norway"/>
    <x v="16"/>
    <x v="1"/>
    <n v="14.2476196306026"/>
    <n v="65.0837339717189"/>
    <x v="0"/>
    <n v="12"/>
    <x v="2"/>
    <n v="194"/>
    <n v="58570"/>
    <n v="1.7073587160662456"/>
    <n v="100000"/>
  </r>
  <r>
    <s v="ID1305"/>
    <d v="2012-05-29T13:58:30"/>
    <s v="US$ 100,000"/>
    <n v="100000"/>
    <s v="USD"/>
    <n v="100000"/>
    <s v="Business Analyst"/>
    <x v="6"/>
    <s v="Uganda"/>
    <x v="23"/>
    <x v="5"/>
    <n v="32.390463808412001"/>
    <n v="1.28083065102171"/>
    <x v="0"/>
    <n v="17"/>
    <x v="3"/>
    <n v="195"/>
    <n v="1250"/>
    <n v="80"/>
    <n v="100000"/>
  </r>
  <r>
    <s v="ID1374"/>
    <d v="2012-05-29T20:20:21"/>
    <s v="$100,000 US"/>
    <n v="100000"/>
    <s v="USD"/>
    <n v="100000"/>
    <s v="Senior Financial Analyst"/>
    <x v="6"/>
    <s v="USA"/>
    <x v="1"/>
    <x v="0"/>
    <n v="-100.37109375"/>
    <n v="40.580584664127599"/>
    <x v="0"/>
    <n v="1"/>
    <x v="0"/>
    <n v="196"/>
    <n v="47310"/>
    <n v="2.113718030014796"/>
    <n v="1E-3"/>
  </r>
  <r>
    <s v="ID1382"/>
    <d v="2012-05-29T21:29:36"/>
    <n v="100000"/>
    <n v="100000"/>
    <s v="USD"/>
    <n v="100000"/>
    <s v="Vice Head of Dpt in Education"/>
    <x v="3"/>
    <s v="Sweden"/>
    <x v="24"/>
    <x v="1"/>
    <n v="16.9016059132089"/>
    <n v="62.3435495255451"/>
    <x v="3"/>
    <n v="20"/>
    <x v="1"/>
    <n v="197"/>
    <n v="40393"/>
    <n v="2.475676478597777"/>
    <n v="100000"/>
  </r>
  <r>
    <s v="ID1643"/>
    <d v="2012-06-03T12:27:07"/>
    <n v="100000"/>
    <n v="100000"/>
    <s v="USD"/>
    <n v="100000"/>
    <s v="Consultant"/>
    <x v="5"/>
    <s v="USA"/>
    <x v="1"/>
    <x v="0"/>
    <n v="-100.37109375"/>
    <n v="40.580584664127599"/>
    <x v="3"/>
    <n v="4"/>
    <x v="0"/>
    <n v="198"/>
    <n v="47310"/>
    <n v="2.113718030014796"/>
    <n v="1E-3"/>
  </r>
  <r>
    <s v="ID1723"/>
    <d v="2012-06-06T21:18:51"/>
    <n v="100000"/>
    <n v="100000"/>
    <s v="USD"/>
    <n v="100000"/>
    <s v="financial analyst (real estate)"/>
    <x v="6"/>
    <s v="Russia"/>
    <x v="25"/>
    <x v="1"/>
    <n v="36.38671875"/>
    <n v="57.515822865538802"/>
    <x v="2"/>
    <n v="6"/>
    <x v="4"/>
    <n v="199"/>
    <n v="19240"/>
    <n v="5.1975051975051976"/>
    <n v="100000"/>
  </r>
  <r>
    <s v="ID1799"/>
    <d v="2012-06-12T00:26:07"/>
    <n v="100000"/>
    <n v="100000"/>
    <s v="USD"/>
    <n v="100000"/>
    <s v="analyst"/>
    <x v="6"/>
    <s v="USA"/>
    <x v="1"/>
    <x v="0"/>
    <n v="-100.37109375"/>
    <n v="40.580584664127599"/>
    <x v="2"/>
    <n v="12"/>
    <x v="2"/>
    <n v="200"/>
    <n v="47310"/>
    <n v="2.113718030014796"/>
    <n v="1E-3"/>
  </r>
  <r>
    <s v="ID1884"/>
    <d v="2012-06-17T04:02:00"/>
    <s v="US$100,000"/>
    <n v="100000"/>
    <s v="USD"/>
    <n v="100000"/>
    <s v="Senior Manager MIS"/>
    <x v="1"/>
    <s v="UAE"/>
    <x v="26"/>
    <x v="6"/>
    <n v="53.96484375"/>
    <s v="23.805449612314625,"/>
    <x v="2"/>
    <n v="15"/>
    <x v="3"/>
    <n v="201"/>
    <n v="50580"/>
    <n v="1.9770660340055357"/>
    <n v="100000"/>
  </r>
  <r>
    <s v="ID1086"/>
    <d v="2012-05-28T15:44:12"/>
    <s v="Â£63000"/>
    <n v="63000"/>
    <s v="GBP"/>
    <n v="99299.231140238902"/>
    <s v="Business Improvement Specialist"/>
    <x v="2"/>
    <s v="UK"/>
    <x v="2"/>
    <x v="1"/>
    <n v="-3.2765753000000002"/>
    <n v="54.702354499999998"/>
    <x v="3"/>
    <n v="1"/>
    <x v="0"/>
    <n v="202"/>
    <n v="35840"/>
    <n v="2.7706258688682728"/>
    <n v="99299.231140238902"/>
  </r>
  <r>
    <s v="ID0394"/>
    <d v="2012-05-26T02:02:02"/>
    <s v="99147 $"/>
    <n v="99147"/>
    <s v="USD"/>
    <n v="99147"/>
    <s v="Chief Specialist of Economics &amp; Planning"/>
    <x v="2"/>
    <s v="Russia"/>
    <x v="25"/>
    <x v="1"/>
    <n v="36.38671875"/>
    <n v="57.515822865538802"/>
    <x v="0"/>
    <m/>
    <x v="0"/>
    <n v="203"/>
    <n v="19240"/>
    <n v="5.1531704781704786"/>
    <n v="99147"/>
  </r>
  <r>
    <s v="ID0198"/>
    <d v="2012-05-26T00:52:37"/>
    <s v="US$ 99000"/>
    <n v="99000"/>
    <s v="USD"/>
    <n v="99000"/>
    <s v="Business Controller"/>
    <x v="8"/>
    <s v="USA"/>
    <x v="1"/>
    <x v="0"/>
    <n v="-100.37109375"/>
    <n v="40.580584664127599"/>
    <x v="0"/>
    <m/>
    <x v="0"/>
    <n v="204"/>
    <n v="47310"/>
    <n v="2.0925808497146479"/>
    <n v="1E-3"/>
  </r>
  <r>
    <s v="ID0275"/>
    <d v="2012-05-26T01:10:55"/>
    <n v="99000"/>
    <n v="99000"/>
    <s v="USD"/>
    <n v="99000"/>
    <s v="Business Analyst"/>
    <x v="6"/>
    <s v="USA"/>
    <x v="1"/>
    <x v="0"/>
    <n v="-100.37109375"/>
    <n v="40.580584664127599"/>
    <x v="3"/>
    <m/>
    <x v="0"/>
    <n v="205"/>
    <n v="47310"/>
    <n v="2.0925808497146479"/>
    <n v="1E-3"/>
  </r>
  <r>
    <s v="ID0239"/>
    <d v="2012-05-26T01:02:10"/>
    <n v="100000"/>
    <n v="100000"/>
    <s v="CAD"/>
    <n v="98336.152303032693"/>
    <s v="retail buyer"/>
    <x v="1"/>
    <s v="Canada"/>
    <x v="0"/>
    <x v="0"/>
    <n v="-96.081121840459303"/>
    <n v="62.8661033080922"/>
    <x v="3"/>
    <m/>
    <x v="0"/>
    <n v="206"/>
    <n v="38370"/>
    <n v="2.5628395179315269"/>
    <n v="1E-3"/>
  </r>
  <r>
    <s v="ID0793"/>
    <d v="2012-05-26T20:27:19"/>
    <n v="100000"/>
    <n v="100000"/>
    <s v="CAD"/>
    <n v="98336.152303032693"/>
    <s v="VP Infrastructure"/>
    <x v="3"/>
    <s v="Canada"/>
    <x v="0"/>
    <x v="0"/>
    <n v="-96.081121840459303"/>
    <n v="62.8661033080922"/>
    <x v="0"/>
    <n v="5"/>
    <x v="4"/>
    <n v="207"/>
    <n v="38370"/>
    <n v="2.5628395179315269"/>
    <n v="1E-3"/>
  </r>
  <r>
    <s v="ID0852"/>
    <d v="2012-05-27T02:33:22"/>
    <n v="100000"/>
    <n v="100000"/>
    <s v="CAD"/>
    <n v="98336.152303032693"/>
    <s v="Marketing Manager"/>
    <x v="1"/>
    <s v="Canada"/>
    <x v="0"/>
    <x v="0"/>
    <n v="-96.081121840459303"/>
    <n v="62.8661033080922"/>
    <x v="3"/>
    <n v="10"/>
    <x v="2"/>
    <n v="208"/>
    <n v="38370"/>
    <n v="2.5628395179315269"/>
    <n v="1E-3"/>
  </r>
  <r>
    <s v="ID0868"/>
    <d v="2012-05-27T06:37:13"/>
    <n v="98000"/>
    <n v="98000"/>
    <s v="USD"/>
    <n v="98000"/>
    <s v="supply chain manager"/>
    <x v="1"/>
    <s v="indonesia"/>
    <x v="27"/>
    <x v="4"/>
    <n v="118.74036008173201"/>
    <n v="-3.1759486978616001"/>
    <x v="3"/>
    <n v="14"/>
    <x v="2"/>
    <n v="209"/>
    <n v="4200"/>
    <n v="23.333333333333332"/>
    <n v="98000"/>
  </r>
  <r>
    <s v="ID0290"/>
    <d v="2012-05-26T01:17:57"/>
    <n v="97000"/>
    <n v="97000"/>
    <s v="USD"/>
    <n v="97000"/>
    <s v="business analyst"/>
    <x v="6"/>
    <s v="USA"/>
    <x v="1"/>
    <x v="0"/>
    <n v="-100.37109375"/>
    <n v="40.580584664127599"/>
    <x v="2"/>
    <m/>
    <x v="0"/>
    <n v="210"/>
    <n v="47310"/>
    <n v="2.0503064891143521"/>
    <n v="1E-3"/>
  </r>
  <r>
    <s v="ID1387"/>
    <d v="2012-05-29T21:46:28"/>
    <s v="97,000 USD"/>
    <n v="97000"/>
    <s v="USD"/>
    <n v="97000"/>
    <s v="Sr. Manager of Finance"/>
    <x v="1"/>
    <s v="USA"/>
    <x v="1"/>
    <x v="0"/>
    <n v="-100.37109375"/>
    <n v="40.580584664127599"/>
    <x v="0"/>
    <n v="14"/>
    <x v="2"/>
    <n v="211"/>
    <n v="47310"/>
    <n v="2.0503064891143521"/>
    <n v="1E-3"/>
  </r>
  <r>
    <s v="ID0769"/>
    <d v="2012-05-26T17:31:56"/>
    <s v="95000 AUD"/>
    <n v="95000"/>
    <s v="AUD"/>
    <n v="96891.417358250401"/>
    <s v="Data Analyst - Report Writer"/>
    <x v="6"/>
    <s v="Australia"/>
    <x v="6"/>
    <x v="3"/>
    <n v="136.67140151954899"/>
    <n v="-24.803590596310801"/>
    <x v="3"/>
    <n v="11"/>
    <x v="2"/>
    <n v="212"/>
    <n v="36910"/>
    <n v="2.6250722665470172"/>
    <n v="96891.417358250401"/>
  </r>
  <r>
    <s v="ID0922"/>
    <d v="2012-05-27T20:18:50"/>
    <s v="95000 AUD"/>
    <n v="95000"/>
    <s v="AUD"/>
    <n v="96891.417358250401"/>
    <s v="Senior Marketing Analyst"/>
    <x v="6"/>
    <s v="Australia"/>
    <x v="6"/>
    <x v="3"/>
    <n v="136.67140151954899"/>
    <n v="-24.803590596310801"/>
    <x v="1"/>
    <n v="7"/>
    <x v="4"/>
    <n v="213"/>
    <n v="36910"/>
    <n v="2.6250722665470172"/>
    <n v="96891.417358250401"/>
  </r>
  <r>
    <s v="ID0965"/>
    <d v="2012-05-28T05:48:56"/>
    <n v="95000"/>
    <n v="95000"/>
    <s v="AUD"/>
    <n v="96891.417358250401"/>
    <s v="financial analyst"/>
    <x v="6"/>
    <s v="Australia"/>
    <x v="6"/>
    <x v="3"/>
    <n v="136.67140151954899"/>
    <n v="-24.803590596310801"/>
    <x v="3"/>
    <n v="20"/>
    <x v="1"/>
    <n v="214"/>
    <n v="36910"/>
    <n v="2.6250722665470172"/>
    <n v="96891.417358250401"/>
  </r>
  <r>
    <s v="ID1443"/>
    <d v="2012-05-30T10:11:19"/>
    <n v="96230"/>
    <n v="96230"/>
    <s v="USD"/>
    <n v="96230"/>
    <s v="Manager, Data Management"/>
    <x v="1"/>
    <s v="USA"/>
    <x v="1"/>
    <x v="0"/>
    <n v="-100.37109375"/>
    <n v="40.580584664127599"/>
    <x v="0"/>
    <n v="18"/>
    <x v="3"/>
    <n v="215"/>
    <n v="47310"/>
    <n v="2.0340308602832384"/>
    <n v="1E-3"/>
  </r>
  <r>
    <s v="ID0022"/>
    <d v="2012-05-25T04:24:12"/>
    <n v="96000"/>
    <n v="96000"/>
    <s v="USD"/>
    <n v="96000"/>
    <s v="Analyst"/>
    <x v="6"/>
    <s v="USA"/>
    <x v="1"/>
    <x v="0"/>
    <n v="-100.37109375"/>
    <n v="40.580584664127599"/>
    <x v="3"/>
    <m/>
    <x v="0"/>
    <n v="216"/>
    <n v="47310"/>
    <n v="2.029169308814204"/>
    <n v="1E-3"/>
  </r>
  <r>
    <s v="ID0152"/>
    <d v="2012-05-26T00:44:59"/>
    <n v="96000"/>
    <n v="96000"/>
    <s v="USD"/>
    <n v="96000"/>
    <s v="Specialist - Finance Planning and Analysis"/>
    <x v="6"/>
    <s v="USA"/>
    <x v="1"/>
    <x v="0"/>
    <n v="-100.37109375"/>
    <n v="40.580584664127599"/>
    <x v="0"/>
    <m/>
    <x v="0"/>
    <n v="217"/>
    <n v="47310"/>
    <n v="2.029169308814204"/>
    <n v="1E-3"/>
  </r>
  <r>
    <s v="ID0194"/>
    <d v="2012-05-26T00:51:59"/>
    <n v="96000"/>
    <n v="96000"/>
    <s v="USD"/>
    <n v="96000"/>
    <s v="Business Process Specialist"/>
    <x v="2"/>
    <s v="USA"/>
    <x v="1"/>
    <x v="0"/>
    <n v="-100.37109375"/>
    <n v="40.580584664127599"/>
    <x v="3"/>
    <m/>
    <x v="0"/>
    <n v="218"/>
    <n v="47310"/>
    <n v="2.029169308814204"/>
    <n v="1E-3"/>
  </r>
  <r>
    <s v="ID0249"/>
    <d v="2012-05-26T01:04:13"/>
    <s v="US$ 96k"/>
    <n v="96000"/>
    <s v="USD"/>
    <n v="96000"/>
    <s v="Freellance"/>
    <x v="5"/>
    <s v="Poland"/>
    <x v="28"/>
    <x v="1"/>
    <n v="19.320914292266401"/>
    <n v="52.209131684561797"/>
    <x v="3"/>
    <m/>
    <x v="0"/>
    <n v="219"/>
    <n v="19160"/>
    <n v="5.010438413361169"/>
    <n v="96000"/>
  </r>
  <r>
    <s v="ID0795"/>
    <d v="2012-05-26T20:50:07"/>
    <n v="96000"/>
    <n v="96000"/>
    <s v="USD"/>
    <n v="96000"/>
    <s v="MIS Executive"/>
    <x v="4"/>
    <s v="India"/>
    <x v="7"/>
    <x v="4"/>
    <n v="79.718824157759499"/>
    <n v="22.134914550529199"/>
    <x v="2"/>
    <n v="8"/>
    <x v="4"/>
    <n v="220"/>
    <n v="3400"/>
    <n v="28.235294117647058"/>
    <n v="96000"/>
  </r>
  <r>
    <s v="ID0986"/>
    <d v="2012-05-28T08:26:43"/>
    <n v="94000"/>
    <n v="94000"/>
    <s v="AUD"/>
    <n v="95871.50770184776"/>
    <s v="Business Analyst"/>
    <x v="6"/>
    <s v="Australia"/>
    <x v="6"/>
    <x v="3"/>
    <n v="136.67140151954899"/>
    <n v="-24.803590596310801"/>
    <x v="3"/>
    <n v="2.5"/>
    <x v="0"/>
    <n v="221"/>
    <n v="36910"/>
    <n v="2.5974399268991535"/>
    <n v="95871.50770184776"/>
  </r>
  <r>
    <s v="ID1008"/>
    <d v="2012-05-28T10:41:38"/>
    <n v="94000"/>
    <n v="94000"/>
    <s v="AUD"/>
    <n v="95871.50770184776"/>
    <s v="Principal Analyst"/>
    <x v="6"/>
    <s v="Australia"/>
    <x v="6"/>
    <x v="3"/>
    <n v="136.67140151954899"/>
    <n v="-24.803590596310801"/>
    <x v="3"/>
    <n v="14"/>
    <x v="2"/>
    <n v="222"/>
    <n v="36910"/>
    <n v="2.5974399268991535"/>
    <n v="95871.50770184776"/>
  </r>
  <r>
    <s v="ID1219"/>
    <d v="2012-05-29T00:47:17"/>
    <n v="95856"/>
    <n v="95856"/>
    <s v="USD"/>
    <n v="95856"/>
    <s v="Analyst"/>
    <x v="6"/>
    <s v="USA"/>
    <x v="1"/>
    <x v="0"/>
    <n v="-100.37109375"/>
    <n v="40.580584664127599"/>
    <x v="3"/>
    <n v="13"/>
    <x v="2"/>
    <n v="223"/>
    <n v="47310"/>
    <n v="2.0261255548509829"/>
    <n v="1E-3"/>
  </r>
  <r>
    <s v="ID0955"/>
    <d v="2012-05-28T02:25:13"/>
    <n v="75000"/>
    <n v="75000"/>
    <s v="EUR"/>
    <n v="95279.957924370581"/>
    <s v="Risk analyst"/>
    <x v="6"/>
    <s v="Netherlands"/>
    <x v="3"/>
    <x v="1"/>
    <n v="-0.23411047311343899"/>
    <n v="49.402635500701699"/>
    <x v="0"/>
    <n v="4"/>
    <x v="0"/>
    <n v="224"/>
    <n v="41810"/>
    <n v="2.2788796442088155"/>
    <n v="95279.957924370581"/>
  </r>
  <r>
    <s v="ID1331"/>
    <d v="2012-05-29T16:31:06"/>
    <n v="75000"/>
    <n v="75000"/>
    <s v="EUR"/>
    <n v="95279.957924370581"/>
    <s v="Financial Analyst"/>
    <x v="6"/>
    <s v="Netherlands"/>
    <x v="3"/>
    <x v="1"/>
    <n v="-0.23411047311343899"/>
    <n v="49.402635500701699"/>
    <x v="2"/>
    <n v="16"/>
    <x v="3"/>
    <n v="225"/>
    <n v="41810"/>
    <n v="2.2788796442088155"/>
    <n v="95279.957924370581"/>
  </r>
  <r>
    <s v="ID0095"/>
    <d v="2012-05-26T00:40:20"/>
    <n v="95000"/>
    <n v="95000"/>
    <s v="USD"/>
    <n v="95000"/>
    <s v="CFO"/>
    <x v="3"/>
    <s v="USA"/>
    <x v="1"/>
    <x v="0"/>
    <n v="-100.37109375"/>
    <n v="40.580584664127599"/>
    <x v="0"/>
    <m/>
    <x v="0"/>
    <n v="226"/>
    <n v="47310"/>
    <n v="2.0080321285140563"/>
    <n v="1E-3"/>
  </r>
  <r>
    <s v="ID0233"/>
    <d v="2012-05-26T00:59:27"/>
    <n v="95000"/>
    <n v="95000"/>
    <s v="USD"/>
    <n v="95000"/>
    <s v="VP - Procurment"/>
    <x v="3"/>
    <s v="USA"/>
    <x v="1"/>
    <x v="0"/>
    <n v="-100.37109375"/>
    <n v="40.580584664127599"/>
    <x v="0"/>
    <m/>
    <x v="0"/>
    <n v="227"/>
    <n v="47310"/>
    <n v="2.0080321285140563"/>
    <n v="1E-3"/>
  </r>
  <r>
    <s v="ID0344"/>
    <d v="2012-05-26T01:38:06"/>
    <n v="95000"/>
    <n v="95000"/>
    <s v="USD"/>
    <n v="95000"/>
    <s v="Senior Financial Analyst"/>
    <x v="6"/>
    <s v="USA"/>
    <x v="1"/>
    <x v="0"/>
    <n v="-100.37109375"/>
    <n v="40.580584664127599"/>
    <x v="0"/>
    <m/>
    <x v="0"/>
    <n v="228"/>
    <n v="47310"/>
    <n v="2.0080321285140563"/>
    <n v="1E-3"/>
  </r>
  <r>
    <s v="ID0381"/>
    <d v="2012-05-26T01:58:42"/>
    <n v="95000"/>
    <n v="95000"/>
    <s v="USD"/>
    <n v="95000"/>
    <s v="Senior Financial Analyst"/>
    <x v="6"/>
    <s v="USA"/>
    <x v="1"/>
    <x v="0"/>
    <n v="-100.37109375"/>
    <n v="40.580584664127599"/>
    <x v="2"/>
    <m/>
    <x v="0"/>
    <n v="229"/>
    <n v="47310"/>
    <n v="2.0080321285140563"/>
    <n v="1E-3"/>
  </r>
  <r>
    <s v="ID0531"/>
    <d v="2012-05-26T05:04:49"/>
    <n v="95000"/>
    <n v="95000"/>
    <s v="USD"/>
    <n v="95000"/>
    <s v="Process Design Consultant"/>
    <x v="5"/>
    <s v="USA"/>
    <x v="1"/>
    <x v="0"/>
    <n v="-100.37109375"/>
    <n v="40.580584664127599"/>
    <x v="0"/>
    <m/>
    <x v="0"/>
    <n v="230"/>
    <n v="47310"/>
    <n v="2.0080321285140563"/>
    <n v="1E-3"/>
  </r>
  <r>
    <s v="ID0536"/>
    <d v="2012-05-26T05:18:27"/>
    <s v="US$95K"/>
    <n v="95000"/>
    <s v="USD"/>
    <n v="95000"/>
    <s v="Director of Supply Chain"/>
    <x v="3"/>
    <s v="Central America"/>
    <x v="29"/>
    <x v="0"/>
    <n v="-82.295356687228605"/>
    <n v="36.326987112000303"/>
    <x v="3"/>
    <m/>
    <x v="0"/>
    <n v="231"/>
    <e v="#N/A"/>
    <e v="#N/A"/>
    <n v="1E-3"/>
  </r>
  <r>
    <s v="ID0568"/>
    <d v="2012-05-26T06:46:03"/>
    <s v="95000 USD"/>
    <n v="95000"/>
    <s v="USD"/>
    <n v="95000"/>
    <s v="Business Analyst"/>
    <x v="6"/>
    <s v="Australia"/>
    <x v="6"/>
    <x v="3"/>
    <n v="136.67140151954899"/>
    <n v="-24.803590596310801"/>
    <x v="3"/>
    <n v="11"/>
    <x v="2"/>
    <n v="232"/>
    <n v="36910"/>
    <n v="2.5738282308317531"/>
    <n v="95000"/>
  </r>
  <r>
    <s v="ID0627"/>
    <d v="2012-05-26T11:05:58"/>
    <n v="95000"/>
    <n v="95000"/>
    <s v="USD"/>
    <n v="95000"/>
    <s v="Program Manager"/>
    <x v="1"/>
    <s v="USA"/>
    <x v="1"/>
    <x v="0"/>
    <n v="-100.37109375"/>
    <n v="40.580584664127599"/>
    <x v="1"/>
    <n v="10"/>
    <x v="2"/>
    <n v="233"/>
    <n v="47310"/>
    <n v="2.0080321285140563"/>
    <n v="1E-3"/>
  </r>
  <r>
    <s v="ID0815"/>
    <d v="2012-05-26T22:22:58"/>
    <n v="95000"/>
    <n v="95000"/>
    <s v="USD"/>
    <n v="95000"/>
    <s v="Business Analyst"/>
    <x v="6"/>
    <s v="USA"/>
    <x v="1"/>
    <x v="0"/>
    <n v="-100.37109375"/>
    <n v="40.580584664127599"/>
    <x v="3"/>
    <n v="13"/>
    <x v="2"/>
    <n v="234"/>
    <n v="47310"/>
    <n v="2.0080321285140563"/>
    <n v="1E-3"/>
  </r>
  <r>
    <s v="ID1376"/>
    <d v="2012-05-29T20:53:43"/>
    <n v="95000"/>
    <n v="95000"/>
    <s v="USD"/>
    <n v="95000"/>
    <s v="Cost Analyst"/>
    <x v="6"/>
    <s v="USA"/>
    <x v="1"/>
    <x v="0"/>
    <n v="-100.37109375"/>
    <n v="40.580584664127599"/>
    <x v="3"/>
    <n v="7"/>
    <x v="4"/>
    <n v="235"/>
    <n v="47310"/>
    <n v="2.0080321285140563"/>
    <n v="1E-3"/>
  </r>
  <r>
    <s v="ID1400"/>
    <d v="2012-05-29T22:35:17"/>
    <n v="95000"/>
    <n v="95000"/>
    <s v="USD"/>
    <n v="95000"/>
    <s v="Stress Engineer"/>
    <x v="7"/>
    <s v="USA"/>
    <x v="1"/>
    <x v="0"/>
    <n v="-100.37109375"/>
    <n v="40.580584664127599"/>
    <x v="0"/>
    <n v="14"/>
    <x v="2"/>
    <n v="236"/>
    <n v="47310"/>
    <n v="2.0080321285140563"/>
    <n v="1E-3"/>
  </r>
  <r>
    <s v="ID1514"/>
    <d v="2012-05-31T01:50:26"/>
    <n v="95000"/>
    <n v="95000"/>
    <s v="USD"/>
    <n v="95000"/>
    <s v="Sr Financial Analyst"/>
    <x v="6"/>
    <s v="USA"/>
    <x v="1"/>
    <x v="0"/>
    <n v="-100.37109375"/>
    <n v="40.580584664127599"/>
    <x v="0"/>
    <n v="15"/>
    <x v="3"/>
    <n v="237"/>
    <n v="47310"/>
    <n v="2.0080321285140563"/>
    <n v="1E-3"/>
  </r>
  <r>
    <s v="ID0260"/>
    <d v="2012-05-26T01:07:18"/>
    <s v="Â£60000"/>
    <n v="60000"/>
    <s v="GBP"/>
    <n v="94570.696324037053"/>
    <s v="Decision Analyst &amp; Modeller"/>
    <x v="6"/>
    <s v="UK"/>
    <x v="2"/>
    <x v="1"/>
    <n v="-3.2765753000000002"/>
    <n v="54.702354499999998"/>
    <x v="2"/>
    <m/>
    <x v="0"/>
    <n v="238"/>
    <n v="35840"/>
    <n v="2.6386913036840696"/>
    <n v="94570.696324037053"/>
  </r>
  <r>
    <s v="ID0380"/>
    <d v="2012-05-26T01:58:19"/>
    <s v="Â£60000"/>
    <n v="60000"/>
    <s v="GBP"/>
    <n v="94570.696324037053"/>
    <s v="Managing Director"/>
    <x v="3"/>
    <s v="UK"/>
    <x v="2"/>
    <x v="1"/>
    <n v="-3.2765753000000002"/>
    <n v="54.702354499999998"/>
    <x v="3"/>
    <m/>
    <x v="0"/>
    <n v="239"/>
    <n v="35840"/>
    <n v="2.6386913036840696"/>
    <n v="94570.696324037053"/>
  </r>
  <r>
    <s v="ID0450"/>
    <d v="2012-05-26T02:53:48"/>
    <s v="Â£60000"/>
    <n v="60000"/>
    <s v="GBP"/>
    <n v="94570.696324037053"/>
    <s v="Excel Consultant"/>
    <x v="5"/>
    <s v="UK"/>
    <x v="2"/>
    <x v="1"/>
    <n v="-3.2765753000000002"/>
    <n v="54.702354499999998"/>
    <x v="0"/>
    <m/>
    <x v="0"/>
    <n v="240"/>
    <n v="35840"/>
    <n v="2.6386913036840696"/>
    <n v="94570.696324037053"/>
  </r>
  <r>
    <s v="ID1388"/>
    <d v="2012-05-29T21:48:13"/>
    <s v="60000 $"/>
    <n v="60000"/>
    <s v="GBP"/>
    <n v="94570.696324037053"/>
    <s v="Analyst"/>
    <x v="6"/>
    <s v="UK"/>
    <x v="2"/>
    <x v="1"/>
    <n v="-3.2765753000000002"/>
    <n v="54.702354499999998"/>
    <x v="0"/>
    <n v="7"/>
    <x v="4"/>
    <n v="241"/>
    <n v="35840"/>
    <n v="2.6386913036840696"/>
    <n v="94570.696324037053"/>
  </r>
  <r>
    <s v="ID1634"/>
    <d v="2012-06-03T02:06:44"/>
    <s v="Â£60000"/>
    <n v="60000"/>
    <s v="GBP"/>
    <n v="94570.696324037053"/>
    <s v="Data Analyst"/>
    <x v="6"/>
    <s v="UK"/>
    <x v="2"/>
    <x v="1"/>
    <n v="-3.2765753000000002"/>
    <n v="54.702354499999998"/>
    <x v="0"/>
    <n v="5"/>
    <x v="4"/>
    <n v="242"/>
    <n v="35840"/>
    <n v="2.6386913036840696"/>
    <n v="94570.696324037053"/>
  </r>
  <r>
    <s v="ID0993"/>
    <d v="2012-05-28T09:12:27"/>
    <n v="92000"/>
    <n v="92000"/>
    <s v="AUD"/>
    <n v="93831.688389042494"/>
    <s v="Finance analyst"/>
    <x v="6"/>
    <s v="Australia"/>
    <x v="6"/>
    <x v="3"/>
    <n v="136.67140151954899"/>
    <n v="-24.803590596310801"/>
    <x v="2"/>
    <n v="6"/>
    <x v="4"/>
    <n v="243"/>
    <n v="36910"/>
    <n v="2.5421752476034269"/>
    <n v="93831.688389042494"/>
  </r>
  <r>
    <s v="ID0486"/>
    <d v="2012-05-26T03:30:42"/>
    <s v="GB Sterling 59k"/>
    <n v="59000"/>
    <s v="GBP"/>
    <n v="92994.518051969761"/>
    <s v="Health and safety advisor"/>
    <x v="5"/>
    <s v="UK"/>
    <x v="2"/>
    <x v="1"/>
    <n v="-3.2765753000000002"/>
    <n v="54.702354499999998"/>
    <x v="3"/>
    <m/>
    <x v="0"/>
    <n v="244"/>
    <n v="35840"/>
    <n v="2.594713115289335"/>
    <n v="92994.518051969761"/>
  </r>
  <r>
    <s v="ID0854"/>
    <d v="2012-05-27T03:06:02"/>
    <n v="92500"/>
    <n v="92500"/>
    <s v="USD"/>
    <n v="92500"/>
    <s v="Dir of Analytics"/>
    <x v="6"/>
    <s v="USA"/>
    <x v="1"/>
    <x v="0"/>
    <n v="-100.37109375"/>
    <n v="40.580584664127599"/>
    <x v="3"/>
    <n v="15"/>
    <x v="3"/>
    <n v="245"/>
    <n v="47310"/>
    <n v="1.9551891777636863"/>
    <n v="1E-3"/>
  </r>
  <r>
    <s v="ID0146"/>
    <d v="2012-05-26T00:44:15"/>
    <n v="92000"/>
    <n v="92000"/>
    <s v="USD"/>
    <n v="92000"/>
    <s v="Senior Financial &amp; Systems Analyst"/>
    <x v="6"/>
    <s v="USA"/>
    <x v="1"/>
    <x v="0"/>
    <n v="-100.37109375"/>
    <n v="40.580584664127599"/>
    <x v="0"/>
    <m/>
    <x v="0"/>
    <n v="246"/>
    <n v="47310"/>
    <n v="1.9446205876136125"/>
    <n v="1E-3"/>
  </r>
  <r>
    <s v="ID0176"/>
    <d v="2012-05-26T00:49:18"/>
    <n v="92000"/>
    <n v="92000"/>
    <s v="USD"/>
    <n v="92000"/>
    <s v="Industrial Engineer (Fed)"/>
    <x v="7"/>
    <s v="USA"/>
    <x v="1"/>
    <x v="0"/>
    <n v="-100.37109375"/>
    <n v="40.580584664127599"/>
    <x v="0"/>
    <m/>
    <x v="0"/>
    <n v="247"/>
    <n v="47310"/>
    <n v="1.9446205876136125"/>
    <n v="1E-3"/>
  </r>
  <r>
    <s v="ID0329"/>
    <d v="2012-05-26T01:31:26"/>
    <n v="92000"/>
    <n v="92000"/>
    <s v="USD"/>
    <n v="92000"/>
    <s v="Sales Analytics Manager"/>
    <x v="1"/>
    <s v="USA"/>
    <x v="1"/>
    <x v="0"/>
    <n v="-100.37109375"/>
    <n v="40.580584664127599"/>
    <x v="0"/>
    <m/>
    <x v="0"/>
    <n v="248"/>
    <n v="47310"/>
    <n v="1.9446205876136125"/>
    <n v="1E-3"/>
  </r>
  <r>
    <s v="ID0480"/>
    <d v="2012-05-26T03:21:55"/>
    <n v="92000"/>
    <n v="92000"/>
    <s v="USD"/>
    <n v="92000"/>
    <s v="principal engineer"/>
    <x v="7"/>
    <s v="USA"/>
    <x v="1"/>
    <x v="0"/>
    <n v="-100.37109375"/>
    <n v="40.580584664127599"/>
    <x v="1"/>
    <m/>
    <x v="0"/>
    <n v="249"/>
    <n v="47310"/>
    <n v="1.9446205876136125"/>
    <n v="1E-3"/>
  </r>
  <r>
    <s v="ID1431"/>
    <d v="2012-05-30T02:18:02"/>
    <s v="92000 USD"/>
    <n v="92000"/>
    <s v="USD"/>
    <n v="92000"/>
    <s v="Controller"/>
    <x v="8"/>
    <s v="USA"/>
    <x v="1"/>
    <x v="0"/>
    <n v="-100.37109375"/>
    <n v="40.580584664127599"/>
    <x v="3"/>
    <n v="9"/>
    <x v="4"/>
    <n v="250"/>
    <n v="47310"/>
    <n v="1.9446205876136125"/>
    <n v="1E-3"/>
  </r>
  <r>
    <s v="ID1668"/>
    <d v="2012-06-04T23:00:10"/>
    <n v="92000"/>
    <n v="92000"/>
    <s v="USD"/>
    <n v="92000"/>
    <s v="BI director"/>
    <x v="4"/>
    <s v="USA"/>
    <x v="1"/>
    <x v="0"/>
    <n v="-100.37109375"/>
    <n v="40.580584664127599"/>
    <x v="3"/>
    <n v="12"/>
    <x v="2"/>
    <n v="251"/>
    <n v="47310"/>
    <n v="1.9446205876136125"/>
    <n v="1E-3"/>
  </r>
  <r>
    <s v="ID1698"/>
    <d v="2012-06-05T22:44:27"/>
    <n v="92000"/>
    <n v="92000"/>
    <s v="USD"/>
    <n v="92000"/>
    <s v="Anallyst"/>
    <x v="6"/>
    <s v="USA"/>
    <x v="1"/>
    <x v="0"/>
    <n v="-100.37109375"/>
    <n v="40.580584664127599"/>
    <x v="0"/>
    <n v="9"/>
    <x v="4"/>
    <n v="252"/>
    <n v="47310"/>
    <n v="1.9446205876136125"/>
    <n v="1E-3"/>
  </r>
  <r>
    <s v="ID0966"/>
    <d v="2012-05-28T05:51:10"/>
    <s v="AUD90000"/>
    <n v="90000"/>
    <s v="AUD"/>
    <n v="91791.869076237213"/>
    <s v="Senior Research Analyst"/>
    <x v="6"/>
    <s v="Australia"/>
    <x v="6"/>
    <x v="3"/>
    <n v="136.67140151954899"/>
    <n v="-24.803590596310801"/>
    <x v="0"/>
    <n v="13"/>
    <x v="2"/>
    <n v="253"/>
    <n v="36910"/>
    <n v="2.4869105683077"/>
    <n v="91791.869076237213"/>
  </r>
  <r>
    <s v="ID1263"/>
    <d v="2012-05-29T08:41:02"/>
    <n v="90000"/>
    <n v="90000"/>
    <s v="AUD"/>
    <n v="91791.869076237213"/>
    <s v="Business Analyst"/>
    <x v="6"/>
    <s v="Australia"/>
    <x v="6"/>
    <x v="3"/>
    <n v="136.67140151954899"/>
    <n v="-24.803590596310801"/>
    <x v="0"/>
    <n v="5"/>
    <x v="4"/>
    <n v="254"/>
    <n v="36910"/>
    <n v="2.4869105683077"/>
    <n v="91791.869076237213"/>
  </r>
  <r>
    <s v="ID1782"/>
    <d v="2012-06-10T17:21:08"/>
    <n v="72000"/>
    <n v="72000"/>
    <s v="EUR"/>
    <n v="91468.759607395754"/>
    <s v="regional sales manager"/>
    <x v="1"/>
    <s v="croatia"/>
    <x v="30"/>
    <x v="1"/>
    <n v="16.126998701523"/>
    <n v="44.541880312877502"/>
    <x v="1"/>
    <n v="3"/>
    <x v="0"/>
    <n v="255"/>
    <n v="18890"/>
    <n v="4.8421789098674299"/>
    <n v="91468.759607395754"/>
  </r>
  <r>
    <s v="ID0503"/>
    <d v="2012-05-26T04:01:59"/>
    <n v="58000"/>
    <n v="58000"/>
    <s v="GBP"/>
    <n v="91418.339779902482"/>
    <s v="Business Modeller"/>
    <x v="1"/>
    <s v="UK"/>
    <x v="2"/>
    <x v="1"/>
    <n v="-3.2765753000000002"/>
    <n v="54.702354499999998"/>
    <x v="2"/>
    <m/>
    <x v="0"/>
    <n v="256"/>
    <n v="35840"/>
    <n v="2.5507349268946005"/>
    <n v="91418.339779902482"/>
  </r>
  <r>
    <s v="ID1102"/>
    <d v="2012-05-28T16:20:52"/>
    <n v="58000"/>
    <n v="58000"/>
    <s v="GBP"/>
    <n v="91418.339779902482"/>
    <s v="Data analyst"/>
    <x v="6"/>
    <s v="UK"/>
    <x v="2"/>
    <x v="1"/>
    <n v="-3.2765753000000002"/>
    <n v="54.702354499999998"/>
    <x v="2"/>
    <n v="8"/>
    <x v="4"/>
    <n v="257"/>
    <n v="35840"/>
    <n v="2.5507349268946005"/>
    <n v="91418.339779902482"/>
  </r>
  <r>
    <s v="ID0097"/>
    <d v="2012-05-26T00:40:31"/>
    <s v="91,000 USD"/>
    <n v="91000"/>
    <s v="USD"/>
    <n v="91000"/>
    <s v="Channel Marketing Manager"/>
    <x v="1"/>
    <s v="USA"/>
    <x v="1"/>
    <x v="0"/>
    <n v="-100.37109375"/>
    <n v="40.580584664127599"/>
    <x v="1"/>
    <m/>
    <x v="0"/>
    <n v="258"/>
    <n v="47310"/>
    <n v="1.9234834073134643"/>
    <n v="1E-3"/>
  </r>
  <r>
    <s v="ID0187"/>
    <d v="2012-05-26T00:50:41"/>
    <n v="92000"/>
    <n v="92000"/>
    <s v="CAD"/>
    <n v="90469.260118790073"/>
    <s v="Consultant - Retail Mkts"/>
    <x v="5"/>
    <s v="Canada"/>
    <x v="0"/>
    <x v="0"/>
    <n v="-96.081121840459303"/>
    <n v="62.8661033080922"/>
    <x v="2"/>
    <m/>
    <x v="0"/>
    <n v="259"/>
    <n v="38370"/>
    <n v="2.3578123564970048"/>
    <n v="1E-3"/>
  </r>
  <r>
    <s v="ID1242"/>
    <d v="2012-05-29T04:08:45"/>
    <n v="71000"/>
    <n v="71000"/>
    <s v="EUR"/>
    <n v="90198.36016840415"/>
    <s v="Consultant"/>
    <x v="5"/>
    <s v="Germany"/>
    <x v="8"/>
    <x v="1"/>
    <n v="10.370231137780101"/>
    <n v="51.322924262780397"/>
    <x v="1"/>
    <n v="3"/>
    <x v="0"/>
    <n v="260"/>
    <n v="38100"/>
    <n v="2.3674110280421035"/>
    <n v="90198.36016840415"/>
  </r>
  <r>
    <s v="ID0045"/>
    <d v="2012-05-25T05:45:01"/>
    <n v="90000"/>
    <n v="90000"/>
    <s v="USD"/>
    <n v="90000"/>
    <s v="Scientist"/>
    <x v="9"/>
    <s v="USA"/>
    <x v="1"/>
    <x v="0"/>
    <n v="-100.37109375"/>
    <n v="40.580584664127599"/>
    <x v="1"/>
    <m/>
    <x v="0"/>
    <n v="261"/>
    <n v="47310"/>
    <n v="1.9023462270133165"/>
    <n v="1E-3"/>
  </r>
  <r>
    <s v="ID0102"/>
    <d v="2012-05-26T00:40:46"/>
    <n v="90000"/>
    <n v="90000"/>
    <s v="USD"/>
    <n v="90000"/>
    <s v="Product Specialist"/>
    <x v="2"/>
    <s v="USA"/>
    <x v="1"/>
    <x v="0"/>
    <n v="-100.37109375"/>
    <n v="40.580584664127599"/>
    <x v="0"/>
    <m/>
    <x v="0"/>
    <n v="262"/>
    <n v="47310"/>
    <n v="1.9023462270133165"/>
    <n v="1E-3"/>
  </r>
  <r>
    <s v="ID0156"/>
    <d v="2012-05-26T00:45:17"/>
    <s v="90000 USD"/>
    <n v="90000"/>
    <s v="USD"/>
    <n v="90000"/>
    <s v="Senior Data Quality Analyst"/>
    <x v="6"/>
    <s v="USA"/>
    <x v="1"/>
    <x v="0"/>
    <n v="-100.37109375"/>
    <n v="40.580584664127599"/>
    <x v="3"/>
    <m/>
    <x v="0"/>
    <n v="263"/>
    <n v="47310"/>
    <n v="1.9023462270133165"/>
    <n v="1E-3"/>
  </r>
  <r>
    <s v="ID0200"/>
    <d v="2012-05-26T00:53:00"/>
    <n v="90000"/>
    <n v="90000"/>
    <s v="USD"/>
    <n v="90000"/>
    <s v="Project Manager"/>
    <x v="1"/>
    <s v="USA"/>
    <x v="1"/>
    <x v="0"/>
    <n v="-100.37109375"/>
    <n v="40.580584664127599"/>
    <x v="3"/>
    <m/>
    <x v="0"/>
    <n v="264"/>
    <n v="47310"/>
    <n v="1.9023462270133165"/>
    <n v="1E-3"/>
  </r>
  <r>
    <s v="ID0244"/>
    <d v="2012-05-26T01:03:07"/>
    <n v="90000"/>
    <n v="90000"/>
    <s v="USD"/>
    <n v="90000"/>
    <s v="Manager Business Control"/>
    <x v="1"/>
    <s v="USA"/>
    <x v="1"/>
    <x v="0"/>
    <n v="-100.37109375"/>
    <n v="40.580584664127599"/>
    <x v="0"/>
    <m/>
    <x v="0"/>
    <n v="265"/>
    <n v="47310"/>
    <n v="1.9023462270133165"/>
    <n v="1E-3"/>
  </r>
  <r>
    <s v="ID0422"/>
    <d v="2012-05-26T02:19:52"/>
    <n v="90000"/>
    <n v="90000"/>
    <s v="USD"/>
    <n v="90000"/>
    <s v="Financial Analyst"/>
    <x v="6"/>
    <s v="USA"/>
    <x v="1"/>
    <x v="0"/>
    <n v="-100.37109375"/>
    <n v="40.580584664127599"/>
    <x v="2"/>
    <m/>
    <x v="0"/>
    <n v="266"/>
    <n v="47310"/>
    <n v="1.9023462270133165"/>
    <n v="1E-3"/>
  </r>
  <r>
    <s v="ID0435"/>
    <d v="2012-05-26T02:34:37"/>
    <n v="90000"/>
    <n v="90000"/>
    <s v="USD"/>
    <n v="90000"/>
    <s v="senior analyst"/>
    <x v="6"/>
    <s v="USA"/>
    <x v="1"/>
    <x v="0"/>
    <n v="-100.37109375"/>
    <n v="40.580584664127599"/>
    <x v="1"/>
    <m/>
    <x v="0"/>
    <n v="267"/>
    <n v="47310"/>
    <n v="1.9023462270133165"/>
    <n v="1E-3"/>
  </r>
  <r>
    <s v="ID0573"/>
    <d v="2012-05-26T06:54:40"/>
    <n v="90000"/>
    <n v="90000"/>
    <s v="USD"/>
    <n v="90000"/>
    <s v="Sales Operations Supervisor"/>
    <x v="1"/>
    <s v="USA"/>
    <x v="1"/>
    <x v="0"/>
    <n v="-100.37109375"/>
    <n v="40.580584664127599"/>
    <x v="0"/>
    <n v="6"/>
    <x v="4"/>
    <n v="268"/>
    <n v="47310"/>
    <n v="1.9023462270133165"/>
    <n v="1E-3"/>
  </r>
  <r>
    <s v="ID0579"/>
    <d v="2012-05-26T07:18:57"/>
    <n v="90000"/>
    <n v="90000"/>
    <s v="USD"/>
    <n v="90000"/>
    <s v="Manager"/>
    <x v="1"/>
    <s v="USA"/>
    <x v="1"/>
    <x v="0"/>
    <n v="-100.37109375"/>
    <n v="40.580584664127599"/>
    <x v="3"/>
    <n v="15"/>
    <x v="3"/>
    <n v="269"/>
    <n v="47310"/>
    <n v="1.9023462270133165"/>
    <n v="1E-3"/>
  </r>
  <r>
    <s v="ID0602"/>
    <d v="2012-05-26T08:56:13"/>
    <s v="90 k"/>
    <n v="90000"/>
    <s v="USD"/>
    <n v="90000"/>
    <s v="Operations"/>
    <x v="1"/>
    <s v="USA"/>
    <x v="1"/>
    <x v="0"/>
    <n v="-100.37109375"/>
    <n v="40.580584664127599"/>
    <x v="3"/>
    <n v="20"/>
    <x v="1"/>
    <n v="270"/>
    <n v="47310"/>
    <n v="1.9023462270133165"/>
    <n v="1E-3"/>
  </r>
  <r>
    <s v="ID1138"/>
    <d v="2012-05-28T18:39:19"/>
    <n v="90000"/>
    <n v="90000"/>
    <s v="USD"/>
    <n v="90000"/>
    <s v="Performance manager"/>
    <x v="1"/>
    <s v="USA"/>
    <x v="1"/>
    <x v="0"/>
    <n v="-100.37109375"/>
    <n v="40.580584664127599"/>
    <x v="0"/>
    <n v="5"/>
    <x v="4"/>
    <n v="271"/>
    <n v="47310"/>
    <n v="1.9023462270133165"/>
    <n v="1E-3"/>
  </r>
  <r>
    <s v="ID1222"/>
    <d v="2012-05-29T01:12:28"/>
    <n v="90000"/>
    <n v="90000"/>
    <s v="USD"/>
    <n v="90000"/>
    <s v="Senior Analyst"/>
    <x v="6"/>
    <s v="USA"/>
    <x v="1"/>
    <x v="0"/>
    <n v="-100.37109375"/>
    <n v="40.580584664127599"/>
    <x v="0"/>
    <n v="30"/>
    <x v="1"/>
    <n v="272"/>
    <n v="47310"/>
    <n v="1.9023462270133165"/>
    <n v="1E-3"/>
  </r>
  <r>
    <s v="ID1564"/>
    <d v="2012-05-31T23:48:36"/>
    <s v="USD90,000"/>
    <n v="90000"/>
    <s v="USD"/>
    <n v="90000"/>
    <s v="Operationsl Regional Manager"/>
    <x v="1"/>
    <s v="USA"/>
    <x v="1"/>
    <x v="0"/>
    <n v="-100.37109375"/>
    <n v="40.580584664127599"/>
    <x v="0"/>
    <n v="25"/>
    <x v="1"/>
    <n v="273"/>
    <n v="47310"/>
    <n v="1.9023462270133165"/>
    <n v="1E-3"/>
  </r>
  <r>
    <s v="ID1692"/>
    <d v="2012-06-05T20:43:21"/>
    <n v="90000"/>
    <n v="90000"/>
    <s v="USD"/>
    <n v="90000"/>
    <s v="Senior QA Tester"/>
    <x v="6"/>
    <s v="USA"/>
    <x v="1"/>
    <x v="0"/>
    <n v="-100.37109375"/>
    <n v="40.580584664127599"/>
    <x v="3"/>
    <n v="8"/>
    <x v="4"/>
    <n v="274"/>
    <n v="47310"/>
    <n v="1.9023462270133165"/>
    <n v="1E-3"/>
  </r>
  <r>
    <s v="ID0426"/>
    <d v="2012-05-26T02:24:24"/>
    <n v="5900"/>
    <n v="70800"/>
    <s v="EUR"/>
    <n v="89944.280280605832"/>
    <s v="Excel trainer"/>
    <x v="6"/>
    <s v="Finland"/>
    <x v="31"/>
    <x v="1"/>
    <n v="25.733350316683499"/>
    <n v="64.130182008867195"/>
    <x v="2"/>
    <m/>
    <x v="0"/>
    <n v="275"/>
    <n v="37070"/>
    <n v="2.4263361284220619"/>
    <n v="89944.280280605832"/>
  </r>
  <r>
    <s v="ID0367"/>
    <d v="2012-05-26T01:49:56"/>
    <n v="89000"/>
    <n v="89000"/>
    <s v="USD"/>
    <n v="89000"/>
    <s v="Quality Assurance Officer"/>
    <x v="1"/>
    <s v="USA"/>
    <x v="1"/>
    <x v="0"/>
    <n v="-100.37109375"/>
    <n v="40.580584664127599"/>
    <x v="0"/>
    <m/>
    <x v="0"/>
    <n v="276"/>
    <n v="47310"/>
    <n v="1.8812090467131684"/>
    <n v="1E-3"/>
  </r>
  <r>
    <s v="ID1519"/>
    <d v="2012-05-31T03:07:09"/>
    <n v="89000"/>
    <n v="89000"/>
    <s v="USD"/>
    <n v="89000"/>
    <s v="Finance Manager"/>
    <x v="1"/>
    <s v="USA"/>
    <x v="1"/>
    <x v="0"/>
    <n v="-100.37109375"/>
    <n v="40.580584664127599"/>
    <x v="3"/>
    <n v="10"/>
    <x v="2"/>
    <n v="277"/>
    <n v="47310"/>
    <n v="1.8812090467131684"/>
    <n v="1E-3"/>
  </r>
  <r>
    <s v="ID1529"/>
    <d v="2012-05-31T08:20:03"/>
    <n v="89000"/>
    <n v="89000"/>
    <s v="USD"/>
    <n v="89000"/>
    <s v="BI Analyst"/>
    <x v="6"/>
    <s v="USA"/>
    <x v="1"/>
    <x v="0"/>
    <n v="-100.37109375"/>
    <n v="40.580584664127599"/>
    <x v="2"/>
    <n v="14"/>
    <x v="2"/>
    <n v="278"/>
    <n v="47310"/>
    <n v="1.8812090467131684"/>
    <n v="1E-3"/>
  </r>
  <r>
    <s v="ID1150"/>
    <d v="2012-05-28T20:05:20"/>
    <s v="â‚¬70k"/>
    <n v="70000"/>
    <s v="EUR"/>
    <n v="88927.960729412545"/>
    <s v="Construction Planner"/>
    <x v="5"/>
    <s v="Ireland"/>
    <x v="32"/>
    <x v="1"/>
    <n v="-8.3497513219418007"/>
    <n v="53.181314068583603"/>
    <x v="3"/>
    <n v="20"/>
    <x v="1"/>
    <n v="279"/>
    <n v="33540"/>
    <n v="2.6514001410081258"/>
    <n v="88927.960729412545"/>
  </r>
  <r>
    <s v="ID1563"/>
    <d v="2012-05-31T23:10:44"/>
    <s v="70000 â‚¬"/>
    <n v="70000"/>
    <s v="EUR"/>
    <n v="88927.960729412545"/>
    <s v="Specialist Learning Technology"/>
    <x v="2"/>
    <s v="Germany"/>
    <x v="8"/>
    <x v="1"/>
    <n v="10.370231137780101"/>
    <n v="51.322924262780397"/>
    <x v="1"/>
    <n v="5"/>
    <x v="4"/>
    <n v="280"/>
    <n v="38100"/>
    <n v="2.3340672107457361"/>
    <n v="88927.960729412545"/>
  </r>
  <r>
    <s v="ID0171"/>
    <d v="2012-05-26T00:48:46"/>
    <n v="90000"/>
    <n v="90000"/>
    <s v="CAD"/>
    <n v="88502.537072729421"/>
    <s v="Senior Actuarial Analyst"/>
    <x v="6"/>
    <s v="Canada"/>
    <x v="0"/>
    <x v="0"/>
    <n v="-96.081121840459303"/>
    <n v="62.8661033080922"/>
    <x v="0"/>
    <m/>
    <x v="0"/>
    <n v="281"/>
    <n v="38370"/>
    <n v="2.3065555661383743"/>
    <n v="1E-3"/>
  </r>
  <r>
    <s v="ID0147"/>
    <d v="2012-05-26T00:44:18"/>
    <n v="88000"/>
    <n v="88000"/>
    <s v="USD"/>
    <n v="88000"/>
    <s v="project manager - metrics"/>
    <x v="1"/>
    <s v="USA"/>
    <x v="1"/>
    <x v="0"/>
    <n v="-100.37109375"/>
    <n v="40.580584664127599"/>
    <x v="0"/>
    <m/>
    <x v="0"/>
    <n v="282"/>
    <n v="47310"/>
    <n v="1.8600718664130205"/>
    <n v="1E-3"/>
  </r>
  <r>
    <s v="ID1198"/>
    <d v="2012-05-28T23:33:59"/>
    <n v="88000"/>
    <n v="88000"/>
    <s v="USD"/>
    <n v="88000"/>
    <s v="Manager, Strategy &amp; Insights"/>
    <x v="1"/>
    <s v="USA"/>
    <x v="1"/>
    <x v="0"/>
    <n v="-100.37109375"/>
    <n v="40.580584664127599"/>
    <x v="0"/>
    <n v="2"/>
    <x v="0"/>
    <n v="283"/>
    <n v="47310"/>
    <n v="1.8600718664130205"/>
    <n v="1E-3"/>
  </r>
  <r>
    <s v="ID1413"/>
    <d v="2012-05-29T23:44:26"/>
    <n v="88000"/>
    <n v="88000"/>
    <s v="USD"/>
    <n v="88000"/>
    <s v="Manager, Financial Planning &amp; Analysis"/>
    <x v="1"/>
    <s v="USA"/>
    <x v="1"/>
    <x v="0"/>
    <n v="-100.37109375"/>
    <n v="40.580584664127599"/>
    <x v="0"/>
    <n v="21"/>
    <x v="1"/>
    <n v="284"/>
    <n v="47310"/>
    <n v="1.8600718664130205"/>
    <n v="1E-3"/>
  </r>
  <r>
    <s v="ID1744"/>
    <d v="2012-06-08T02:27:13"/>
    <n v="88000"/>
    <n v="88000"/>
    <s v="USD"/>
    <n v="88000"/>
    <s v="Senior Fiancial Analyst"/>
    <x v="6"/>
    <s v="USA"/>
    <x v="1"/>
    <x v="0"/>
    <n v="-100.37109375"/>
    <n v="40.580584664127599"/>
    <x v="2"/>
    <n v="10"/>
    <x v="2"/>
    <n v="285"/>
    <n v="47310"/>
    <n v="1.8600718664130205"/>
    <n v="1E-3"/>
  </r>
  <r>
    <s v="ID1684"/>
    <d v="2012-06-05T10:43:34"/>
    <n v="110000"/>
    <n v="110000"/>
    <s v="NZD"/>
    <n v="87734.690296543267"/>
    <s v="Enterprise Portfolio Manager"/>
    <x v="1"/>
    <s v="New Zealand"/>
    <x v="12"/>
    <x v="3"/>
    <n v="157.68814341298901"/>
    <n v="-41.605832905433601"/>
    <x v="0"/>
    <n v="6"/>
    <x v="4"/>
    <n v="286"/>
    <n v="28100"/>
    <n v="3.1222309714072338"/>
    <n v="87734.690296543267"/>
  </r>
  <r>
    <s v="ID1456"/>
    <d v="2012-05-30T13:31:35"/>
    <n v="86000"/>
    <n v="86000"/>
    <s v="AUD"/>
    <n v="87712.230450626681"/>
    <s v="data analyst"/>
    <x v="6"/>
    <s v="Australia"/>
    <x v="6"/>
    <x v="3"/>
    <n v="136.67140151954899"/>
    <n v="-24.803590596310801"/>
    <x v="0"/>
    <n v="10"/>
    <x v="2"/>
    <n v="287"/>
    <n v="36910"/>
    <n v="2.3763812097162473"/>
    <n v="87712.230450626681"/>
  </r>
  <r>
    <s v="ID0876"/>
    <d v="2012-05-27T10:13:27"/>
    <n v="87456"/>
    <n v="87456"/>
    <s v="USD"/>
    <n v="87456"/>
    <s v="qa team supervisor "/>
    <x v="1"/>
    <s v="USA"/>
    <x v="1"/>
    <x v="0"/>
    <n v="-100.37109375"/>
    <n v="40.580584664127599"/>
    <x v="3"/>
    <n v="12"/>
    <x v="2"/>
    <n v="288"/>
    <n v="47310"/>
    <n v="1.8485732403297399"/>
    <n v="1E-3"/>
  </r>
  <r>
    <s v="ID1807"/>
    <d v="2012-06-12T08:36:15"/>
    <n v="87000"/>
    <n v="87000"/>
    <s v="USD"/>
    <n v="87000"/>
    <s v="Ð˜Ð¨ Ð¤Ñ‚Ñ„Ð´Ð½Ñ‹Ðµ"/>
    <x v="9"/>
    <s v="USA"/>
    <x v="1"/>
    <x v="0"/>
    <n v="-100.37109375"/>
    <n v="40.580584664127599"/>
    <x v="0"/>
    <n v="3"/>
    <x v="0"/>
    <n v="289"/>
    <n v="47310"/>
    <n v="1.8389346861128726"/>
    <n v="1E-3"/>
  </r>
  <r>
    <s v="ID0067"/>
    <d v="2012-05-25T07:25:12"/>
    <n v="85000"/>
    <n v="85000"/>
    <s v="AUD"/>
    <n v="86692.320794224041"/>
    <s v="head of data"/>
    <x v="3"/>
    <s v="Australia"/>
    <x v="6"/>
    <x v="3"/>
    <n v="136.67140151954899"/>
    <n v="-24.803590596310801"/>
    <x v="0"/>
    <m/>
    <x v="0"/>
    <n v="290"/>
    <n v="36910"/>
    <n v="2.3487488700683836"/>
    <n v="86692.320794224041"/>
  </r>
  <r>
    <s v="ID0543"/>
    <d v="2012-05-26T05:28:46"/>
    <n v="85000"/>
    <n v="85000"/>
    <s v="AUD"/>
    <n v="86692.320794224041"/>
    <s v="Business analyst"/>
    <x v="6"/>
    <s v="Australia"/>
    <x v="6"/>
    <x v="3"/>
    <n v="136.67140151954899"/>
    <n v="-24.803590596310801"/>
    <x v="0"/>
    <m/>
    <x v="0"/>
    <n v="291"/>
    <n v="36910"/>
    <n v="2.3487488700683836"/>
    <n v="86692.320794224041"/>
  </r>
  <r>
    <s v="ID0623"/>
    <d v="2012-05-26T11:03:02"/>
    <s v="A$85000"/>
    <n v="85000"/>
    <s v="AUD"/>
    <n v="86692.320794224041"/>
    <s v="Trainer"/>
    <x v="5"/>
    <s v="Australia"/>
    <x v="6"/>
    <x v="3"/>
    <n v="136.67140151954899"/>
    <n v="-24.803590596310801"/>
    <x v="1"/>
    <n v="20"/>
    <x v="1"/>
    <n v="292"/>
    <n v="36910"/>
    <n v="2.3487488700683836"/>
    <n v="86692.320794224041"/>
  </r>
  <r>
    <s v="ID1537"/>
    <d v="2012-05-31T13:25:49"/>
    <s v="85,000 AUD"/>
    <n v="85000"/>
    <s v="AUD"/>
    <n v="86692.320794224041"/>
    <s v="Demand Planner"/>
    <x v="6"/>
    <s v="Australia"/>
    <x v="6"/>
    <x v="3"/>
    <n v="136.67140151954899"/>
    <n v="-24.803590596310801"/>
    <x v="1"/>
    <n v="5"/>
    <x v="4"/>
    <n v="293"/>
    <n v="36910"/>
    <n v="2.3487488700683836"/>
    <n v="86692.320794224041"/>
  </r>
  <r>
    <s v="ID1586"/>
    <d v="2012-06-01T08:52:31"/>
    <n v="85000"/>
    <n v="85000"/>
    <s v="AUD"/>
    <n v="86692.320794224041"/>
    <s v="Administrator"/>
    <x v="6"/>
    <s v="Australia"/>
    <x v="6"/>
    <x v="3"/>
    <n v="136.67140151954899"/>
    <n v="-24.803590596310801"/>
    <x v="0"/>
    <n v="30"/>
    <x v="1"/>
    <n v="294"/>
    <n v="36910"/>
    <n v="2.3487488700683836"/>
    <n v="86692.320794224041"/>
  </r>
  <r>
    <s v="ID0820"/>
    <d v="2012-05-26T22:43:11"/>
    <s v="Â£55000"/>
    <n v="55000"/>
    <s v="GBP"/>
    <n v="86689.804963700633"/>
    <s v="Financial controller"/>
    <x v="8"/>
    <s v="UK"/>
    <x v="2"/>
    <x v="1"/>
    <n v="-3.2765753000000002"/>
    <n v="54.702354499999998"/>
    <x v="0"/>
    <n v="12"/>
    <x v="2"/>
    <n v="295"/>
    <n v="35840"/>
    <n v="2.4188003617103973"/>
    <n v="86689.804963700633"/>
  </r>
  <r>
    <s v="ID1087"/>
    <d v="2012-05-28T15:47:46"/>
    <s v="Â£55000"/>
    <n v="55000"/>
    <s v="GBP"/>
    <n v="86689.804963700633"/>
    <s v="Finance Director"/>
    <x v="3"/>
    <s v="UK"/>
    <x v="2"/>
    <x v="1"/>
    <n v="-3.2765753000000002"/>
    <n v="54.702354499999998"/>
    <x v="3"/>
    <n v="22"/>
    <x v="1"/>
    <n v="296"/>
    <n v="35840"/>
    <n v="2.4188003617103973"/>
    <n v="86689.804963700633"/>
  </r>
  <r>
    <s v="ID0522"/>
    <d v="2012-05-26T04:39:11"/>
    <n v="87550"/>
    <n v="87550"/>
    <s v="CAD"/>
    <n v="86093.301341305123"/>
    <s v="Manager"/>
    <x v="1"/>
    <s v="Canada"/>
    <x v="0"/>
    <x v="0"/>
    <n v="-96.081121840459303"/>
    <n v="62.8661033080922"/>
    <x v="0"/>
    <m/>
    <x v="0"/>
    <n v="297"/>
    <n v="38370"/>
    <n v="2.2437659979490521"/>
    <n v="1E-3"/>
  </r>
  <r>
    <s v="ID1650"/>
    <d v="2012-06-03T19:40:18"/>
    <n v="86000"/>
    <n v="86000"/>
    <s v="USD"/>
    <n v="86000"/>
    <s v="Analyst"/>
    <x v="6"/>
    <s v="Philippines"/>
    <x v="33"/>
    <x v="4"/>
    <n v="121.651388657575"/>
    <n v="12.758380905622699"/>
    <x v="2"/>
    <n v="3"/>
    <x v="0"/>
    <n v="298"/>
    <n v="3980"/>
    <n v="21.608040201005025"/>
    <n v="86000"/>
  </r>
  <r>
    <s v="ID1659"/>
    <d v="2012-06-04T13:30:51"/>
    <n v="84000"/>
    <n v="84000"/>
    <s v="AUD"/>
    <n v="85672.4111378214"/>
    <s v="consultant"/>
    <x v="5"/>
    <s v="Australia"/>
    <x v="6"/>
    <x v="3"/>
    <n v="136.67140151954899"/>
    <n v="-24.803590596310801"/>
    <x v="0"/>
    <n v="6"/>
    <x v="4"/>
    <n v="299"/>
    <n v="36910"/>
    <n v="2.3211165304205204"/>
    <n v="85672.4111378214"/>
  </r>
  <r>
    <s v="ID0468"/>
    <d v="2012-05-26T03:11:44"/>
    <n v="87000"/>
    <n v="87000"/>
    <s v="CAD"/>
    <n v="85552.452503638444"/>
    <s v="Business Manager"/>
    <x v="1"/>
    <s v="Canada"/>
    <x v="0"/>
    <x v="0"/>
    <n v="-96.081121840459303"/>
    <n v="62.8661033080922"/>
    <x v="0"/>
    <m/>
    <x v="0"/>
    <n v="300"/>
    <n v="38370"/>
    <n v="2.2296703806004285"/>
    <n v="1E-3"/>
  </r>
  <r>
    <s v="ID1543"/>
    <d v="2012-05-31T16:25:24"/>
    <n v="320000"/>
    <n v="320000"/>
    <s v="SAR"/>
    <n v="85333.333333333328"/>
    <s v="Merchandise Planning Manager"/>
    <x v="1"/>
    <s v="Saudi Arabia"/>
    <x v="34"/>
    <x v="6"/>
    <n v="42.352831999999999"/>
    <n v="25.624262600000002"/>
    <x v="3"/>
    <n v="15"/>
    <x v="3"/>
    <n v="301"/>
    <n v="22750"/>
    <n v="3.7509157509157509"/>
    <n v="85333.333333333328"/>
  </r>
  <r>
    <s v="ID0068"/>
    <d v="2012-05-25T07:29:12"/>
    <n v="85087"/>
    <n v="85087"/>
    <s v="USD"/>
    <n v="85087"/>
    <s v="Business Systems Analyst"/>
    <x v="6"/>
    <s v="USA"/>
    <x v="1"/>
    <x v="0"/>
    <n v="-100.37109375"/>
    <n v="40.580584664127599"/>
    <x v="3"/>
    <m/>
    <x v="0"/>
    <n v="302"/>
    <n v="47310"/>
    <n v="1.7984992601986896"/>
    <n v="1E-3"/>
  </r>
  <r>
    <s v="ID0015"/>
    <d v="2012-05-25T03:53:22"/>
    <n v="85000"/>
    <n v="85000"/>
    <s v="USD"/>
    <n v="85000"/>
    <s v="Project Engineer"/>
    <x v="7"/>
    <s v="USA"/>
    <x v="1"/>
    <x v="0"/>
    <n v="-100.37109375"/>
    <n v="40.580584664127599"/>
    <x v="1"/>
    <m/>
    <x v="0"/>
    <n v="303"/>
    <n v="47310"/>
    <n v="1.7966603255125766"/>
    <n v="1E-3"/>
  </r>
  <r>
    <s v="ID0065"/>
    <d v="2012-05-25T07:20:08"/>
    <n v="85000"/>
    <n v="85000"/>
    <s v="USD"/>
    <n v="85000"/>
    <s v="Manager"/>
    <x v="1"/>
    <s v="USA"/>
    <x v="1"/>
    <x v="0"/>
    <n v="-100.37109375"/>
    <n v="40.580584664127599"/>
    <x v="0"/>
    <m/>
    <x v="0"/>
    <n v="304"/>
    <n v="47310"/>
    <n v="1.7966603255125766"/>
    <n v="1E-3"/>
  </r>
  <r>
    <s v="ID0111"/>
    <d v="2012-05-26T00:41:16"/>
    <s v="$85,000+"/>
    <n v="85000"/>
    <s v="USD"/>
    <n v="85000"/>
    <s v="Strategic Analyst"/>
    <x v="6"/>
    <s v="USA"/>
    <x v="1"/>
    <x v="0"/>
    <n v="-100.37109375"/>
    <n v="40.580584664127599"/>
    <x v="0"/>
    <m/>
    <x v="0"/>
    <n v="305"/>
    <n v="47310"/>
    <n v="1.7966603255125766"/>
    <n v="1E-3"/>
  </r>
  <r>
    <s v="ID0117"/>
    <d v="2012-05-26T00:41:35"/>
    <n v="85000"/>
    <n v="85000"/>
    <s v="USD"/>
    <n v="85000"/>
    <s v="Financial Controller"/>
    <x v="8"/>
    <s v="UAE"/>
    <x v="26"/>
    <x v="6"/>
    <n v="53.96484375"/>
    <s v="23.805449612314625,"/>
    <x v="0"/>
    <m/>
    <x v="0"/>
    <n v="306"/>
    <n v="50580"/>
    <n v="1.6805061289047054"/>
    <n v="85000"/>
  </r>
  <r>
    <s v="ID0308"/>
    <d v="2012-05-26T01:23:43"/>
    <n v="85000"/>
    <n v="85000"/>
    <s v="USD"/>
    <n v="85000"/>
    <s v="Plant Controller"/>
    <x v="8"/>
    <s v="USA"/>
    <x v="1"/>
    <x v="0"/>
    <n v="-100.37109375"/>
    <n v="40.580584664127599"/>
    <x v="2"/>
    <m/>
    <x v="0"/>
    <n v="307"/>
    <n v="47310"/>
    <n v="1.7966603255125766"/>
    <n v="1E-3"/>
  </r>
  <r>
    <s v="ID0365"/>
    <d v="2012-05-26T01:49:19"/>
    <n v="85000"/>
    <n v="85000"/>
    <s v="USD"/>
    <n v="85000"/>
    <s v="Sr. Financial Analyst"/>
    <x v="6"/>
    <s v="USA"/>
    <x v="1"/>
    <x v="0"/>
    <n v="-100.37109375"/>
    <n v="40.580584664127599"/>
    <x v="0"/>
    <m/>
    <x v="0"/>
    <n v="308"/>
    <n v="47310"/>
    <n v="1.7966603255125766"/>
    <n v="1E-3"/>
  </r>
  <r>
    <s v="ID0399"/>
    <d v="2012-05-26T02:05:06"/>
    <n v="85000"/>
    <n v="85000"/>
    <s v="USD"/>
    <n v="85000"/>
    <s v="ENGINEER"/>
    <x v="7"/>
    <s v="USA"/>
    <x v="1"/>
    <x v="0"/>
    <n v="-100.37109375"/>
    <n v="40.580584664127599"/>
    <x v="3"/>
    <m/>
    <x v="0"/>
    <n v="309"/>
    <n v="47310"/>
    <n v="1.7966603255125766"/>
    <n v="1E-3"/>
  </r>
  <r>
    <s v="ID0806"/>
    <d v="2012-05-26T21:27:17"/>
    <n v="85000"/>
    <n v="85000"/>
    <s v="USD"/>
    <n v="85000"/>
    <s v="Director, IT/Operations"/>
    <x v="3"/>
    <s v="USA"/>
    <x v="1"/>
    <x v="0"/>
    <n v="-100.37109375"/>
    <n v="40.580584664127599"/>
    <x v="0"/>
    <n v="15"/>
    <x v="3"/>
    <n v="310"/>
    <n v="47310"/>
    <n v="1.7966603255125766"/>
    <n v="1E-3"/>
  </r>
  <r>
    <s v="ID0840"/>
    <d v="2012-05-27T00:02:45"/>
    <n v="85000"/>
    <n v="85000"/>
    <s v="USD"/>
    <n v="85000"/>
    <s v="actuary"/>
    <x v="0"/>
    <s v="USA"/>
    <x v="1"/>
    <x v="0"/>
    <n v="-100.37109375"/>
    <n v="40.580584664127599"/>
    <x v="2"/>
    <n v="1"/>
    <x v="0"/>
    <n v="311"/>
    <n v="47310"/>
    <n v="1.7966603255125766"/>
    <n v="1E-3"/>
  </r>
  <r>
    <s v="ID0985"/>
    <d v="2012-05-28T08:22:44"/>
    <s v="USD 85000.00"/>
    <n v="85000"/>
    <s v="USD"/>
    <n v="85000"/>
    <s v="Reporting and DB Analyist"/>
    <x v="4"/>
    <s v="Australia"/>
    <x v="6"/>
    <x v="3"/>
    <n v="136.67140151954899"/>
    <n v="-24.803590596310801"/>
    <x v="0"/>
    <n v="8"/>
    <x v="4"/>
    <n v="312"/>
    <n v="36910"/>
    <n v="2.3028989433757787"/>
    <n v="85000"/>
  </r>
  <r>
    <s v="ID1248"/>
    <d v="2012-05-29T05:08:57"/>
    <s v="85000 USD"/>
    <n v="85000"/>
    <s v="USD"/>
    <n v="85000"/>
    <s v="Senior Executive Compensation Analyst "/>
    <x v="6"/>
    <s v="USA"/>
    <x v="1"/>
    <x v="0"/>
    <n v="-100.37109375"/>
    <n v="40.580584664127599"/>
    <x v="0"/>
    <n v="5"/>
    <x v="4"/>
    <n v="313"/>
    <n v="47310"/>
    <n v="1.7966603255125766"/>
    <n v="1E-3"/>
  </r>
  <r>
    <s v="ID1283"/>
    <d v="2012-05-29T11:00:32"/>
    <n v="85000"/>
    <n v="85000"/>
    <s v="USD"/>
    <n v="85000"/>
    <s v="manager operation"/>
    <x v="1"/>
    <s v="srilanka"/>
    <x v="35"/>
    <x v="4"/>
    <n v="80.833844200000001"/>
    <n v="7.9090562000000002"/>
    <x v="2"/>
    <n v="10"/>
    <x v="2"/>
    <n v="314"/>
    <n v="5010"/>
    <n v="16.966067864271459"/>
    <n v="85000"/>
  </r>
  <r>
    <s v="ID1381"/>
    <d v="2012-05-29T21:28:07"/>
    <n v="85000"/>
    <n v="85000"/>
    <s v="USD"/>
    <n v="85000"/>
    <s v="Senior Analyst"/>
    <x v="6"/>
    <s v="USA"/>
    <x v="1"/>
    <x v="0"/>
    <n v="-100.37109375"/>
    <n v="40.580584664127599"/>
    <x v="0"/>
    <n v="17"/>
    <x v="3"/>
    <n v="315"/>
    <n v="47310"/>
    <n v="1.7966603255125766"/>
    <n v="1E-3"/>
  </r>
  <r>
    <s v="ID1384"/>
    <d v="2012-05-29T21:38:10"/>
    <n v="85000"/>
    <n v="85000"/>
    <s v="USD"/>
    <n v="85000"/>
    <s v="energy engineer"/>
    <x v="7"/>
    <s v="USA"/>
    <x v="1"/>
    <x v="0"/>
    <n v="-100.37109375"/>
    <n v="40.580584664127599"/>
    <x v="3"/>
    <n v="25"/>
    <x v="1"/>
    <n v="316"/>
    <n v="47310"/>
    <n v="1.7966603255125766"/>
    <n v="1E-3"/>
  </r>
  <r>
    <s v="ID1483"/>
    <d v="2012-05-30T19:01:20"/>
    <n v="85000"/>
    <n v="85000"/>
    <s v="USD"/>
    <n v="85000"/>
    <s v="sr analyst"/>
    <x v="6"/>
    <s v="USA"/>
    <x v="1"/>
    <x v="0"/>
    <n v="-100.37109375"/>
    <n v="40.580584664127599"/>
    <x v="0"/>
    <n v="9"/>
    <x v="4"/>
    <n v="317"/>
    <n v="47310"/>
    <n v="1.7966603255125766"/>
    <n v="1E-3"/>
  </r>
  <r>
    <s v="ID1583"/>
    <d v="2012-06-01T06:53:52"/>
    <n v="85000"/>
    <n v="85000"/>
    <s v="USD"/>
    <n v="85000"/>
    <s v="Sr Report Developer"/>
    <x v="4"/>
    <s v="USA"/>
    <x v="1"/>
    <x v="0"/>
    <n v="-100.37109375"/>
    <n v="40.580584664127599"/>
    <x v="0"/>
    <n v="10"/>
    <x v="2"/>
    <n v="318"/>
    <n v="47310"/>
    <n v="1.7966603255125766"/>
    <n v="1E-3"/>
  </r>
  <r>
    <s v="ID1620"/>
    <d v="2012-06-02T07:42:02"/>
    <n v="85000"/>
    <n v="85000"/>
    <s v="USD"/>
    <n v="85000"/>
    <s v="Senior Accountant"/>
    <x v="0"/>
    <s v="USA"/>
    <x v="1"/>
    <x v="0"/>
    <n v="-100.37109375"/>
    <n v="40.580584664127599"/>
    <x v="3"/>
    <n v="8"/>
    <x v="4"/>
    <n v="319"/>
    <n v="47310"/>
    <n v="1.7966603255125766"/>
    <n v="1E-3"/>
  </r>
  <r>
    <s v="ID1669"/>
    <d v="2012-06-04T23:18:41"/>
    <n v="85000"/>
    <n v="85000"/>
    <s v="USD"/>
    <n v="85000"/>
    <s v="Sr Manager"/>
    <x v="1"/>
    <s v="USA"/>
    <x v="1"/>
    <x v="0"/>
    <n v="-100.37109375"/>
    <n v="40.580584664127599"/>
    <x v="2"/>
    <n v="10"/>
    <x v="2"/>
    <n v="320"/>
    <n v="47310"/>
    <n v="1.7966603255125766"/>
    <n v="1E-3"/>
  </r>
  <r>
    <s v="ID1694"/>
    <d v="2012-06-05T21:33:47"/>
    <n v="85000"/>
    <n v="85000"/>
    <s v="USD"/>
    <n v="85000"/>
    <s v="Financial Analyst"/>
    <x v="6"/>
    <s v="USA"/>
    <x v="1"/>
    <x v="0"/>
    <n v="-100.37109375"/>
    <n v="40.580584664127599"/>
    <x v="0"/>
    <n v="12"/>
    <x v="2"/>
    <n v="321"/>
    <n v="47310"/>
    <n v="1.7966603255125766"/>
    <n v="1E-3"/>
  </r>
  <r>
    <s v="ID1751"/>
    <d v="2012-06-08T09:46:59"/>
    <n v="85000"/>
    <n v="85000"/>
    <s v="USD"/>
    <n v="85000"/>
    <s v="Actuary"/>
    <x v="0"/>
    <s v="USA"/>
    <x v="1"/>
    <x v="0"/>
    <n v="-100.37109375"/>
    <n v="40.580584664127599"/>
    <x v="0"/>
    <n v="20"/>
    <x v="1"/>
    <n v="322"/>
    <n v="47310"/>
    <n v="1.7966603255125766"/>
    <n v="1E-3"/>
  </r>
  <r>
    <s v="ID1775"/>
    <d v="2012-06-10T02:20:05"/>
    <n v="85000"/>
    <n v="85000"/>
    <s v="USD"/>
    <n v="85000"/>
    <s v="purchasing manager"/>
    <x v="1"/>
    <s v="USA"/>
    <x v="1"/>
    <x v="0"/>
    <n v="-100.37109375"/>
    <n v="40.580584664127599"/>
    <x v="3"/>
    <n v="15"/>
    <x v="3"/>
    <n v="323"/>
    <n v="47310"/>
    <n v="1.7966603255125766"/>
    <n v="1E-3"/>
  </r>
  <r>
    <s v="ID1809"/>
    <d v="2012-06-12T12:15:46"/>
    <n v="85000"/>
    <n v="85000"/>
    <s v="USD"/>
    <n v="85000"/>
    <s v="Lead Financial Analyst"/>
    <x v="6"/>
    <s v="USA"/>
    <x v="1"/>
    <x v="0"/>
    <n v="-100.37109375"/>
    <n v="40.580584664127599"/>
    <x v="2"/>
    <n v="3"/>
    <x v="0"/>
    <n v="324"/>
    <n v="47310"/>
    <n v="1.7966603255125766"/>
    <n v="1E-3"/>
  </r>
  <r>
    <s v="ID1852"/>
    <d v="2012-06-15T02:30:11"/>
    <s v="US$ 85000"/>
    <n v="85000"/>
    <s v="USD"/>
    <n v="85000"/>
    <s v="Chief Financial Officer"/>
    <x v="3"/>
    <s v="USA"/>
    <x v="1"/>
    <x v="0"/>
    <n v="-100.37109375"/>
    <n v="40.580584664127599"/>
    <x v="3"/>
    <n v="15"/>
    <x v="3"/>
    <n v="325"/>
    <n v="47310"/>
    <n v="1.7966603255125766"/>
    <n v="1E-3"/>
  </r>
  <r>
    <s v="ID0498"/>
    <d v="2012-05-26T03:50:24"/>
    <n v="84000"/>
    <n v="84000"/>
    <s v="USD"/>
    <n v="84000"/>
    <s v="Senior Analyst"/>
    <x v="6"/>
    <s v="USA"/>
    <x v="1"/>
    <x v="0"/>
    <n v="-100.37109375"/>
    <n v="40.580584664127599"/>
    <x v="2"/>
    <m/>
    <x v="0"/>
    <n v="326"/>
    <n v="47310"/>
    <n v="1.7755231452124287"/>
    <n v="1E-3"/>
  </r>
  <r>
    <s v="ID0743"/>
    <d v="2012-05-26T15:59:44"/>
    <s v="66000 â‚¬"/>
    <n v="66000"/>
    <s v="EUR"/>
    <n v="83846.362973446114"/>
    <s v="Logistics Analyst"/>
    <x v="6"/>
    <s v="germany"/>
    <x v="8"/>
    <x v="1"/>
    <n v="10.370231137780101"/>
    <n v="51.322924262780397"/>
    <x v="0"/>
    <n v="7"/>
    <x v="4"/>
    <n v="327"/>
    <n v="38100"/>
    <n v="2.2006919415602653"/>
    <n v="83846.362973446114"/>
  </r>
  <r>
    <s v="ID0256"/>
    <d v="2012-05-26T01:06:12"/>
    <n v="4390"/>
    <n v="52680"/>
    <s v="GBP"/>
    <n v="83033.071372504521"/>
    <s v="Excel Consultant"/>
    <x v="5"/>
    <s v="UK"/>
    <x v="2"/>
    <x v="1"/>
    <n v="-3.2765753000000002"/>
    <n v="54.702354499999998"/>
    <x v="2"/>
    <m/>
    <x v="0"/>
    <n v="328"/>
    <n v="35840"/>
    <n v="2.3167709646346126"/>
    <n v="83033.071372504521"/>
  </r>
  <r>
    <s v="ID1383"/>
    <d v="2012-05-29T21:33:42"/>
    <s v="$83000 USD "/>
    <n v="83000"/>
    <s v="USD"/>
    <n v="83000"/>
    <s v="Senior Planning Analyst"/>
    <x v="6"/>
    <s v="Canada"/>
    <x v="0"/>
    <x v="0"/>
    <n v="-96.081121840459303"/>
    <n v="62.8661033080922"/>
    <x v="0"/>
    <n v="12"/>
    <x v="2"/>
    <n v="329"/>
    <n v="38370"/>
    <n v="2.1631482929371906"/>
    <n v="1E-3"/>
  </r>
  <r>
    <s v="ID1638"/>
    <d v="2012-06-03T07:16:47"/>
    <s v="485000 DKK"/>
    <n v="485000"/>
    <s v="DKK"/>
    <n v="82888.5550559455"/>
    <s v="Controller"/>
    <x v="8"/>
    <s v="Denmark"/>
    <x v="20"/>
    <x v="1"/>
    <n v="10.445226583805599"/>
    <n v="56.002385797452"/>
    <x v="0"/>
    <n v="18"/>
    <x v="3"/>
    <n v="330"/>
    <n v="41100"/>
    <n v="2.0167531643782359"/>
    <n v="82888.5550559455"/>
  </r>
  <r>
    <s v="ID0305"/>
    <d v="2012-05-26T01:22:48"/>
    <s v="65000 euro"/>
    <n v="65000"/>
    <s v="EUR"/>
    <n v="82575.963534454509"/>
    <s v="controller"/>
    <x v="8"/>
    <s v="germany"/>
    <x v="8"/>
    <x v="1"/>
    <n v="10.370231137780101"/>
    <n v="51.322924262780397"/>
    <x v="2"/>
    <m/>
    <x v="0"/>
    <n v="331"/>
    <n v="38100"/>
    <n v="2.1673481242638979"/>
    <n v="82575.963534454509"/>
  </r>
  <r>
    <s v="ID0530"/>
    <d v="2012-05-26T05:00:21"/>
    <n v="82300"/>
    <n v="82300"/>
    <s v="USD"/>
    <n v="82300"/>
    <s v="Manager - Finance"/>
    <x v="1"/>
    <s v="USA"/>
    <x v="1"/>
    <x v="0"/>
    <n v="-100.37109375"/>
    <n v="40.580584664127599"/>
    <x v="3"/>
    <m/>
    <x v="0"/>
    <n v="332"/>
    <n v="47310"/>
    <n v="1.7395899387021772"/>
    <n v="1E-3"/>
  </r>
  <r>
    <s v="ID1267"/>
    <d v="2012-05-29T09:15:09"/>
    <n v="82000"/>
    <n v="82000"/>
    <s v="USD"/>
    <n v="82000"/>
    <s v="Manager - Marketing Analytics"/>
    <x v="1"/>
    <s v="USA"/>
    <x v="1"/>
    <x v="0"/>
    <n v="-100.37109375"/>
    <n v="40.580584664127599"/>
    <x v="0"/>
    <n v="10"/>
    <x v="2"/>
    <n v="333"/>
    <n v="47310"/>
    <n v="1.7332487846121327"/>
    <n v="1E-3"/>
  </r>
  <r>
    <s v="ID1325"/>
    <d v="2012-05-29T15:51:21"/>
    <s v="82000 USD"/>
    <n v="82000"/>
    <s v="USD"/>
    <n v="82000"/>
    <s v="Consultant"/>
    <x v="5"/>
    <s v="South Africa"/>
    <x v="14"/>
    <x v="5"/>
    <n v="25.075048595878101"/>
    <n v="-29.262871995561401"/>
    <x v="0"/>
    <n v="10"/>
    <x v="2"/>
    <n v="334"/>
    <n v="10360"/>
    <n v="7.9150579150579148"/>
    <n v="82000"/>
  </r>
  <r>
    <s v="ID1164"/>
    <d v="2012-05-28T22:25:04"/>
    <s v="Â£51,000/$81,600"/>
    <n v="81600"/>
    <s v="USD"/>
    <n v="81600"/>
    <s v="Business Analyst - Central Finance"/>
    <x v="6"/>
    <s v="UK"/>
    <x v="2"/>
    <x v="1"/>
    <n v="-3.2765753000000002"/>
    <n v="54.702354499999998"/>
    <x v="0"/>
    <n v="4"/>
    <x v="0"/>
    <n v="335"/>
    <n v="35840"/>
    <n v="2.2767857142857144"/>
    <n v="81600"/>
  </r>
  <r>
    <s v="ID0964"/>
    <d v="2012-05-28T05:20:41"/>
    <n v="80000"/>
    <n v="80000"/>
    <s v="AUD"/>
    <n v="81592.772512210868"/>
    <s v="Billing manager"/>
    <x v="1"/>
    <s v="Australia"/>
    <x v="6"/>
    <x v="3"/>
    <n v="136.67140151954899"/>
    <n v="-24.803590596310801"/>
    <x v="0"/>
    <n v="25"/>
    <x v="1"/>
    <n v="336"/>
    <n v="36910"/>
    <n v="2.2105871718290673"/>
    <n v="81592.772512210868"/>
  </r>
  <r>
    <s v="ID1255"/>
    <d v="2012-05-29T06:26:05"/>
    <n v="80000"/>
    <n v="80000"/>
    <s v="AUD"/>
    <n v="81592.772512210868"/>
    <s v="systems accountant"/>
    <x v="0"/>
    <s v="Australia"/>
    <x v="6"/>
    <x v="3"/>
    <n v="136.67140151954899"/>
    <n v="-24.803590596310801"/>
    <x v="0"/>
    <n v="5"/>
    <x v="4"/>
    <n v="337"/>
    <n v="36910"/>
    <n v="2.2105871718290673"/>
    <n v="81592.772512210868"/>
  </r>
  <r>
    <s v="ID1713"/>
    <d v="2012-06-06T09:31:47"/>
    <n v="80000"/>
    <n v="80000"/>
    <s v="AUD"/>
    <n v="81592.772512210868"/>
    <s v="PPC Search Specialist"/>
    <x v="2"/>
    <s v="Australia"/>
    <x v="6"/>
    <x v="3"/>
    <n v="136.67140151954899"/>
    <n v="-24.803590596310801"/>
    <x v="0"/>
    <n v="5"/>
    <x v="4"/>
    <n v="338"/>
    <n v="36910"/>
    <n v="2.2105871718290673"/>
    <n v="81592.772512210868"/>
  </r>
  <r>
    <s v="ID0088"/>
    <d v="2012-05-26T00:22:49"/>
    <s v="81,000USD"/>
    <n v="81000"/>
    <s v="USD"/>
    <n v="81000"/>
    <s v="Strategy Consultant"/>
    <x v="5"/>
    <s v="UK"/>
    <x v="2"/>
    <x v="1"/>
    <n v="-3.2765753000000002"/>
    <n v="54.702354499999998"/>
    <x v="0"/>
    <m/>
    <x v="0"/>
    <n v="339"/>
    <n v="35840"/>
    <n v="2.2600446428571428"/>
    <n v="81000"/>
  </r>
  <r>
    <s v="ID1420"/>
    <d v="2012-05-30T00:50:03"/>
    <n v="81000"/>
    <n v="81000"/>
    <s v="USD"/>
    <n v="81000"/>
    <s v="Finance &amp; IT Manager"/>
    <x v="1"/>
    <s v="USA"/>
    <x v="1"/>
    <x v="0"/>
    <n v="-100.37109375"/>
    <n v="40.580584664127599"/>
    <x v="1"/>
    <n v="12"/>
    <x v="2"/>
    <n v="340"/>
    <n v="47310"/>
    <n v="1.7121116043119848"/>
    <n v="1E-3"/>
  </r>
  <r>
    <s v="ID1710"/>
    <d v="2012-06-06T05:52:59"/>
    <n v="81000"/>
    <n v="81000"/>
    <s v="USD"/>
    <n v="81000"/>
    <s v="Contact Operations Analyst"/>
    <x v="6"/>
    <s v="USA"/>
    <x v="1"/>
    <x v="0"/>
    <n v="-100.37109375"/>
    <n v="40.580584664127599"/>
    <x v="0"/>
    <n v="6"/>
    <x v="4"/>
    <n v="341"/>
    <n v="47310"/>
    <n v="1.7121116043119848"/>
    <n v="1E-3"/>
  </r>
  <r>
    <s v="ID1427"/>
    <d v="2012-05-30T01:29:51"/>
    <n v="80442"/>
    <n v="80442"/>
    <s v="USD"/>
    <n v="80442"/>
    <s v="Senior Budget Analyst"/>
    <x v="6"/>
    <s v="USA"/>
    <x v="1"/>
    <x v="0"/>
    <n v="-100.37109375"/>
    <n v="40.580584664127599"/>
    <x v="0"/>
    <n v="16"/>
    <x v="3"/>
    <n v="342"/>
    <n v="47310"/>
    <n v="1.7003170577045021"/>
    <n v="1E-3"/>
  </r>
  <r>
    <s v="ID0944"/>
    <d v="2012-05-28T00:10:43"/>
    <n v="63200"/>
    <n v="63200"/>
    <s v="EUR"/>
    <n v="80289.244544269619"/>
    <s v="Consultant"/>
    <x v="5"/>
    <s v="France"/>
    <x v="36"/>
    <x v="1"/>
    <n v="2.3377800069637802"/>
    <n v="46.531792132960398"/>
    <x v="0"/>
    <n v="3"/>
    <x v="0"/>
    <n v="343"/>
    <n v="34750"/>
    <n v="2.3104818573890538"/>
    <n v="80289.244544269619"/>
  </r>
  <r>
    <s v="ID0641"/>
    <d v="2012-05-26T11:45:37"/>
    <s v="4500000 inr/pa"/>
    <n v="4500000"/>
    <s v="INR"/>
    <n v="80135.625093491559"/>
    <s v="cmo"/>
    <x v="3"/>
    <s v="India"/>
    <x v="7"/>
    <x v="4"/>
    <n v="79.718824157759499"/>
    <n v="22.134914550529199"/>
    <x v="1"/>
    <n v="6"/>
    <x v="4"/>
    <n v="344"/>
    <n v="3400"/>
    <n v="23.569301498085753"/>
    <n v="80135.625093491559"/>
  </r>
  <r>
    <s v="ID0101"/>
    <d v="2012-05-26T00:40:42"/>
    <s v="80k"/>
    <n v="80000"/>
    <s v="USD"/>
    <n v="80000"/>
    <s v="financial analyst"/>
    <x v="6"/>
    <s v="USA"/>
    <x v="1"/>
    <x v="0"/>
    <n v="-100.37109375"/>
    <n v="40.580584664127599"/>
    <x v="0"/>
    <m/>
    <x v="0"/>
    <n v="345"/>
    <n v="47310"/>
    <n v="1.6909744240118367"/>
    <n v="1E-3"/>
  </r>
  <r>
    <s v="ID0125"/>
    <d v="2012-05-26T00:42:00"/>
    <n v="80000"/>
    <n v="80000"/>
    <s v="USD"/>
    <n v="80000"/>
    <s v="Financial Analyst"/>
    <x v="6"/>
    <s v="USA"/>
    <x v="1"/>
    <x v="0"/>
    <n v="-100.37109375"/>
    <n v="40.580584664127599"/>
    <x v="0"/>
    <m/>
    <x v="0"/>
    <n v="346"/>
    <n v="47310"/>
    <n v="1.6909744240118367"/>
    <n v="1E-3"/>
  </r>
  <r>
    <s v="ID0148"/>
    <d v="2012-05-26T00:44:20"/>
    <n v="80000"/>
    <n v="80000"/>
    <s v="USD"/>
    <n v="80000"/>
    <s v="Informatics Research Analyst"/>
    <x v="6"/>
    <s v="USA"/>
    <x v="1"/>
    <x v="0"/>
    <n v="-100.37109375"/>
    <n v="40.580584664127599"/>
    <x v="3"/>
    <m/>
    <x v="0"/>
    <n v="347"/>
    <n v="47310"/>
    <n v="1.6909744240118367"/>
    <n v="1E-3"/>
  </r>
  <r>
    <s v="ID0169"/>
    <d v="2012-05-26T00:48:07"/>
    <n v="80000"/>
    <n v="80000"/>
    <s v="USD"/>
    <n v="80000"/>
    <s v="Consultant, HR Services &amp; Governance"/>
    <x v="5"/>
    <s v="USA"/>
    <x v="1"/>
    <x v="0"/>
    <n v="-100.37109375"/>
    <n v="40.580584664127599"/>
    <x v="0"/>
    <m/>
    <x v="0"/>
    <n v="348"/>
    <n v="47310"/>
    <n v="1.6909744240118367"/>
    <n v="1E-3"/>
  </r>
  <r>
    <s v="ID0189"/>
    <d v="2012-05-26T00:50:43"/>
    <n v="80000"/>
    <n v="80000"/>
    <s v="USD"/>
    <n v="80000"/>
    <s v="Project Manager (Process Owner)"/>
    <x v="1"/>
    <s v="USA"/>
    <x v="1"/>
    <x v="0"/>
    <n v="-100.37109375"/>
    <n v="40.580584664127599"/>
    <x v="3"/>
    <m/>
    <x v="0"/>
    <n v="349"/>
    <n v="47310"/>
    <n v="1.6909744240118367"/>
    <n v="1E-3"/>
  </r>
  <r>
    <s v="ID0217"/>
    <d v="2012-05-26T00:56:06"/>
    <n v="80000"/>
    <n v="80000"/>
    <s v="USD"/>
    <n v="80000"/>
    <s v="Marketing Analyst"/>
    <x v="6"/>
    <s v="USA"/>
    <x v="1"/>
    <x v="0"/>
    <n v="-100.37109375"/>
    <n v="40.580584664127599"/>
    <x v="0"/>
    <m/>
    <x v="0"/>
    <n v="350"/>
    <n v="47310"/>
    <n v="1.6909744240118367"/>
    <n v="1E-3"/>
  </r>
  <r>
    <s v="ID0226"/>
    <d v="2012-05-26T00:58:05"/>
    <n v="80000"/>
    <n v="80000"/>
    <s v="USD"/>
    <n v="80000"/>
    <s v="Senior Analyst"/>
    <x v="6"/>
    <s v="USA"/>
    <x v="1"/>
    <x v="0"/>
    <n v="-100.37109375"/>
    <n v="40.580584664127599"/>
    <x v="0"/>
    <m/>
    <x v="0"/>
    <n v="351"/>
    <n v="47310"/>
    <n v="1.6909744240118367"/>
    <n v="1E-3"/>
  </r>
  <r>
    <s v="ID0247"/>
    <d v="2012-05-26T01:03:52"/>
    <n v="80000"/>
    <n v="80000"/>
    <s v="USD"/>
    <n v="80000"/>
    <s v="Analyst"/>
    <x v="6"/>
    <s v="USA"/>
    <x v="1"/>
    <x v="0"/>
    <n v="-100.37109375"/>
    <n v="40.580584664127599"/>
    <x v="0"/>
    <m/>
    <x v="0"/>
    <n v="352"/>
    <n v="47310"/>
    <n v="1.6909744240118367"/>
    <n v="1E-3"/>
  </r>
  <r>
    <s v="ID0273"/>
    <d v="2012-05-26T01:10:20"/>
    <n v="80000"/>
    <n v="80000"/>
    <s v="USD"/>
    <n v="80000"/>
    <s v="VP"/>
    <x v="3"/>
    <s v="USA"/>
    <x v="1"/>
    <x v="0"/>
    <n v="-100.37109375"/>
    <n v="40.580584664127599"/>
    <x v="3"/>
    <m/>
    <x v="0"/>
    <n v="353"/>
    <n v="47310"/>
    <n v="1.6909744240118367"/>
    <n v="1E-3"/>
  </r>
  <r>
    <s v="ID0278"/>
    <d v="2012-05-26T01:11:54"/>
    <n v="80000"/>
    <n v="80000"/>
    <s v="USD"/>
    <n v="80000"/>
    <s v="Enterprise Performance Metrics Manager"/>
    <x v="1"/>
    <s v="USA"/>
    <x v="1"/>
    <x v="0"/>
    <n v="-100.37109375"/>
    <n v="40.580584664127599"/>
    <x v="3"/>
    <m/>
    <x v="0"/>
    <n v="354"/>
    <n v="47310"/>
    <n v="1.6909744240118367"/>
    <n v="1E-3"/>
  </r>
  <r>
    <s v="ID0444"/>
    <d v="2012-05-26T02:46:18"/>
    <n v="80000"/>
    <n v="80000"/>
    <s v="USD"/>
    <n v="80000"/>
    <s v="web analyst"/>
    <x v="6"/>
    <s v="USA"/>
    <x v="1"/>
    <x v="0"/>
    <n v="-100.37109375"/>
    <n v="40.580584664127599"/>
    <x v="0"/>
    <m/>
    <x v="0"/>
    <n v="355"/>
    <n v="47310"/>
    <n v="1.6909744240118367"/>
    <n v="1E-3"/>
  </r>
  <r>
    <s v="ID0458"/>
    <d v="2012-05-26T03:03:09"/>
    <n v="80000"/>
    <n v="80000"/>
    <s v="USD"/>
    <n v="80000"/>
    <s v="operations tech"/>
    <x v="1"/>
    <s v="USA"/>
    <x v="1"/>
    <x v="0"/>
    <n v="-100.37109375"/>
    <n v="40.580584664127599"/>
    <x v="1"/>
    <m/>
    <x v="0"/>
    <n v="356"/>
    <n v="47310"/>
    <n v="1.6909744240118367"/>
    <n v="1E-3"/>
  </r>
  <r>
    <s v="ID0551"/>
    <d v="2012-05-26T05:44:42"/>
    <s v="80,000 USD"/>
    <n v="80000"/>
    <s v="USD"/>
    <n v="80000"/>
    <s v="Cost Analyst"/>
    <x v="6"/>
    <s v="USA"/>
    <x v="1"/>
    <x v="0"/>
    <n v="-100.37109375"/>
    <n v="40.580584664127599"/>
    <x v="2"/>
    <m/>
    <x v="0"/>
    <n v="357"/>
    <n v="47310"/>
    <n v="1.6909744240118367"/>
    <n v="1E-3"/>
  </r>
  <r>
    <s v="ID0618"/>
    <d v="2012-05-26T10:51:05"/>
    <n v="80000"/>
    <n v="80000"/>
    <s v="USD"/>
    <n v="80000"/>
    <s v="Sales Controller"/>
    <x v="8"/>
    <s v="USA"/>
    <x v="1"/>
    <x v="0"/>
    <n v="-100.37109375"/>
    <n v="40.580584664127599"/>
    <x v="0"/>
    <n v="15"/>
    <x v="3"/>
    <n v="358"/>
    <n v="47310"/>
    <n v="1.6909744240118367"/>
    <n v="1E-3"/>
  </r>
  <r>
    <s v="ID0637"/>
    <d v="2012-05-26T11:37:26"/>
    <n v="80000"/>
    <n v="80000"/>
    <s v="USD"/>
    <n v="80000"/>
    <s v="program coordinator - automotive"/>
    <x v="1"/>
    <s v="USA"/>
    <x v="1"/>
    <x v="0"/>
    <n v="-100.37109375"/>
    <n v="40.580584664127599"/>
    <x v="0"/>
    <n v="8"/>
    <x v="4"/>
    <n v="359"/>
    <n v="47310"/>
    <n v="1.6909744240118367"/>
    <n v="1E-3"/>
  </r>
  <r>
    <s v="ID1199"/>
    <d v="2012-05-28T23:38:52"/>
    <n v="80000"/>
    <n v="80000"/>
    <s v="USD"/>
    <n v="80000"/>
    <s v="Financial/Data Analyst"/>
    <x v="6"/>
    <s v="USA"/>
    <x v="1"/>
    <x v="0"/>
    <n v="-100.37109375"/>
    <n v="40.580584664127599"/>
    <x v="0"/>
    <n v="6"/>
    <x v="4"/>
    <n v="360"/>
    <n v="47310"/>
    <n v="1.6909744240118367"/>
    <n v="1E-3"/>
  </r>
  <r>
    <s v="ID1226"/>
    <d v="2012-05-29T01:41:00"/>
    <n v="80000"/>
    <n v="80000"/>
    <s v="USD"/>
    <n v="80000"/>
    <s v="Snr Business Analyst"/>
    <x v="6"/>
    <s v="Singapore"/>
    <x v="17"/>
    <x v="4"/>
    <n v="103.8194992"/>
    <n v="1.3571070000000001"/>
    <x v="1"/>
    <n v="6"/>
    <x v="4"/>
    <n v="361"/>
    <n v="55790"/>
    <n v="1.4339487363326762"/>
    <n v="80000"/>
  </r>
  <r>
    <s v="ID1303"/>
    <d v="2012-05-29T13:53:59"/>
    <n v="80000"/>
    <n v="80000"/>
    <s v="USD"/>
    <n v="80000"/>
    <s v="Manager"/>
    <x v="1"/>
    <s v="USA"/>
    <x v="1"/>
    <x v="0"/>
    <n v="-100.37109375"/>
    <n v="40.580584664127599"/>
    <x v="1"/>
    <n v="6"/>
    <x v="4"/>
    <n v="362"/>
    <n v="47310"/>
    <n v="1.6909744240118367"/>
    <n v="1E-3"/>
  </r>
  <r>
    <s v="ID1352"/>
    <d v="2012-05-29T18:33:08"/>
    <n v="80000"/>
    <n v="80000"/>
    <s v="USD"/>
    <n v="80000"/>
    <s v="Developer"/>
    <x v="6"/>
    <s v="USA"/>
    <x v="1"/>
    <x v="0"/>
    <n v="-100.37109375"/>
    <n v="40.580584664127599"/>
    <x v="1"/>
    <n v="14"/>
    <x v="2"/>
    <n v="363"/>
    <n v="47310"/>
    <n v="1.6909744240118367"/>
    <n v="1E-3"/>
  </r>
  <r>
    <s v="ID1371"/>
    <d v="2012-05-29T19:52:35"/>
    <s v="$80,000 USD"/>
    <n v="80000"/>
    <s v="USD"/>
    <n v="80000"/>
    <s v="Manager of Data Analytics"/>
    <x v="1"/>
    <s v="USA"/>
    <x v="1"/>
    <x v="0"/>
    <n v="-100.37109375"/>
    <n v="40.580584664127599"/>
    <x v="0"/>
    <n v="10"/>
    <x v="2"/>
    <n v="364"/>
    <n v="47310"/>
    <n v="1.6909744240118367"/>
    <n v="1E-3"/>
  </r>
  <r>
    <s v="ID1403"/>
    <d v="2012-05-29T22:50:20"/>
    <n v="80000"/>
    <n v="80000"/>
    <s v="USD"/>
    <n v="80000"/>
    <s v="Sr Process Consultant"/>
    <x v="5"/>
    <s v="USA"/>
    <x v="1"/>
    <x v="0"/>
    <n v="-100.37109375"/>
    <n v="40.580584664127599"/>
    <x v="3"/>
    <n v="8"/>
    <x v="4"/>
    <n v="365"/>
    <n v="47310"/>
    <n v="1.6909744240118367"/>
    <n v="1E-3"/>
  </r>
  <r>
    <s v="ID1435"/>
    <d v="2012-05-30T02:32:17"/>
    <n v="80000"/>
    <n v="80000"/>
    <s v="USD"/>
    <n v="80000"/>
    <s v="Senior analyst, ops support"/>
    <x v="6"/>
    <s v="USA"/>
    <x v="1"/>
    <x v="0"/>
    <n v="-100.37109375"/>
    <n v="40.580584664127599"/>
    <x v="0"/>
    <n v="20"/>
    <x v="1"/>
    <n v="366"/>
    <n v="47310"/>
    <n v="1.6909744240118367"/>
    <n v="1E-3"/>
  </r>
  <r>
    <s v="ID1679"/>
    <d v="2012-06-05T04:06:09"/>
    <n v="80000"/>
    <n v="80000"/>
    <s v="USD"/>
    <n v="80000"/>
    <s v="Data Resource Specialist"/>
    <x v="2"/>
    <s v="USA"/>
    <x v="1"/>
    <x v="0"/>
    <n v="-100.37109375"/>
    <n v="40.580584664127599"/>
    <x v="3"/>
    <n v="2"/>
    <x v="0"/>
    <n v="367"/>
    <n v="47310"/>
    <n v="1.6909744240118367"/>
    <n v="1E-3"/>
  </r>
  <r>
    <s v="ID1748"/>
    <d v="2012-06-08T04:51:45"/>
    <n v="80000"/>
    <n v="80000"/>
    <s v="USD"/>
    <n v="80000"/>
    <s v="Sales / Finance Manager"/>
    <x v="1"/>
    <s v="USA"/>
    <x v="1"/>
    <x v="0"/>
    <n v="-100.37109375"/>
    <n v="40.580584664127599"/>
    <x v="0"/>
    <n v="7"/>
    <x v="4"/>
    <n v="368"/>
    <n v="47310"/>
    <n v="1.6909744240118367"/>
    <n v="1E-3"/>
  </r>
  <r>
    <s v="ID1776"/>
    <d v="2012-06-10T02:29:57"/>
    <n v="80000"/>
    <n v="80000"/>
    <s v="USD"/>
    <n v="80000"/>
    <s v="Engineer"/>
    <x v="7"/>
    <s v="Brazil"/>
    <x v="5"/>
    <x v="2"/>
    <n v="-52.856287736986999"/>
    <n v="-10.840474551047899"/>
    <x v="1"/>
    <n v="9"/>
    <x v="4"/>
    <n v="369"/>
    <n v="11000"/>
    <n v="7.2727272727272725"/>
    <n v="80000"/>
  </r>
  <r>
    <s v="ID1821"/>
    <d v="2012-06-13T00:23:31"/>
    <n v="80000"/>
    <n v="80000"/>
    <s v="USD"/>
    <n v="80000"/>
    <s v="Manager, Operations"/>
    <x v="1"/>
    <s v="USA"/>
    <x v="1"/>
    <x v="0"/>
    <n v="-100.37109375"/>
    <n v="40.580584664127599"/>
    <x v="0"/>
    <n v="2"/>
    <x v="0"/>
    <n v="370"/>
    <n v="47310"/>
    <n v="1.6909744240118367"/>
    <n v="1E-3"/>
  </r>
  <r>
    <s v="ID1842"/>
    <d v="2012-06-14T07:16:41"/>
    <n v="80000"/>
    <n v="80000"/>
    <s v="USD"/>
    <n v="80000"/>
    <s v="Project Controller"/>
    <x v="8"/>
    <s v="USA"/>
    <x v="1"/>
    <x v="0"/>
    <n v="-100.37109375"/>
    <n v="40.580584664127599"/>
    <x v="0"/>
    <n v="9"/>
    <x v="4"/>
    <n v="371"/>
    <n v="47310"/>
    <n v="1.6909744240118367"/>
    <n v="1E-3"/>
  </r>
  <r>
    <s v="ID0635"/>
    <d v="2012-05-26T11:31:52"/>
    <n v="78000"/>
    <n v="78000"/>
    <s v="AUD"/>
    <n v="79552.953199405587"/>
    <s v="Corporate Accountant"/>
    <x v="0"/>
    <s v="Australia"/>
    <x v="6"/>
    <x v="3"/>
    <n v="136.67140151954899"/>
    <n v="-24.803590596310801"/>
    <x v="2"/>
    <n v="4"/>
    <x v="0"/>
    <n v="372"/>
    <n v="36910"/>
    <n v="2.1553224925333403"/>
    <n v="79552.953199405587"/>
  </r>
  <r>
    <s v="ID0243"/>
    <d v="2012-05-26T01:02:51"/>
    <n v="79000"/>
    <n v="79000"/>
    <s v="USD"/>
    <n v="79000"/>
    <s v="Director of Finance and Accounting"/>
    <x v="0"/>
    <s v="USA"/>
    <x v="1"/>
    <x v="0"/>
    <n v="-100.37109375"/>
    <n v="40.580584664127599"/>
    <x v="3"/>
    <m/>
    <x v="0"/>
    <n v="373"/>
    <n v="47310"/>
    <n v="1.6698372437116888"/>
    <n v="1E-3"/>
  </r>
  <r>
    <s v="ID0932"/>
    <d v="2012-05-27T22:22:01"/>
    <s v="50000 GBP"/>
    <n v="50000"/>
    <s v="GBP"/>
    <n v="78808.913603364199"/>
    <s v="Finance Analyst"/>
    <x v="6"/>
    <s v="UK"/>
    <x v="2"/>
    <x v="1"/>
    <n v="-3.2765753000000002"/>
    <n v="54.702354499999998"/>
    <x v="2"/>
    <n v="10"/>
    <x v="2"/>
    <n v="374"/>
    <n v="35840"/>
    <n v="2.1989094197367245"/>
    <n v="78808.913603364199"/>
  </r>
  <r>
    <s v="ID1076"/>
    <d v="2012-05-28T15:21:51"/>
    <s v="Â£50"/>
    <n v="50000"/>
    <s v="GBP"/>
    <n v="78808.913603364199"/>
    <s v="Production manager"/>
    <x v="1"/>
    <s v="UK"/>
    <x v="2"/>
    <x v="1"/>
    <n v="-3.2765753000000002"/>
    <n v="54.702354499999998"/>
    <x v="3"/>
    <n v="12"/>
    <x v="2"/>
    <n v="375"/>
    <n v="35840"/>
    <n v="2.1989094197367245"/>
    <n v="78808.913603364199"/>
  </r>
  <r>
    <s v="ID1695"/>
    <d v="2012-06-05T21:49:10"/>
    <n v="50000"/>
    <n v="50000"/>
    <s v="GBP"/>
    <n v="78808.913603364199"/>
    <s v="Commercial Director"/>
    <x v="3"/>
    <s v="UK"/>
    <x v="2"/>
    <x v="1"/>
    <n v="-3.2765753000000002"/>
    <n v="54.702354499999998"/>
    <x v="0"/>
    <n v="10"/>
    <x v="2"/>
    <n v="376"/>
    <n v="35840"/>
    <n v="2.1989094197367245"/>
    <n v="78808.913603364199"/>
  </r>
  <r>
    <s v="ID1733"/>
    <d v="2012-06-07T15:19:53"/>
    <n v="50000"/>
    <n v="50000"/>
    <s v="GBP"/>
    <n v="78808.913603364199"/>
    <s v="Research Analyst"/>
    <x v="6"/>
    <s v="UK"/>
    <x v="2"/>
    <x v="1"/>
    <n v="-3.2765753000000002"/>
    <n v="54.702354499999998"/>
    <x v="3"/>
    <n v="2"/>
    <x v="0"/>
    <n v="377"/>
    <n v="35840"/>
    <n v="2.1989094197367245"/>
    <n v="78808.913603364199"/>
  </r>
  <r>
    <s v="ID1838"/>
    <d v="2012-06-13T23:32:36"/>
    <n v="50000"/>
    <n v="50000"/>
    <s v="GBP"/>
    <n v="78808.913603364199"/>
    <s v="Assistant Financial Accountant"/>
    <x v="0"/>
    <s v="UK"/>
    <x v="2"/>
    <x v="1"/>
    <n v="-3.2765753000000002"/>
    <n v="54.702354499999998"/>
    <x v="3"/>
    <n v="10"/>
    <x v="2"/>
    <n v="378"/>
    <n v="35840"/>
    <n v="2.1989094197367245"/>
    <n v="78808.913603364199"/>
  </r>
  <r>
    <s v="ID1236"/>
    <d v="2012-05-29T02:43:44"/>
    <s v="62.000 euro"/>
    <n v="62000"/>
    <s v="EUR"/>
    <n v="78764.765217479682"/>
    <s v="Stafmember"/>
    <x v="6"/>
    <s v="Netherlands"/>
    <x v="3"/>
    <x v="1"/>
    <n v="-0.23411047311343899"/>
    <n v="49.402635500701699"/>
    <x v="0"/>
    <n v="15"/>
    <x v="3"/>
    <n v="379"/>
    <n v="41810"/>
    <n v="1.8838738392126209"/>
    <n v="78764.765217479682"/>
  </r>
  <r>
    <s v="ID1370"/>
    <d v="2012-05-29T19:50:25"/>
    <n v="62000"/>
    <n v="62000"/>
    <s v="EUR"/>
    <n v="78764.765217479682"/>
    <s v="Controller"/>
    <x v="8"/>
    <s v="Netherlands"/>
    <x v="3"/>
    <x v="1"/>
    <n v="-0.23411047311343899"/>
    <n v="49.402635500701699"/>
    <x v="0"/>
    <n v="15"/>
    <x v="3"/>
    <n v="380"/>
    <n v="41810"/>
    <n v="1.8838738392126209"/>
    <n v="78764.765217479682"/>
  </r>
  <r>
    <s v="ID0378"/>
    <d v="2012-05-26T01:57:23"/>
    <n v="80000"/>
    <n v="80000"/>
    <s v="CAD"/>
    <n v="78668.921842426149"/>
    <s v="Senior Business Analyst"/>
    <x v="6"/>
    <s v="Canada"/>
    <x v="0"/>
    <x v="0"/>
    <n v="-96.081121840459303"/>
    <n v="62.8661033080922"/>
    <x v="0"/>
    <m/>
    <x v="0"/>
    <n v="381"/>
    <n v="38370"/>
    <n v="2.0502716143452213"/>
    <n v="1E-3"/>
  </r>
  <r>
    <s v="ID1582"/>
    <d v="2012-06-01T06:31:49"/>
    <n v="80000"/>
    <n v="80000"/>
    <s v="CAD"/>
    <n v="78668.921842426149"/>
    <s v="Business Operations Analyst"/>
    <x v="6"/>
    <s v="Canada"/>
    <x v="0"/>
    <x v="0"/>
    <n v="-96.081121840459303"/>
    <n v="62.8661033080922"/>
    <x v="0"/>
    <n v="7"/>
    <x v="4"/>
    <n v="382"/>
    <n v="38370"/>
    <n v="2.0502716143452213"/>
    <n v="1E-3"/>
  </r>
  <r>
    <s v="ID0556"/>
    <d v="2012-05-26T05:50:21"/>
    <n v="77000"/>
    <n v="77000"/>
    <s v="AUD"/>
    <n v="78533.043543002947"/>
    <s v="Intelligence Analyst"/>
    <x v="6"/>
    <s v="Australia"/>
    <x v="6"/>
    <x v="3"/>
    <n v="136.67140151954899"/>
    <n v="-24.803590596310801"/>
    <x v="3"/>
    <m/>
    <x v="0"/>
    <n v="383"/>
    <n v="36910"/>
    <n v="2.1276901528854766"/>
    <n v="78533.043543002947"/>
  </r>
  <r>
    <s v="ID0220"/>
    <d v="2012-05-26T00:56:54"/>
    <n v="78000"/>
    <n v="78000"/>
    <s v="USD"/>
    <n v="78000"/>
    <s v="Tax Professional"/>
    <x v="0"/>
    <s v="Bermuda"/>
    <x v="37"/>
    <x v="2"/>
    <n v="-64.769748076705298"/>
    <n v="32.306968560762598"/>
    <x v="0"/>
    <m/>
    <x v="0"/>
    <n v="384"/>
    <e v="#N/A"/>
    <e v="#N/A"/>
    <n v="78000"/>
  </r>
  <r>
    <s v="ID0453"/>
    <d v="2012-05-26T02:57:32"/>
    <n v="78000"/>
    <n v="78000"/>
    <s v="USD"/>
    <n v="78000"/>
    <s v="FinanceManager"/>
    <x v="1"/>
    <s v="Somalia"/>
    <x v="38"/>
    <x v="5"/>
    <n v="45.976754386228002"/>
    <n v="6.1185266485832797"/>
    <x v="0"/>
    <m/>
    <x v="0"/>
    <n v="385"/>
    <e v="#N/A"/>
    <e v="#N/A"/>
    <n v="78000"/>
  </r>
  <r>
    <s v="ID1826"/>
    <d v="2012-06-13T03:48:39"/>
    <n v="78000"/>
    <n v="78000"/>
    <s v="USD"/>
    <n v="78000"/>
    <s v="Data Integration Engenieer"/>
    <x v="7"/>
    <s v="USA"/>
    <x v="1"/>
    <x v="0"/>
    <n v="-100.37109375"/>
    <n v="40.580584664127599"/>
    <x v="2"/>
    <n v="5"/>
    <x v="4"/>
    <n v="386"/>
    <n v="47310"/>
    <n v="1.648700063411541"/>
    <n v="1E-3"/>
  </r>
  <r>
    <s v="ID1893"/>
    <d v="2012-06-18T14:27:59"/>
    <s v="$AUD 76300"/>
    <n v="76300"/>
    <s v="AUD"/>
    <n v="77819.106783521114"/>
    <s v="Operations Analyst"/>
    <x v="6"/>
    <s v="Australia"/>
    <x v="6"/>
    <x v="3"/>
    <n v="136.67140151954899"/>
    <n v="-24.803590596310801"/>
    <x v="2"/>
    <n v="3"/>
    <x v="0"/>
    <n v="387"/>
    <n v="36910"/>
    <n v="2.1083475151319728"/>
    <n v="77819.106783521114"/>
  </r>
  <r>
    <s v="ID1396"/>
    <d v="2012-05-29T22:14:19"/>
    <n v="77500"/>
    <n v="77500"/>
    <s v="USD"/>
    <n v="77500"/>
    <s v="Sr Financial Analyst"/>
    <x v="6"/>
    <s v="USA"/>
    <x v="1"/>
    <x v="0"/>
    <n v="-100.37109375"/>
    <n v="40.580584664127599"/>
    <x v="0"/>
    <n v="7"/>
    <x v="4"/>
    <n v="388"/>
    <n v="47310"/>
    <n v="1.6381314732614669"/>
    <n v="1E-3"/>
  </r>
  <r>
    <s v="ID0268"/>
    <d v="2012-05-26T01:08:42"/>
    <s v="$77,000 USD"/>
    <n v="77000"/>
    <s v="USD"/>
    <n v="77000"/>
    <s v="senior accounting coordinator"/>
    <x v="0"/>
    <s v="USA"/>
    <x v="1"/>
    <x v="0"/>
    <n v="-100.37109375"/>
    <n v="40.580584664127599"/>
    <x v="0"/>
    <m/>
    <x v="0"/>
    <n v="389"/>
    <n v="47310"/>
    <n v="1.6275628831113929"/>
    <n v="1E-3"/>
  </r>
  <r>
    <s v="ID0504"/>
    <d v="2012-05-26T04:03:33"/>
    <n v="77000"/>
    <n v="77000"/>
    <s v="USD"/>
    <n v="77000"/>
    <s v="Senior Financial Analyst"/>
    <x v="6"/>
    <s v="USA"/>
    <x v="1"/>
    <x v="0"/>
    <n v="-100.37109375"/>
    <n v="40.580584664127599"/>
    <x v="2"/>
    <m/>
    <x v="0"/>
    <n v="390"/>
    <n v="47310"/>
    <n v="1.6275628831113929"/>
    <n v="1E-3"/>
  </r>
  <r>
    <s v="ID1430"/>
    <d v="2012-05-30T01:57:58"/>
    <n v="77000"/>
    <n v="77000"/>
    <s v="USD"/>
    <n v="77000"/>
    <s v="Assistant Engineer"/>
    <x v="7"/>
    <s v="USA"/>
    <x v="1"/>
    <x v="0"/>
    <n v="-100.37109375"/>
    <n v="40.580584664127599"/>
    <x v="0"/>
    <n v="10"/>
    <x v="2"/>
    <n v="391"/>
    <n v="47310"/>
    <n v="1.6275628831113929"/>
    <n v="1E-3"/>
  </r>
  <r>
    <s v="ID1486"/>
    <d v="2012-05-30T19:42:50"/>
    <n v="77000"/>
    <n v="77000"/>
    <s v="USD"/>
    <n v="77000"/>
    <s v="Chemical Engineer"/>
    <x v="7"/>
    <s v="USA"/>
    <x v="1"/>
    <x v="0"/>
    <n v="-100.37109375"/>
    <n v="40.580584664127599"/>
    <x v="3"/>
    <n v="13"/>
    <x v="2"/>
    <n v="392"/>
    <n v="47310"/>
    <n v="1.6275628831113929"/>
    <n v="1E-3"/>
  </r>
  <r>
    <s v="ID1247"/>
    <d v="2012-05-29T05:03:26"/>
    <s v="dkk 450000"/>
    <n v="450000"/>
    <s v="DKK"/>
    <n v="76906.906752939132"/>
    <s v="owner"/>
    <x v="3"/>
    <s v="Denmark"/>
    <x v="20"/>
    <x v="1"/>
    <n v="10.445226583805599"/>
    <n v="56.002385797452"/>
    <x v="2"/>
    <n v="17"/>
    <x v="3"/>
    <n v="393"/>
    <n v="41100"/>
    <n v="1.8712142762272295"/>
    <n v="76906.906752939132"/>
  </r>
  <r>
    <s v="ID1805"/>
    <d v="2012-06-12T03:45:25"/>
    <n v="78000"/>
    <n v="78000"/>
    <s v="CAD"/>
    <n v="76702.198796365497"/>
    <s v="SFA"/>
    <x v="6"/>
    <s v="Canada"/>
    <x v="0"/>
    <x v="0"/>
    <n v="-96.081121840459303"/>
    <n v="62.8661033080922"/>
    <x v="2"/>
    <n v="4"/>
    <x v="0"/>
    <n v="394"/>
    <n v="38370"/>
    <n v="1.999014823986591"/>
    <n v="1E-3"/>
  </r>
  <r>
    <s v="ID0432"/>
    <d v="2012-05-26T02:33:06"/>
    <n v="76600"/>
    <n v="76600"/>
    <s v="USD"/>
    <n v="76600"/>
    <s v="Analyst"/>
    <x v="6"/>
    <s v="USA"/>
    <x v="1"/>
    <x v="0"/>
    <n v="-100.37109375"/>
    <n v="40.580584664127599"/>
    <x v="3"/>
    <m/>
    <x v="0"/>
    <n v="395"/>
    <n v="47310"/>
    <n v="1.6191080109913338"/>
    <n v="1E-3"/>
  </r>
  <r>
    <s v="ID1544"/>
    <d v="2012-05-31T16:30:09"/>
    <n v="48360"/>
    <n v="48360"/>
    <s v="GBP"/>
    <n v="76223.981237173866"/>
    <s v="pricing manager"/>
    <x v="1"/>
    <s v="UK"/>
    <x v="2"/>
    <x v="1"/>
    <n v="-3.2765753000000002"/>
    <n v="54.702354499999998"/>
    <x v="2"/>
    <n v="8"/>
    <x v="4"/>
    <n v="396"/>
    <n v="35840"/>
    <n v="2.1267851907693602"/>
    <n v="76223.981237173866"/>
  </r>
  <r>
    <s v="ID1126"/>
    <d v="2012-05-28T17:42:11"/>
    <n v="5000"/>
    <n v="60000"/>
    <s v="EUR"/>
    <n v="76223.966339496474"/>
    <s v="Development Manager"/>
    <x v="1"/>
    <s v="Finland"/>
    <x v="31"/>
    <x v="1"/>
    <n v="25.733350316683499"/>
    <n v="64.130182008867195"/>
    <x v="1"/>
    <n v="4"/>
    <x v="0"/>
    <n v="397"/>
    <n v="37070"/>
    <n v="2.0562170579847985"/>
    <n v="76223.966339496474"/>
  </r>
  <r>
    <s v="ID1485"/>
    <d v="2012-05-30T19:27:35"/>
    <s v="60000 Euros"/>
    <n v="60000"/>
    <s v="EUR"/>
    <n v="76223.966339496474"/>
    <s v="Sales Analyst"/>
    <x v="6"/>
    <s v="Italy"/>
    <x v="39"/>
    <x v="1"/>
    <n v="12.454635881087199"/>
    <n v="41.989990147759798"/>
    <x v="2"/>
    <n v="14"/>
    <x v="2"/>
    <n v="398"/>
    <n v="31810"/>
    <n v="2.3962265432095715"/>
    <n v="76223.966339496474"/>
  </r>
  <r>
    <s v="ID1542"/>
    <d v="2012-05-31T16:25:23"/>
    <s v="60K â‚¬"/>
    <n v="60000"/>
    <s v="EUR"/>
    <n v="76223.966339496474"/>
    <s v="Trade Marketing"/>
    <x v="1"/>
    <s v="NL"/>
    <x v="3"/>
    <x v="1"/>
    <n v="-0.23411047311343899"/>
    <n v="49.402635500701699"/>
    <x v="3"/>
    <n v="15"/>
    <x v="3"/>
    <n v="399"/>
    <n v="41810"/>
    <n v="1.8231037153670526"/>
    <n v="76223.966339496474"/>
  </r>
  <r>
    <s v="ID1555"/>
    <d v="2012-05-31T21:45:03"/>
    <s v="60000 EUR"/>
    <n v="60000"/>
    <s v="EUR"/>
    <n v="76223.966339496474"/>
    <s v="Business Engineer"/>
    <x v="7"/>
    <s v="Netherlands"/>
    <x v="3"/>
    <x v="1"/>
    <n v="-0.23411047311343899"/>
    <n v="49.402635500701699"/>
    <x v="0"/>
    <n v="7"/>
    <x v="4"/>
    <n v="400"/>
    <n v="41810"/>
    <n v="1.8231037153670526"/>
    <n v="76223.966339496474"/>
  </r>
  <r>
    <s v="ID1889"/>
    <d v="2012-06-17T16:01:50"/>
    <n v="60000"/>
    <n v="60000"/>
    <s v="EUR"/>
    <n v="76223.966339496474"/>
    <s v="pm"/>
    <x v="1"/>
    <s v="Germany"/>
    <x v="8"/>
    <x v="1"/>
    <n v="10.370231137780101"/>
    <n v="51.322924262780397"/>
    <x v="0"/>
    <n v="6"/>
    <x v="4"/>
    <n v="401"/>
    <n v="38100"/>
    <n v="2.0006290377820597"/>
    <n v="76223.966339496474"/>
  </r>
  <r>
    <s v="ID1925"/>
    <d v="2012-06-20T13:05:17"/>
    <s v="60000 EUR"/>
    <n v="60000"/>
    <s v="EUR"/>
    <n v="76223.966339496474"/>
    <s v="Project Manager"/>
    <x v="1"/>
    <s v="Europe"/>
    <x v="4"/>
    <x v="1"/>
    <n v="9.9999997"/>
    <n v="51.000000300000004"/>
    <x v="3"/>
    <n v="20"/>
    <x v="1"/>
    <n v="402"/>
    <n v="31670"/>
    <n v="2.4068192718502202"/>
    <n v="76223.966339496474"/>
  </r>
  <r>
    <s v="ID0269"/>
    <d v="2012-05-26T01:09:01"/>
    <n v="76000"/>
    <n v="76000"/>
    <s v="USD"/>
    <n v="76000"/>
    <s v="Demand Planning Mgr"/>
    <x v="1"/>
    <s v="USA"/>
    <x v="1"/>
    <x v="0"/>
    <n v="-100.37109375"/>
    <n v="40.580584664127599"/>
    <x v="2"/>
    <m/>
    <x v="0"/>
    <n v="403"/>
    <n v="47310"/>
    <n v="1.606425702811245"/>
    <n v="1E-3"/>
  </r>
  <r>
    <s v="ID0515"/>
    <d v="2012-05-26T04:25:24"/>
    <n v="76000"/>
    <n v="76000"/>
    <s v="USD"/>
    <n v="76000"/>
    <s v="Accounting Manager"/>
    <x v="1"/>
    <s v="USA"/>
    <x v="1"/>
    <x v="0"/>
    <n v="-100.37109375"/>
    <n v="40.580584664127599"/>
    <x v="3"/>
    <m/>
    <x v="0"/>
    <n v="404"/>
    <n v="47310"/>
    <n v="1.606425702811245"/>
    <n v="1E-3"/>
  </r>
  <r>
    <s v="ID1490"/>
    <d v="2012-05-30T20:40:45"/>
    <n v="76000"/>
    <n v="76000"/>
    <s v="USD"/>
    <n v="76000"/>
    <s v="Sr. Analyst"/>
    <x v="6"/>
    <s v="USA"/>
    <x v="1"/>
    <x v="0"/>
    <n v="-100.37109375"/>
    <n v="40.580584664127599"/>
    <x v="2"/>
    <n v="10"/>
    <x v="2"/>
    <n v="405"/>
    <n v="47310"/>
    <n v="1.606425702811245"/>
    <n v="1E-3"/>
  </r>
  <r>
    <s v="ID0973"/>
    <d v="2012-05-28T07:00:25"/>
    <n v="95000"/>
    <n v="95000"/>
    <s v="NZD"/>
    <n v="75770.868892469181"/>
    <s v="Cost Accountant"/>
    <x v="0"/>
    <s v="New Zealand"/>
    <x v="12"/>
    <x v="3"/>
    <n v="157.68814341298901"/>
    <n v="-41.605832905433601"/>
    <x v="0"/>
    <n v="20"/>
    <x v="1"/>
    <n v="406"/>
    <n v="28100"/>
    <n v="2.6964722025789745"/>
    <n v="75770.868892469181"/>
  </r>
  <r>
    <s v="ID1098"/>
    <d v="2012-05-28T16:07:51"/>
    <n v="48000"/>
    <n v="48000"/>
    <s v="GBP"/>
    <n v="75656.557059229643"/>
    <s v="Business Operations Co-ordinator"/>
    <x v="1"/>
    <s v="UK"/>
    <x v="2"/>
    <x v="1"/>
    <n v="-3.2765753000000002"/>
    <n v="54.702354499999998"/>
    <x v="3"/>
    <n v="10"/>
    <x v="2"/>
    <n v="407"/>
    <n v="35840"/>
    <n v="2.1109530429472558"/>
    <n v="75656.557059229643"/>
  </r>
  <r>
    <s v="ID1498"/>
    <d v="2012-05-30T21:45:06"/>
    <n v="74000"/>
    <n v="74000"/>
    <s v="AUD"/>
    <n v="75473.31457379504"/>
    <s v="operations Administrator"/>
    <x v="6"/>
    <s v="Australia"/>
    <x v="6"/>
    <x v="3"/>
    <n v="136.67140151954899"/>
    <n v="-24.803590596310801"/>
    <x v="2"/>
    <n v="20"/>
    <x v="1"/>
    <n v="408"/>
    <n v="36910"/>
    <n v="2.0447931339418868"/>
    <n v="75473.31457379504"/>
  </r>
  <r>
    <s v="ID1906"/>
    <d v="2012-06-19T19:33:25"/>
    <n v="74000"/>
    <n v="74000"/>
    <s v="AUD"/>
    <n v="75473.31457379504"/>
    <s v="Systems Analyst"/>
    <x v="6"/>
    <s v="Australia"/>
    <x v="6"/>
    <x v="3"/>
    <n v="136.67140151954899"/>
    <n v="-24.803590596310801"/>
    <x v="0"/>
    <n v="8"/>
    <x v="4"/>
    <n v="409"/>
    <n v="36910"/>
    <n v="2.0447931339418868"/>
    <n v="75473.31457379504"/>
  </r>
  <r>
    <s v="ID0906"/>
    <d v="2012-05-27T15:44:07"/>
    <n v="75010"/>
    <n v="75010"/>
    <s v="USD"/>
    <n v="75010"/>
    <s v="Senior Business Analyst"/>
    <x v="6"/>
    <s v="USA"/>
    <x v="1"/>
    <x v="0"/>
    <n v="-100.37109375"/>
    <n v="40.580584664127599"/>
    <x v="3"/>
    <n v="6"/>
    <x v="4"/>
    <n v="410"/>
    <n v="47310"/>
    <n v="1.5854998943140985"/>
    <n v="1E-3"/>
  </r>
  <r>
    <s v="ID0016"/>
    <d v="2012-05-25T03:56:40"/>
    <n v="75000"/>
    <n v="75000"/>
    <s v="USD"/>
    <n v="75000"/>
    <s v="Sr Project Engineer"/>
    <x v="7"/>
    <s v="USA"/>
    <x v="1"/>
    <x v="0"/>
    <n v="-100.37109375"/>
    <n v="40.580584664127599"/>
    <x v="2"/>
    <m/>
    <x v="0"/>
    <n v="411"/>
    <n v="47310"/>
    <n v="1.5852885225110971"/>
    <n v="1E-3"/>
  </r>
  <r>
    <s v="ID0024"/>
    <d v="2012-05-25T04:32:49"/>
    <n v="75000"/>
    <n v="75000"/>
    <s v="USD"/>
    <n v="75000"/>
    <s v="Marketing Director"/>
    <x v="3"/>
    <s v="USA"/>
    <x v="1"/>
    <x v="0"/>
    <n v="-100.37109375"/>
    <n v="40.580584664127599"/>
    <x v="0"/>
    <m/>
    <x v="0"/>
    <n v="412"/>
    <n v="47310"/>
    <n v="1.5852885225110971"/>
    <n v="1E-3"/>
  </r>
  <r>
    <s v="ID0072"/>
    <d v="2012-05-25T22:52:28"/>
    <n v="75000"/>
    <n v="75000"/>
    <s v="USD"/>
    <n v="75000"/>
    <s v="Consumer Research Program Manager"/>
    <x v="1"/>
    <s v="USA"/>
    <x v="1"/>
    <x v="0"/>
    <n v="-100.37109375"/>
    <n v="40.580584664127599"/>
    <x v="2"/>
    <m/>
    <x v="0"/>
    <n v="413"/>
    <n v="47310"/>
    <n v="1.5852885225110971"/>
    <n v="1E-3"/>
  </r>
  <r>
    <s v="ID0094"/>
    <d v="2012-05-26T00:40:00"/>
    <n v="75000"/>
    <n v="75000"/>
    <s v="USD"/>
    <n v="75000"/>
    <s v="Data Analyst"/>
    <x v="6"/>
    <s v="USA"/>
    <x v="1"/>
    <x v="0"/>
    <n v="-100.37109375"/>
    <n v="40.580584664127599"/>
    <x v="1"/>
    <m/>
    <x v="0"/>
    <n v="414"/>
    <n v="47310"/>
    <n v="1.5852885225110971"/>
    <n v="1E-3"/>
  </r>
  <r>
    <s v="ID0161"/>
    <d v="2012-05-26T00:46:00"/>
    <n v="75000"/>
    <n v="75000"/>
    <s v="USD"/>
    <n v="75000"/>
    <s v="Program Analyst"/>
    <x v="6"/>
    <s v="USA"/>
    <x v="1"/>
    <x v="0"/>
    <n v="-100.37109375"/>
    <n v="40.580584664127599"/>
    <x v="1"/>
    <m/>
    <x v="0"/>
    <n v="415"/>
    <n v="47310"/>
    <n v="1.5852885225110971"/>
    <n v="1E-3"/>
  </r>
  <r>
    <s v="ID0177"/>
    <d v="2012-05-26T00:49:21"/>
    <n v="75000"/>
    <n v="75000"/>
    <s v="USD"/>
    <n v="75000"/>
    <s v="Informatics specialist"/>
    <x v="2"/>
    <s v="USA"/>
    <x v="1"/>
    <x v="0"/>
    <n v="-100.37109375"/>
    <n v="40.580584664127599"/>
    <x v="2"/>
    <m/>
    <x v="0"/>
    <n v="416"/>
    <n v="47310"/>
    <n v="1.5852885225110971"/>
    <n v="1E-3"/>
  </r>
  <r>
    <s v="ID0277"/>
    <d v="2012-05-26T01:11:12"/>
    <n v="75000"/>
    <n v="75000"/>
    <s v="USD"/>
    <n v="75000"/>
    <s v="financial analyst"/>
    <x v="6"/>
    <s v="USA"/>
    <x v="1"/>
    <x v="0"/>
    <n v="-100.37109375"/>
    <n v="40.580584664127599"/>
    <x v="0"/>
    <m/>
    <x v="0"/>
    <n v="417"/>
    <n v="47310"/>
    <n v="1.5852885225110971"/>
    <n v="1E-3"/>
  </r>
  <r>
    <s v="ID0300"/>
    <d v="2012-05-26T01:21:06"/>
    <n v="75000"/>
    <n v="75000"/>
    <s v="USD"/>
    <n v="75000"/>
    <s v="FA"/>
    <x v="6"/>
    <s v="USA"/>
    <x v="1"/>
    <x v="0"/>
    <n v="-100.37109375"/>
    <n v="40.580584664127599"/>
    <x v="0"/>
    <m/>
    <x v="0"/>
    <n v="418"/>
    <n v="47310"/>
    <n v="1.5852885225110971"/>
    <n v="1E-3"/>
  </r>
  <r>
    <s v="ID0360"/>
    <d v="2012-05-26T01:44:59"/>
    <n v="75000"/>
    <n v="75000"/>
    <s v="USD"/>
    <n v="75000"/>
    <s v="Sr. Financial Analyst"/>
    <x v="6"/>
    <s v="USA"/>
    <x v="1"/>
    <x v="0"/>
    <n v="-100.37109375"/>
    <n v="40.580584664127599"/>
    <x v="2"/>
    <m/>
    <x v="0"/>
    <n v="419"/>
    <n v="47310"/>
    <n v="1.5852885225110971"/>
    <n v="1E-3"/>
  </r>
  <r>
    <s v="ID0437"/>
    <d v="2012-05-26T02:35:11"/>
    <n v="75000"/>
    <n v="75000"/>
    <s v="USD"/>
    <n v="75000"/>
    <s v="Financial Analys"/>
    <x v="6"/>
    <s v="USA"/>
    <x v="1"/>
    <x v="0"/>
    <n v="-100.37109375"/>
    <n v="40.580584664127599"/>
    <x v="0"/>
    <m/>
    <x v="0"/>
    <n v="420"/>
    <n v="47310"/>
    <n v="1.5852885225110971"/>
    <n v="1E-3"/>
  </r>
  <r>
    <s v="ID0589"/>
    <d v="2012-05-26T08:01:44"/>
    <n v="75000"/>
    <n v="75000"/>
    <s v="USD"/>
    <n v="75000"/>
    <s v="Sr. Human Resources Analyst"/>
    <x v="6"/>
    <s v="USA"/>
    <x v="1"/>
    <x v="0"/>
    <n v="-100.37109375"/>
    <n v="40.580584664127599"/>
    <x v="3"/>
    <n v="25"/>
    <x v="1"/>
    <n v="421"/>
    <n v="47310"/>
    <n v="1.5852885225110971"/>
    <n v="1E-3"/>
  </r>
  <r>
    <s v="ID0597"/>
    <d v="2012-05-26T08:45:34"/>
    <n v="75000"/>
    <n v="75000"/>
    <s v="USD"/>
    <n v="75000"/>
    <s v="Financial Analyst"/>
    <x v="6"/>
    <s v="USA"/>
    <x v="1"/>
    <x v="0"/>
    <n v="-100.37109375"/>
    <n v="40.580584664127599"/>
    <x v="0"/>
    <n v="5"/>
    <x v="4"/>
    <n v="422"/>
    <n v="47310"/>
    <n v="1.5852885225110971"/>
    <n v="1E-3"/>
  </r>
  <r>
    <s v="ID0824"/>
    <d v="2012-05-26T22:49:34"/>
    <n v="75000"/>
    <n v="75000"/>
    <s v="USD"/>
    <n v="75000"/>
    <s v="sr financial analyst"/>
    <x v="6"/>
    <s v="USA"/>
    <x v="1"/>
    <x v="0"/>
    <n v="-100.37109375"/>
    <n v="40.580584664127599"/>
    <x v="3"/>
    <n v="27"/>
    <x v="1"/>
    <n v="423"/>
    <n v="47310"/>
    <n v="1.5852885225110971"/>
    <n v="1E-3"/>
  </r>
  <r>
    <s v="ID1167"/>
    <d v="2012-05-28T22:36:22"/>
    <n v="75000"/>
    <n v="75000"/>
    <s v="USD"/>
    <n v="75000"/>
    <s v="Controller"/>
    <x v="8"/>
    <s v="USA"/>
    <x v="1"/>
    <x v="0"/>
    <n v="-100.37109375"/>
    <n v="40.580584664127599"/>
    <x v="3"/>
    <n v="20"/>
    <x v="1"/>
    <n v="424"/>
    <n v="47310"/>
    <n v="1.5852885225110971"/>
    <n v="1E-3"/>
  </r>
  <r>
    <s v="ID1188"/>
    <d v="2012-05-28T23:02:08"/>
    <n v="75000"/>
    <n v="75000"/>
    <s v="USD"/>
    <n v="75000"/>
    <s v="Financial Analyst"/>
    <x v="6"/>
    <s v="USA"/>
    <x v="1"/>
    <x v="0"/>
    <n v="-100.37109375"/>
    <n v="40.580584664127599"/>
    <x v="0"/>
    <n v="12"/>
    <x v="2"/>
    <n v="425"/>
    <n v="47310"/>
    <n v="1.5852885225110971"/>
    <n v="1E-3"/>
  </r>
  <r>
    <s v="ID1359"/>
    <d v="2012-05-29T19:01:48"/>
    <n v="75000"/>
    <n v="75000"/>
    <s v="USD"/>
    <n v="75000"/>
    <s v="Financial Analyst"/>
    <x v="6"/>
    <s v="USA"/>
    <x v="1"/>
    <x v="0"/>
    <n v="-100.37109375"/>
    <n v="40.580584664127599"/>
    <x v="0"/>
    <n v="7"/>
    <x v="4"/>
    <n v="426"/>
    <n v="47310"/>
    <n v="1.5852885225110971"/>
    <n v="1E-3"/>
  </r>
  <r>
    <s v="ID1428"/>
    <d v="2012-05-30T01:48:18"/>
    <n v="75000"/>
    <n v="75000"/>
    <s v="USD"/>
    <n v="75000"/>
    <s v="HR Cordinator"/>
    <x v="1"/>
    <s v="USA"/>
    <x v="1"/>
    <x v="0"/>
    <n v="-100.37109375"/>
    <n v="40.580584664127599"/>
    <x v="1"/>
    <n v="9"/>
    <x v="4"/>
    <n v="427"/>
    <n v="47310"/>
    <n v="1.5852885225110971"/>
    <n v="1E-3"/>
  </r>
  <r>
    <s v="ID1444"/>
    <d v="2012-05-30T10:40:24"/>
    <n v="75000"/>
    <n v="75000"/>
    <s v="USD"/>
    <n v="75000"/>
    <s v="Business Analyst"/>
    <x v="6"/>
    <s v="USA"/>
    <x v="1"/>
    <x v="0"/>
    <n v="-100.37109375"/>
    <n v="40.580584664127599"/>
    <x v="3"/>
    <n v="1.5"/>
    <x v="0"/>
    <n v="428"/>
    <n v="47310"/>
    <n v="1.5852885225110971"/>
    <n v="1E-3"/>
  </r>
  <r>
    <s v="ID1520"/>
    <d v="2012-05-31T04:12:19"/>
    <n v="75000"/>
    <n v="75000"/>
    <s v="USD"/>
    <n v="75000"/>
    <s v="Financial Analyst"/>
    <x v="6"/>
    <s v="USA"/>
    <x v="1"/>
    <x v="0"/>
    <n v="-100.37109375"/>
    <n v="40.580584664127599"/>
    <x v="2"/>
    <n v="1.5"/>
    <x v="0"/>
    <n v="429"/>
    <n v="47310"/>
    <n v="1.5852885225110971"/>
    <n v="1E-3"/>
  </r>
  <r>
    <s v="ID1594"/>
    <d v="2012-06-01T18:08:07"/>
    <s v="75000 $"/>
    <n v="75000"/>
    <s v="USD"/>
    <n v="75000"/>
    <s v="Consultant"/>
    <x v="5"/>
    <s v="Germany"/>
    <x v="8"/>
    <x v="1"/>
    <n v="10.370231137780101"/>
    <n v="51.322924262780397"/>
    <x v="3"/>
    <n v="9"/>
    <x v="4"/>
    <n v="430"/>
    <n v="38100"/>
    <n v="1.9685039370078741"/>
    <n v="75000"/>
  </r>
  <r>
    <s v="ID1675"/>
    <d v="2012-06-05T02:21:01"/>
    <n v="75000"/>
    <n v="75000"/>
    <s v="USD"/>
    <n v="75000"/>
    <s v="Accountant"/>
    <x v="0"/>
    <s v="USA"/>
    <x v="1"/>
    <x v="0"/>
    <n v="-100.37109375"/>
    <n v="40.580584664127599"/>
    <x v="0"/>
    <n v="10"/>
    <x v="2"/>
    <n v="431"/>
    <n v="47310"/>
    <n v="1.5852885225110971"/>
    <n v="1E-3"/>
  </r>
  <r>
    <s v="ID1697"/>
    <d v="2012-06-05T22:05:10"/>
    <n v="75000"/>
    <n v="75000"/>
    <s v="USD"/>
    <n v="75000"/>
    <s v="Directer of Sales Support"/>
    <x v="3"/>
    <s v="USA"/>
    <x v="1"/>
    <x v="0"/>
    <n v="-100.37109375"/>
    <n v="40.580584664127599"/>
    <x v="3"/>
    <n v="3"/>
    <x v="0"/>
    <n v="432"/>
    <n v="47310"/>
    <n v="1.5852885225110971"/>
    <n v="1E-3"/>
  </r>
  <r>
    <s v="ID1743"/>
    <d v="2012-06-08T00:21:23"/>
    <n v="75000"/>
    <n v="75000"/>
    <s v="USD"/>
    <n v="75000"/>
    <s v="Senior Financial Analyst"/>
    <x v="6"/>
    <s v="USA"/>
    <x v="1"/>
    <x v="0"/>
    <n v="-100.37109375"/>
    <n v="40.580584664127599"/>
    <x v="2"/>
    <n v="5"/>
    <x v="4"/>
    <n v="433"/>
    <n v="47310"/>
    <n v="1.5852885225110971"/>
    <n v="1E-3"/>
  </r>
  <r>
    <s v="ID1749"/>
    <d v="2012-06-08T06:42:32"/>
    <n v="75000"/>
    <n v="75000"/>
    <s v="USD"/>
    <n v="75000"/>
    <s v="actuary"/>
    <x v="0"/>
    <s v="USA"/>
    <x v="1"/>
    <x v="0"/>
    <n v="-100.37109375"/>
    <n v="40.580584664127599"/>
    <x v="2"/>
    <n v="1"/>
    <x v="0"/>
    <n v="434"/>
    <n v="47310"/>
    <n v="1.5852885225110971"/>
    <n v="1E-3"/>
  </r>
  <r>
    <s v="ID1915"/>
    <d v="2012-06-20T00:55:28"/>
    <n v="75000"/>
    <n v="75000"/>
    <s v="USD"/>
    <n v="75000"/>
    <s v="Data Analyst"/>
    <x v="6"/>
    <s v="USA"/>
    <x v="1"/>
    <x v="0"/>
    <n v="-100.37109375"/>
    <n v="40.580584664127599"/>
    <x v="1"/>
    <n v="3"/>
    <x v="0"/>
    <n v="435"/>
    <n v="47310"/>
    <n v="1.5852885225110971"/>
    <n v="1E-3"/>
  </r>
  <r>
    <s v="ID1788"/>
    <d v="2012-06-11T10:04:43"/>
    <n v="74461"/>
    <n v="74461"/>
    <s v="USD"/>
    <n v="74461"/>
    <s v="Scientist III"/>
    <x v="9"/>
    <s v="USA"/>
    <x v="1"/>
    <x v="0"/>
    <n v="-100.37109375"/>
    <n v="40.580584664127599"/>
    <x v="1"/>
    <n v="9"/>
    <x v="4"/>
    <n v="436"/>
    <n v="47310"/>
    <n v="1.5738955823293173"/>
    <n v="1E-3"/>
  </r>
  <r>
    <s v="ID1511"/>
    <d v="2012-05-31T01:17:16"/>
    <n v="74300"/>
    <n v="74300"/>
    <s v="USD"/>
    <n v="74300"/>
    <s v="Senior Business Research Analyst"/>
    <x v="6"/>
    <s v="USA"/>
    <x v="1"/>
    <x v="0"/>
    <n v="-100.37109375"/>
    <n v="40.580584664127599"/>
    <x v="0"/>
    <n v="3"/>
    <x v="0"/>
    <n v="437"/>
    <n v="47310"/>
    <n v="1.5704924963009934"/>
    <n v="1E-3"/>
  </r>
  <r>
    <s v="ID0100"/>
    <d v="2012-05-26T00:40:41"/>
    <n v="74000"/>
    <n v="74000"/>
    <s v="USD"/>
    <n v="74000"/>
    <s v="Senior Consultant"/>
    <x v="5"/>
    <s v="USA"/>
    <x v="1"/>
    <x v="0"/>
    <n v="-100.37109375"/>
    <n v="40.580584664127599"/>
    <x v="0"/>
    <m/>
    <x v="0"/>
    <n v="438"/>
    <n v="47310"/>
    <n v="1.564151342210949"/>
    <n v="1E-3"/>
  </r>
  <r>
    <s v="ID0449"/>
    <d v="2012-05-26T02:53:29"/>
    <n v="74000"/>
    <n v="74000"/>
    <s v="USD"/>
    <n v="74000"/>
    <s v="Engineer"/>
    <x v="7"/>
    <s v="USA"/>
    <x v="1"/>
    <x v="0"/>
    <n v="-100.37109375"/>
    <n v="40.580584664127599"/>
    <x v="0"/>
    <m/>
    <x v="0"/>
    <n v="439"/>
    <n v="47310"/>
    <n v="1.564151342210949"/>
    <n v="1E-3"/>
  </r>
  <r>
    <s v="ID1218"/>
    <d v="2012-05-29T00:36:21"/>
    <n v="74000"/>
    <n v="74000"/>
    <s v="USD"/>
    <n v="74000"/>
    <s v="marketing specialist"/>
    <x v="2"/>
    <s v="USA"/>
    <x v="1"/>
    <x v="0"/>
    <n v="-100.37109375"/>
    <n v="40.580584664127599"/>
    <x v="0"/>
    <n v="10"/>
    <x v="2"/>
    <n v="440"/>
    <n v="47310"/>
    <n v="1.564151342210949"/>
    <n v="1E-3"/>
  </r>
  <r>
    <s v="ID0357"/>
    <d v="2012-05-26T01:42:31"/>
    <n v="75000"/>
    <n v="75000"/>
    <s v="CAD"/>
    <n v="73752.11422727452"/>
    <s v="web marketing analyst"/>
    <x v="6"/>
    <s v="canada"/>
    <x v="0"/>
    <x v="0"/>
    <n v="-96.081121840459303"/>
    <n v="62.8661033080922"/>
    <x v="0"/>
    <m/>
    <x v="0"/>
    <n v="441"/>
    <n v="38370"/>
    <n v="1.9221296384486453"/>
    <n v="1E-3"/>
  </r>
  <r>
    <s v="ID1395"/>
    <d v="2012-05-29T22:13:08"/>
    <n v="73500"/>
    <n v="73500"/>
    <s v="USD"/>
    <n v="73500"/>
    <s v="Senior Underwriting Analyst"/>
    <x v="6"/>
    <s v="USA"/>
    <x v="1"/>
    <x v="0"/>
    <n v="-100.37109375"/>
    <n v="40.580584664127599"/>
    <x v="2"/>
    <n v="6"/>
    <x v="4"/>
    <n v="442"/>
    <n v="47310"/>
    <n v="1.5535827520608751"/>
    <n v="1E-3"/>
  </r>
  <r>
    <s v="ID0241"/>
    <d v="2012-05-26T01:02:21"/>
    <n v="73000"/>
    <n v="73000"/>
    <s v="USD"/>
    <n v="73000"/>
    <s v="Financial Analyst"/>
    <x v="6"/>
    <s v="USA"/>
    <x v="1"/>
    <x v="0"/>
    <n v="-100.37109375"/>
    <n v="40.580584664127599"/>
    <x v="0"/>
    <m/>
    <x v="0"/>
    <n v="443"/>
    <n v="47310"/>
    <n v="1.5430141619108011"/>
    <n v="1E-3"/>
  </r>
  <r>
    <s v="ID0263"/>
    <d v="2012-05-26T01:08:04"/>
    <n v="73000"/>
    <n v="73000"/>
    <s v="USD"/>
    <n v="73000"/>
    <s v="Sr. Global marketing Specialist"/>
    <x v="2"/>
    <s v="USA"/>
    <x v="1"/>
    <x v="0"/>
    <n v="-100.37109375"/>
    <n v="40.580584664127599"/>
    <x v="0"/>
    <m/>
    <x v="0"/>
    <n v="444"/>
    <n v="47310"/>
    <n v="1.5430141619108011"/>
    <n v="1E-3"/>
  </r>
  <r>
    <s v="ID1707"/>
    <d v="2012-06-06T03:14:56"/>
    <n v="73000"/>
    <n v="73000"/>
    <s v="USD"/>
    <n v="73000"/>
    <s v="process coordinator"/>
    <x v="1"/>
    <s v="USA"/>
    <x v="1"/>
    <x v="0"/>
    <n v="-100.37109375"/>
    <n v="40.580584664127599"/>
    <x v="3"/>
    <n v="6"/>
    <x v="4"/>
    <n v="445"/>
    <n v="47310"/>
    <n v="1.5430141619108011"/>
    <n v="1E-3"/>
  </r>
  <r>
    <s v="ID1559"/>
    <d v="2012-05-31T22:06:59"/>
    <n v="74000"/>
    <n v="74000"/>
    <s v="CAD"/>
    <n v="72768.752704244194"/>
    <s v="Operations Analyst"/>
    <x v="6"/>
    <s v="Canada"/>
    <x v="0"/>
    <x v="0"/>
    <n v="-96.081121840459303"/>
    <n v="62.8661033080922"/>
    <x v="0"/>
    <n v="10"/>
    <x v="2"/>
    <n v="446"/>
    <n v="38370"/>
    <n v="1.89650124326933"/>
    <n v="1E-3"/>
  </r>
  <r>
    <s v="ID0523"/>
    <d v="2012-05-26T04:40:36"/>
    <n v="72600"/>
    <n v="72600"/>
    <s v="USD"/>
    <n v="72600"/>
    <s v="Accounting Operations Manager"/>
    <x v="1"/>
    <s v="USA"/>
    <x v="1"/>
    <x v="0"/>
    <n v="-100.37109375"/>
    <n v="40.580584664127599"/>
    <x v="3"/>
    <m/>
    <x v="0"/>
    <n v="447"/>
    <n v="47310"/>
    <n v="1.5345592897907419"/>
    <n v="1E-3"/>
  </r>
  <r>
    <s v="ID1021"/>
    <d v="2012-05-28T12:15:53"/>
    <s v="SGD92,000"/>
    <n v="92000"/>
    <s v="SGD"/>
    <n v="72571.80269935554"/>
    <s v="Finance Manager"/>
    <x v="1"/>
    <s v="Singapore"/>
    <x v="17"/>
    <x v="4"/>
    <n v="103.8194992"/>
    <n v="1.3571070000000001"/>
    <x v="2"/>
    <n v="15"/>
    <x v="3"/>
    <n v="448"/>
    <n v="55790"/>
    <n v="1.3008030596765645"/>
    <n v="72571.80269935554"/>
  </r>
  <r>
    <s v="ID0223"/>
    <d v="2012-05-26T00:57:44"/>
    <n v="72500"/>
    <n v="72500"/>
    <s v="USD"/>
    <n v="72500"/>
    <s v="Assistant Controller"/>
    <x v="8"/>
    <s v="USA"/>
    <x v="1"/>
    <x v="0"/>
    <n v="-100.37109375"/>
    <n v="40.580584664127599"/>
    <x v="0"/>
    <m/>
    <x v="0"/>
    <n v="449"/>
    <n v="47310"/>
    <n v="1.532445571760727"/>
    <n v="1E-3"/>
  </r>
  <r>
    <s v="ID0356"/>
    <d v="2012-05-26T01:42:27"/>
    <n v="72500"/>
    <n v="72500"/>
    <s v="USD"/>
    <n v="72500"/>
    <s v="Transportation Engineer"/>
    <x v="7"/>
    <s v="USA"/>
    <x v="1"/>
    <x v="0"/>
    <n v="-100.37109375"/>
    <n v="40.580584664127599"/>
    <x v="3"/>
    <m/>
    <x v="0"/>
    <n v="450"/>
    <n v="47310"/>
    <n v="1.532445571760727"/>
    <n v="1E-3"/>
  </r>
  <r>
    <s v="ID1108"/>
    <d v="2012-05-28T16:35:19"/>
    <n v="57000"/>
    <n v="57000"/>
    <s v="EUR"/>
    <n v="72412.768022521646"/>
    <s v="Spare Part Coordinator"/>
    <x v="1"/>
    <s v="Norway"/>
    <x v="16"/>
    <x v="1"/>
    <n v="14.2476196306026"/>
    <n v="65.0837339717189"/>
    <x v="1"/>
    <n v="15"/>
    <x v="3"/>
    <n v="451"/>
    <n v="58570"/>
    <n v="1.2363457063773544"/>
    <n v="72412.768022521646"/>
  </r>
  <r>
    <s v="ID0421"/>
    <d v="2012-05-26T02:19:48"/>
    <n v="72000"/>
    <n v="72000"/>
    <s v="USD"/>
    <n v="72000"/>
    <s v="IS Director"/>
    <x v="3"/>
    <s v="USA"/>
    <x v="1"/>
    <x v="0"/>
    <n v="-100.37109375"/>
    <n v="40.580584664127599"/>
    <x v="0"/>
    <m/>
    <x v="0"/>
    <n v="452"/>
    <n v="47310"/>
    <n v="1.5218769816106532"/>
    <n v="1E-3"/>
  </r>
  <r>
    <s v="ID0438"/>
    <d v="2012-05-26T02:37:50"/>
    <n v="72000"/>
    <n v="72000"/>
    <s v="USD"/>
    <n v="72000"/>
    <s v="Sr. Information Systems Analyst"/>
    <x v="6"/>
    <s v="USA"/>
    <x v="1"/>
    <x v="0"/>
    <n v="-100.37109375"/>
    <n v="40.580584664127599"/>
    <x v="3"/>
    <m/>
    <x v="0"/>
    <n v="453"/>
    <n v="47310"/>
    <n v="1.5218769816106532"/>
    <n v="1E-3"/>
  </r>
  <r>
    <s v="ID0533"/>
    <d v="2012-05-26T05:13:03"/>
    <n v="72000"/>
    <n v="72000"/>
    <s v="USD"/>
    <n v="72000"/>
    <s v="Analytical Department Director "/>
    <x v="6"/>
    <s v="Russia"/>
    <x v="25"/>
    <x v="1"/>
    <n v="36.38671875"/>
    <n v="57.515822865538802"/>
    <x v="3"/>
    <m/>
    <x v="0"/>
    <n v="454"/>
    <n v="19240"/>
    <n v="3.7422037422037424"/>
    <n v="72000"/>
  </r>
  <r>
    <s v="ID1249"/>
    <d v="2012-05-29T05:11:03"/>
    <s v="USD72000"/>
    <n v="72000"/>
    <s v="USD"/>
    <n v="72000"/>
    <s v="Markets Adviser"/>
    <x v="5"/>
    <s v="New Zealand"/>
    <x v="12"/>
    <x v="3"/>
    <n v="157.68814341298901"/>
    <n v="-41.605832905433601"/>
    <x v="3"/>
    <n v="10"/>
    <x v="2"/>
    <n v="455"/>
    <n v="28100"/>
    <n v="2.5622775800711746"/>
    <n v="72000"/>
  </r>
  <r>
    <s v="ID1424"/>
    <d v="2012-05-30T01:15:32"/>
    <n v="72000"/>
    <n v="72000"/>
    <s v="USD"/>
    <n v="72000"/>
    <s v="Manager"/>
    <x v="1"/>
    <s v="USA"/>
    <x v="1"/>
    <x v="0"/>
    <n v="-100.37109375"/>
    <n v="40.580584664127599"/>
    <x v="1"/>
    <n v="20"/>
    <x v="1"/>
    <n v="456"/>
    <n v="47310"/>
    <n v="1.5218769816106532"/>
    <n v="1E-3"/>
  </r>
  <r>
    <s v="ID1432"/>
    <d v="2012-05-30T02:18:30"/>
    <n v="72000"/>
    <n v="72000"/>
    <s v="USD"/>
    <n v="72000"/>
    <s v="sr. senior analyst"/>
    <x v="6"/>
    <s v="USA"/>
    <x v="1"/>
    <x v="0"/>
    <n v="-100.37109375"/>
    <n v="40.580584664127599"/>
    <x v="2"/>
    <n v="10"/>
    <x v="2"/>
    <n v="457"/>
    <n v="47310"/>
    <n v="1.5218769816106532"/>
    <n v="1E-3"/>
  </r>
  <r>
    <s v="ID1769"/>
    <d v="2012-06-09T01:47:30"/>
    <n v="72000"/>
    <n v="72000"/>
    <s v="USD"/>
    <n v="72000"/>
    <s v="Consultant"/>
    <x v="5"/>
    <s v="USA"/>
    <x v="1"/>
    <x v="0"/>
    <n v="-100.37109375"/>
    <n v="40.580584664127599"/>
    <x v="3"/>
    <n v="13"/>
    <x v="2"/>
    <n v="458"/>
    <n v="47310"/>
    <n v="1.5218769816106532"/>
    <n v="1E-3"/>
  </r>
  <r>
    <s v="ID1869"/>
    <d v="2012-06-15T22:36:45"/>
    <n v="72000"/>
    <n v="72000"/>
    <s v="USD"/>
    <n v="72000"/>
    <s v="HR Supervisor"/>
    <x v="1"/>
    <s v="USA"/>
    <x v="1"/>
    <x v="0"/>
    <n v="-100.37109375"/>
    <n v="40.580584664127599"/>
    <x v="0"/>
    <n v="10"/>
    <x v="2"/>
    <n v="459"/>
    <n v="47310"/>
    <n v="1.5218769816106532"/>
    <n v="1E-3"/>
  </r>
  <r>
    <s v="ID1561"/>
    <d v="2012-05-31T23:08:12"/>
    <n v="71500"/>
    <n v="71500"/>
    <s v="USD"/>
    <n v="71500"/>
    <s v="Management Reporting Analyst"/>
    <x v="6"/>
    <s v="USA"/>
    <x v="1"/>
    <x v="0"/>
    <n v="-100.37109375"/>
    <n v="40.580584664127599"/>
    <x v="0"/>
    <n v="5"/>
    <x v="4"/>
    <n v="460"/>
    <n v="47310"/>
    <n v="1.5113083914605792"/>
    <n v="1E-3"/>
  </r>
  <r>
    <s v="ID1765"/>
    <d v="2012-06-08T23:20:36"/>
    <n v="71500"/>
    <n v="71500"/>
    <s v="USD"/>
    <n v="71500"/>
    <s v="Pricing Manager"/>
    <x v="1"/>
    <s v="USA"/>
    <x v="1"/>
    <x v="0"/>
    <n v="-100.37109375"/>
    <n v="40.580584664127599"/>
    <x v="2"/>
    <n v="11"/>
    <x v="2"/>
    <n v="461"/>
    <n v="47310"/>
    <n v="1.5113083914605792"/>
    <n v="1E-3"/>
  </r>
  <r>
    <s v="ID0041"/>
    <d v="2012-05-25T05:18:48"/>
    <n v="70000"/>
    <n v="70000"/>
    <s v="AUD"/>
    <n v="71393.675948184507"/>
    <s v="consultant"/>
    <x v="5"/>
    <s v="Australia"/>
    <x v="6"/>
    <x v="3"/>
    <n v="136.67140151954899"/>
    <n v="-24.803590596310801"/>
    <x v="3"/>
    <m/>
    <x v="0"/>
    <n v="462"/>
    <n v="36910"/>
    <n v="1.9342637753504337"/>
    <n v="71393.675948184507"/>
  </r>
  <r>
    <s v="ID0984"/>
    <d v="2012-05-28T08:03:10"/>
    <s v="AUD$70,000"/>
    <n v="70000"/>
    <s v="AUD"/>
    <n v="71393.675948184507"/>
    <s v="Business Development"/>
    <x v="1"/>
    <s v="Australia"/>
    <x v="6"/>
    <x v="3"/>
    <n v="136.67140151954899"/>
    <n v="-24.803590596310801"/>
    <x v="0"/>
    <n v="7"/>
    <x v="4"/>
    <n v="463"/>
    <n v="36910"/>
    <n v="1.9342637753504337"/>
    <n v="71393.675948184507"/>
  </r>
  <r>
    <s v="ID1012"/>
    <d v="2012-05-28T11:33:05"/>
    <s v="AUD$70,000"/>
    <n v="70000"/>
    <s v="AUD"/>
    <n v="71393.675948184507"/>
    <s v="Director"/>
    <x v="3"/>
    <s v="Australia"/>
    <x v="6"/>
    <x v="3"/>
    <n v="136.67140151954899"/>
    <n v="-24.803590596310801"/>
    <x v="2"/>
    <n v="2"/>
    <x v="0"/>
    <n v="464"/>
    <n v="36910"/>
    <n v="1.9342637753504337"/>
    <n v="71393.675948184507"/>
  </r>
  <r>
    <s v="ID1442"/>
    <d v="2012-05-30T09:42:01"/>
    <n v="70000"/>
    <n v="70000"/>
    <s v="AUD"/>
    <n v="71393.675948184507"/>
    <s v="Assistant Accountant"/>
    <x v="0"/>
    <s v="Australia"/>
    <x v="6"/>
    <x v="3"/>
    <n v="136.67140151954899"/>
    <n v="-24.803590596310801"/>
    <x v="3"/>
    <n v="5"/>
    <x v="4"/>
    <n v="465"/>
    <n v="36910"/>
    <n v="1.9342637753504337"/>
    <n v="71393.675948184507"/>
  </r>
  <r>
    <s v="ID1122"/>
    <d v="2012-05-28T17:18:47"/>
    <s v="GBP Â£45200"/>
    <n v="45200"/>
    <s v="GBP"/>
    <n v="71243.257897441246"/>
    <s v="Clinical audit manager"/>
    <x v="1"/>
    <s v="UK"/>
    <x v="2"/>
    <x v="1"/>
    <n v="-3.2765753000000002"/>
    <n v="54.702354499999998"/>
    <x v="3"/>
    <n v="5"/>
    <x v="4"/>
    <n v="466"/>
    <n v="35840"/>
    <n v="1.987814115441999"/>
    <n v="71243.257897441246"/>
  </r>
  <r>
    <s v="ID0441"/>
    <d v="2012-05-26T02:40:39"/>
    <s v="INR 40L"/>
    <n v="4000000"/>
    <s v="INR"/>
    <n v="71231.666749770273"/>
    <s v="Sr Mgr Finance"/>
    <x v="0"/>
    <s v="India"/>
    <x v="7"/>
    <x v="4"/>
    <n v="79.718824157759499"/>
    <n v="22.134914550529199"/>
    <x v="2"/>
    <m/>
    <x v="0"/>
    <n v="467"/>
    <n v="3400"/>
    <n v="20.950490220520667"/>
    <n v="71231.666749770273"/>
  </r>
  <r>
    <s v="ID0640"/>
    <d v="2012-05-26T11:40:34"/>
    <s v="4000000 INR"/>
    <n v="4000000"/>
    <s v="INR"/>
    <n v="71231.666749770273"/>
    <s v="Senior Executive"/>
    <x v="1"/>
    <s v="India"/>
    <x v="7"/>
    <x v="4"/>
    <n v="79.718824157759499"/>
    <n v="22.134914550529199"/>
    <x v="0"/>
    <n v="1.5"/>
    <x v="0"/>
    <n v="468"/>
    <n v="3400"/>
    <n v="20.950490220520667"/>
    <n v="71231.666749770273"/>
  </r>
  <r>
    <s v="ID1509"/>
    <d v="2012-05-31T00:46:55"/>
    <s v="4.00 lac"/>
    <n v="4000000"/>
    <s v="INR"/>
    <n v="71231.666749770273"/>
    <s v="Operational Specialist"/>
    <x v="2"/>
    <s v="India"/>
    <x v="7"/>
    <x v="4"/>
    <n v="79.718824157759499"/>
    <n v="22.134914550529199"/>
    <x v="2"/>
    <n v="5"/>
    <x v="4"/>
    <n v="469"/>
    <n v="3400"/>
    <n v="20.950490220520667"/>
    <n v="71231.666749770273"/>
  </r>
  <r>
    <s v="ID0135"/>
    <d v="2012-05-26T00:43:07"/>
    <n v="71000"/>
    <n v="71000"/>
    <s v="USD"/>
    <n v="71000"/>
    <s v="Market Research Analyst"/>
    <x v="6"/>
    <s v="USA"/>
    <x v="1"/>
    <x v="0"/>
    <n v="-100.37109375"/>
    <n v="40.580584664127599"/>
    <x v="0"/>
    <m/>
    <x v="0"/>
    <n v="470"/>
    <n v="47310"/>
    <n v="1.5007398013105051"/>
    <n v="1E-3"/>
  </r>
  <r>
    <s v="ID1554"/>
    <d v="2012-05-31T21:06:45"/>
    <n v="70970"/>
    <n v="70970"/>
    <s v="USD"/>
    <n v="70970"/>
    <s v="Sr. Risk Analyst"/>
    <x v="6"/>
    <s v="USA"/>
    <x v="1"/>
    <x v="0"/>
    <n v="-100.37109375"/>
    <n v="40.580584664127599"/>
    <x v="0"/>
    <n v="17"/>
    <x v="3"/>
    <n v="471"/>
    <n v="47310"/>
    <n v="1.5001056859015007"/>
    <n v="1E-3"/>
  </r>
  <r>
    <s v="ID0235"/>
    <d v="2012-05-26T01:01:03"/>
    <n v="45000"/>
    <n v="45000"/>
    <s v="GBP"/>
    <n v="70928.022243027779"/>
    <s v="Procurement manager"/>
    <x v="1"/>
    <s v="UK"/>
    <x v="2"/>
    <x v="1"/>
    <n v="-3.2765753000000002"/>
    <n v="54.702354499999998"/>
    <x v="3"/>
    <m/>
    <x v="0"/>
    <n v="472"/>
    <n v="35840"/>
    <n v="1.979018477763052"/>
    <n v="70928.022243027779"/>
  </r>
  <r>
    <s v="ID1117"/>
    <d v="2012-05-28T17:05:07"/>
    <s v="Â£45000"/>
    <n v="45000"/>
    <s v="GBP"/>
    <n v="70928.022243027779"/>
    <s v="Assistant Director - Performance Information"/>
    <x v="3"/>
    <s v="UK"/>
    <x v="2"/>
    <x v="1"/>
    <n v="-3.2765753000000002"/>
    <n v="54.702354499999998"/>
    <x v="0"/>
    <n v="8"/>
    <x v="4"/>
    <n v="473"/>
    <n v="35840"/>
    <n v="1.979018477763052"/>
    <n v="70928.022243027779"/>
  </r>
  <r>
    <s v="ID1332"/>
    <d v="2012-05-29T16:39:11"/>
    <s v="Â£45000"/>
    <n v="45000"/>
    <s v="GBP"/>
    <n v="70928.022243027779"/>
    <s v="Senior Consultant"/>
    <x v="5"/>
    <s v="UK"/>
    <x v="2"/>
    <x v="1"/>
    <n v="-3.2765753000000002"/>
    <n v="54.702354499999998"/>
    <x v="3"/>
    <n v="4"/>
    <x v="0"/>
    <n v="474"/>
    <n v="35840"/>
    <n v="1.979018477763052"/>
    <n v="70928.022243027779"/>
  </r>
  <r>
    <s v="ID1372"/>
    <d v="2012-05-29T19:54:38"/>
    <s v="Â£45000"/>
    <n v="45000"/>
    <s v="GBP"/>
    <n v="70928.022243027779"/>
    <s v="Management Accountant"/>
    <x v="1"/>
    <s v="UK"/>
    <x v="2"/>
    <x v="1"/>
    <n v="-3.2765753000000002"/>
    <n v="54.702354499999998"/>
    <x v="3"/>
    <n v="15"/>
    <x v="3"/>
    <n v="475"/>
    <n v="35840"/>
    <n v="1.979018477763052"/>
    <n v="70928.022243027779"/>
  </r>
  <r>
    <s v="ID1690"/>
    <d v="2012-06-05T19:37:13"/>
    <s v="Â£45000"/>
    <n v="45000"/>
    <s v="GBP"/>
    <n v="70928.022243027779"/>
    <s v="Data Analyst"/>
    <x v="6"/>
    <s v="UK"/>
    <x v="2"/>
    <x v="1"/>
    <n v="-3.2765753000000002"/>
    <n v="54.702354499999998"/>
    <x v="2"/>
    <n v="5"/>
    <x v="4"/>
    <n v="476"/>
    <n v="35840"/>
    <n v="1.979018477763052"/>
    <n v="70928.022243027779"/>
  </r>
  <r>
    <s v="ID1761"/>
    <d v="2012-06-08T20:47:58"/>
    <n v="45000"/>
    <n v="45000"/>
    <s v="GBP"/>
    <n v="70928.022243027779"/>
    <s v="bUSINESS aNALYST"/>
    <x v="6"/>
    <s v="UK"/>
    <x v="2"/>
    <x v="1"/>
    <n v="-3.2765753000000002"/>
    <n v="54.702354499999998"/>
    <x v="2"/>
    <n v="20"/>
    <x v="1"/>
    <n v="477"/>
    <n v="35840"/>
    <n v="1.979018477763052"/>
    <n v="70928.022243027779"/>
  </r>
  <r>
    <s v="ID0403"/>
    <d v="2012-05-26T02:06:56"/>
    <n v="72000"/>
    <n v="72000"/>
    <s v="CAD"/>
    <n v="70802.029658183528"/>
    <s v="Controller"/>
    <x v="8"/>
    <s v="Canada"/>
    <x v="0"/>
    <x v="0"/>
    <n v="-96.081121840459303"/>
    <n v="62.8661033080922"/>
    <x v="0"/>
    <m/>
    <x v="0"/>
    <n v="478"/>
    <n v="38370"/>
    <n v="1.8452444529106993"/>
    <n v="1E-3"/>
  </r>
  <r>
    <s v="ID0122"/>
    <d v="2012-05-26T00:41:43"/>
    <n v="70000"/>
    <n v="70000"/>
    <s v="USD"/>
    <n v="70000"/>
    <s v="Sr. Acct"/>
    <x v="0"/>
    <s v="USA"/>
    <x v="1"/>
    <x v="0"/>
    <n v="-100.37109375"/>
    <n v="40.580584664127599"/>
    <x v="2"/>
    <m/>
    <x v="0"/>
    <n v="479"/>
    <n v="47310"/>
    <n v="1.4796026210103572"/>
    <n v="1E-3"/>
  </r>
  <r>
    <s v="ID0183"/>
    <d v="2012-05-26T00:50:15"/>
    <n v="70000"/>
    <n v="70000"/>
    <s v="USD"/>
    <n v="70000"/>
    <s v="Project Speciast"/>
    <x v="1"/>
    <s v="USA"/>
    <x v="1"/>
    <x v="0"/>
    <n v="-100.37109375"/>
    <n v="40.580584664127599"/>
    <x v="0"/>
    <m/>
    <x v="0"/>
    <n v="480"/>
    <n v="47310"/>
    <n v="1.4796026210103572"/>
    <n v="1E-3"/>
  </r>
  <r>
    <s v="ID0196"/>
    <d v="2012-05-26T00:52:25"/>
    <n v="70000"/>
    <n v="70000"/>
    <s v="USD"/>
    <n v="70000"/>
    <s v="Sr Financial Analyst"/>
    <x v="6"/>
    <s v="USA"/>
    <x v="1"/>
    <x v="0"/>
    <n v="-100.37109375"/>
    <n v="40.580584664127599"/>
    <x v="0"/>
    <m/>
    <x v="0"/>
    <n v="481"/>
    <n v="47310"/>
    <n v="1.4796026210103572"/>
    <n v="1E-3"/>
  </r>
  <r>
    <s v="ID0245"/>
    <d v="2012-05-26T01:03:28"/>
    <n v="70000"/>
    <n v="70000"/>
    <s v="USD"/>
    <n v="70000"/>
    <s v="Manager Pricing"/>
    <x v="1"/>
    <s v="USA"/>
    <x v="1"/>
    <x v="0"/>
    <n v="-100.37109375"/>
    <n v="40.580584664127599"/>
    <x v="3"/>
    <m/>
    <x v="0"/>
    <n v="482"/>
    <n v="47310"/>
    <n v="1.4796026210103572"/>
    <n v="1E-3"/>
  </r>
  <r>
    <s v="ID0283"/>
    <d v="2012-05-26T01:15:05"/>
    <n v="70000"/>
    <n v="70000"/>
    <s v="USD"/>
    <n v="70000"/>
    <s v="Engineering Tech Sr."/>
    <x v="7"/>
    <s v="USA"/>
    <x v="1"/>
    <x v="0"/>
    <n v="-100.37109375"/>
    <n v="40.580584664127599"/>
    <x v="2"/>
    <m/>
    <x v="0"/>
    <n v="483"/>
    <n v="47310"/>
    <n v="1.4796026210103572"/>
    <n v="1E-3"/>
  </r>
  <r>
    <s v="ID0317"/>
    <d v="2012-05-26T01:26:52"/>
    <n v="70000"/>
    <n v="70000"/>
    <s v="USD"/>
    <n v="70000"/>
    <s v="Analyst"/>
    <x v="6"/>
    <s v="USA"/>
    <x v="1"/>
    <x v="0"/>
    <n v="-100.37109375"/>
    <n v="40.580584664127599"/>
    <x v="3"/>
    <m/>
    <x v="0"/>
    <n v="484"/>
    <n v="47310"/>
    <n v="1.4796026210103572"/>
    <n v="1E-3"/>
  </r>
  <r>
    <s v="ID0396"/>
    <d v="2012-05-26T02:03:45"/>
    <n v="70000"/>
    <n v="70000"/>
    <s v="USD"/>
    <n v="70000"/>
    <s v="Management Ananlyst"/>
    <x v="1"/>
    <s v="USA"/>
    <x v="1"/>
    <x v="0"/>
    <n v="-100.37109375"/>
    <n v="40.580584664127599"/>
    <x v="0"/>
    <m/>
    <x v="0"/>
    <n v="485"/>
    <n v="47310"/>
    <n v="1.4796026210103572"/>
    <n v="1E-3"/>
  </r>
  <r>
    <s v="ID0472"/>
    <d v="2012-05-26T03:15:04"/>
    <n v="70000"/>
    <n v="70000"/>
    <s v="USD"/>
    <n v="70000"/>
    <s v="Analyst"/>
    <x v="6"/>
    <s v="USA"/>
    <x v="1"/>
    <x v="0"/>
    <n v="-100.37109375"/>
    <n v="40.580584664127599"/>
    <x v="0"/>
    <m/>
    <x v="0"/>
    <n v="486"/>
    <n v="47310"/>
    <n v="1.4796026210103572"/>
    <n v="1E-3"/>
  </r>
  <r>
    <s v="ID0520"/>
    <d v="2012-05-26T04:34:41"/>
    <n v="70000"/>
    <n v="70000"/>
    <s v="USD"/>
    <n v="70000"/>
    <s v="Metrics Analyst"/>
    <x v="6"/>
    <s v="USA"/>
    <x v="1"/>
    <x v="0"/>
    <n v="-100.37109375"/>
    <n v="40.580584664127599"/>
    <x v="2"/>
    <m/>
    <x v="0"/>
    <n v="487"/>
    <n v="47310"/>
    <n v="1.4796026210103572"/>
    <n v="1E-3"/>
  </r>
  <r>
    <s v="ID0587"/>
    <d v="2012-05-26T07:53:13"/>
    <n v="70000"/>
    <n v="70000"/>
    <s v="USD"/>
    <n v="70000"/>
    <s v="Financial Analyst"/>
    <x v="6"/>
    <s v="USA"/>
    <x v="1"/>
    <x v="0"/>
    <n v="-100.37109375"/>
    <n v="40.580584664127599"/>
    <x v="0"/>
    <n v="3"/>
    <x v="0"/>
    <n v="488"/>
    <n v="47310"/>
    <n v="1.4796026210103572"/>
    <n v="1E-3"/>
  </r>
  <r>
    <s v="ID0606"/>
    <d v="2012-05-26T09:36:28"/>
    <n v="70000"/>
    <n v="70000"/>
    <s v="USD"/>
    <n v="70000"/>
    <s v="Program/Mgt Analyst"/>
    <x v="6"/>
    <s v="USA"/>
    <x v="1"/>
    <x v="0"/>
    <n v="-100.37109375"/>
    <n v="40.580584664127599"/>
    <x v="3"/>
    <n v="18"/>
    <x v="3"/>
    <n v="489"/>
    <n v="47310"/>
    <n v="1.4796026210103572"/>
    <n v="1E-3"/>
  </r>
  <r>
    <s v="ID0874"/>
    <d v="2012-05-27T09:17:47"/>
    <n v="70000"/>
    <n v="70000"/>
    <s v="USD"/>
    <n v="70000"/>
    <s v="Financial Analyst"/>
    <x v="6"/>
    <s v="USA"/>
    <x v="1"/>
    <x v="0"/>
    <n v="-100.37109375"/>
    <n v="40.580584664127599"/>
    <x v="2"/>
    <n v="15"/>
    <x v="3"/>
    <n v="490"/>
    <n v="47310"/>
    <n v="1.4796026210103572"/>
    <n v="1E-3"/>
  </r>
  <r>
    <s v="ID0945"/>
    <d v="2012-05-28T00:17:26"/>
    <n v="70000"/>
    <n v="70000"/>
    <s v="USD"/>
    <n v="70000"/>
    <s v="Client Manager"/>
    <x v="1"/>
    <s v="USA"/>
    <x v="1"/>
    <x v="0"/>
    <n v="-100.37109375"/>
    <n v="40.580584664127599"/>
    <x v="0"/>
    <n v="4"/>
    <x v="0"/>
    <n v="491"/>
    <n v="47310"/>
    <n v="1.4796026210103572"/>
    <n v="1E-3"/>
  </r>
  <r>
    <s v="ID1258"/>
    <d v="2012-05-29T07:46:56"/>
    <n v="70000"/>
    <n v="70000"/>
    <s v="USD"/>
    <n v="70000"/>
    <s v="Develope"/>
    <x v="6"/>
    <s v="USA"/>
    <x v="1"/>
    <x v="0"/>
    <n v="-100.37109375"/>
    <n v="40.580584664127599"/>
    <x v="1"/>
    <n v="6"/>
    <x v="4"/>
    <n v="492"/>
    <n v="47310"/>
    <n v="1.4796026210103572"/>
    <n v="1E-3"/>
  </r>
  <r>
    <s v="ID1275"/>
    <d v="2012-05-29T10:08:21"/>
    <n v="70000"/>
    <n v="70000"/>
    <s v="USD"/>
    <n v="70000"/>
    <s v="Project Manager"/>
    <x v="1"/>
    <s v="USA"/>
    <x v="1"/>
    <x v="0"/>
    <n v="-100.37109375"/>
    <n v="40.580584664127599"/>
    <x v="0"/>
    <n v="8"/>
    <x v="4"/>
    <n v="493"/>
    <n v="47310"/>
    <n v="1.4796026210103572"/>
    <n v="1E-3"/>
  </r>
  <r>
    <s v="ID1654"/>
    <d v="2012-06-04T04:31:53"/>
    <n v="70000"/>
    <n v="70000"/>
    <s v="USD"/>
    <n v="70000"/>
    <s v="Sr financial analyst"/>
    <x v="6"/>
    <s v="USA"/>
    <x v="1"/>
    <x v="0"/>
    <n v="-100.37109375"/>
    <n v="40.580584664127599"/>
    <x v="0"/>
    <n v="9"/>
    <x v="4"/>
    <n v="494"/>
    <n v="47310"/>
    <n v="1.4796026210103572"/>
    <n v="1E-3"/>
  </r>
  <r>
    <s v="ID1824"/>
    <d v="2012-06-13T01:56:23"/>
    <n v="70000"/>
    <n v="70000"/>
    <s v="USD"/>
    <n v="70000"/>
    <s v="business analyst"/>
    <x v="6"/>
    <s v="USA"/>
    <x v="1"/>
    <x v="0"/>
    <n v="-100.37109375"/>
    <n v="40.580584664127599"/>
    <x v="3"/>
    <n v="5"/>
    <x v="4"/>
    <n v="495"/>
    <n v="47310"/>
    <n v="1.4796026210103572"/>
    <n v="1E-3"/>
  </r>
  <r>
    <s v="ID1932"/>
    <d v="2012-06-21T04:46:24"/>
    <n v="70000"/>
    <n v="70000"/>
    <s v="USD"/>
    <n v="70000"/>
    <s v="Administrative Coordinator"/>
    <x v="6"/>
    <s v="USA"/>
    <x v="1"/>
    <x v="0"/>
    <n v="-100.37109375"/>
    <n v="40.580584664127599"/>
    <x v="0"/>
    <n v="10"/>
    <x v="2"/>
    <n v="496"/>
    <n v="47310"/>
    <n v="1.4796026210103572"/>
    <n v="1E-3"/>
  </r>
  <r>
    <s v="ID1386"/>
    <d v="2012-05-29T21:44:00"/>
    <n v="69960"/>
    <n v="69960"/>
    <s v="USD"/>
    <n v="69960"/>
    <s v="Measurement &amp; Verification Engineer"/>
    <x v="7"/>
    <s v="USA"/>
    <x v="1"/>
    <x v="0"/>
    <n v="-100.37109375"/>
    <n v="40.580584664127599"/>
    <x v="3"/>
    <n v="22"/>
    <x v="1"/>
    <n v="497"/>
    <n v="47310"/>
    <n v="1.4787571337983514"/>
    <n v="1E-3"/>
  </r>
  <r>
    <s v="ID0566"/>
    <d v="2012-05-26T06:24:03"/>
    <n v="55000"/>
    <n v="55000"/>
    <s v="EUR"/>
    <n v="69871.969144538423"/>
    <s v="Business analyst"/>
    <x v="6"/>
    <s v="Netherlands"/>
    <x v="3"/>
    <x v="1"/>
    <n v="-0.23411047311343899"/>
    <n v="49.402635500701699"/>
    <x v="2"/>
    <n v="6"/>
    <x v="4"/>
    <n v="498"/>
    <n v="41810"/>
    <n v="1.6711784057531314"/>
    <n v="69871.969144538423"/>
  </r>
  <r>
    <s v="ID0778"/>
    <d v="2012-05-26T18:38:41"/>
    <n v="55000"/>
    <n v="55000"/>
    <s v="EUR"/>
    <n v="69871.969144538423"/>
    <s v="CFO"/>
    <x v="3"/>
    <s v="italy"/>
    <x v="39"/>
    <x v="1"/>
    <n v="12.454635881087199"/>
    <n v="41.989990147759798"/>
    <x v="3"/>
    <n v="18"/>
    <x v="3"/>
    <n v="499"/>
    <n v="31810"/>
    <n v="2.1965409979421069"/>
    <n v="69871.969144538423"/>
  </r>
  <r>
    <s v="ID1553"/>
    <d v="2012-05-31T21:05:02"/>
    <s v="55000 EUR"/>
    <n v="55000"/>
    <s v="EUR"/>
    <n v="69871.969144538423"/>
    <s v="Risk Officer"/>
    <x v="1"/>
    <s v="The Netherlands"/>
    <x v="3"/>
    <x v="1"/>
    <n v="-0.23411047311343899"/>
    <n v="49.402635500701699"/>
    <x v="1"/>
    <n v="5"/>
    <x v="4"/>
    <n v="500"/>
    <n v="41810"/>
    <n v="1.6711784057531314"/>
    <n v="69871.969144538423"/>
  </r>
  <r>
    <s v="ID1306"/>
    <d v="2012-05-29T13:59:14"/>
    <n v="68000"/>
    <n v="68000"/>
    <s v="AUD"/>
    <n v="69353.856635379227"/>
    <s v="Project Support Officer"/>
    <x v="1"/>
    <s v="Australia"/>
    <x v="6"/>
    <x v="3"/>
    <n v="136.67140151954899"/>
    <n v="-24.803590596310801"/>
    <x v="0"/>
    <n v="10"/>
    <x v="2"/>
    <n v="501"/>
    <n v="36910"/>
    <n v="1.8789990960547067"/>
    <n v="69353.856635379227"/>
  </r>
  <r>
    <s v="ID1104"/>
    <d v="2012-05-28T16:26:14"/>
    <n v="43912.03"/>
    <n v="43912"/>
    <s v="GBP"/>
    <n v="69213.140283018583"/>
    <s v="Senior Data Analyst"/>
    <x v="6"/>
    <s v="UK"/>
    <x v="2"/>
    <x v="1"/>
    <n v="-3.2765753000000002"/>
    <n v="54.702354499999998"/>
    <x v="2"/>
    <n v="3"/>
    <x v="0"/>
    <n v="502"/>
    <n v="35840"/>
    <n v="1.931170208789581"/>
    <n v="69213.140283018583"/>
  </r>
  <r>
    <s v="ID0038"/>
    <d v="2012-05-25T05:10:29"/>
    <n v="69000"/>
    <n v="69000"/>
    <s v="USD"/>
    <n v="69000"/>
    <s v="Design Engineer"/>
    <x v="7"/>
    <s v="USA"/>
    <x v="1"/>
    <x v="0"/>
    <n v="-100.37109375"/>
    <n v="40.580584664127599"/>
    <x v="0"/>
    <m/>
    <x v="0"/>
    <n v="503"/>
    <n v="47310"/>
    <n v="1.4584654407102093"/>
    <n v="1E-3"/>
  </r>
  <r>
    <s v="ID0149"/>
    <d v="2012-05-26T00:44:22"/>
    <n v="69000"/>
    <n v="69000"/>
    <s v="USD"/>
    <n v="69000"/>
    <s v="Business Technical Consultant"/>
    <x v="5"/>
    <s v="USA"/>
    <x v="1"/>
    <x v="0"/>
    <n v="-100.37109375"/>
    <n v="40.580584664127599"/>
    <x v="0"/>
    <m/>
    <x v="0"/>
    <n v="504"/>
    <n v="47310"/>
    <n v="1.4584654407102093"/>
    <n v="1E-3"/>
  </r>
  <r>
    <s v="ID1159"/>
    <d v="2012-05-28T21:17:04"/>
    <n v="69000"/>
    <n v="69000"/>
    <s v="USD"/>
    <n v="69000"/>
    <s v="Financial Analysist"/>
    <x v="6"/>
    <s v="USA"/>
    <x v="1"/>
    <x v="0"/>
    <n v="-100.37109375"/>
    <n v="40.580584664127599"/>
    <x v="3"/>
    <n v="20"/>
    <x v="1"/>
    <n v="505"/>
    <n v="47310"/>
    <n v="1.4584654407102093"/>
    <n v="1E-3"/>
  </r>
  <r>
    <s v="ID1271"/>
    <d v="2012-05-29T09:38:14"/>
    <n v="69000"/>
    <n v="69000"/>
    <s v="USD"/>
    <n v="69000"/>
    <s v="master scheduler"/>
    <x v="8"/>
    <s v="USA"/>
    <x v="1"/>
    <x v="0"/>
    <n v="-100.37109375"/>
    <n v="40.580584664127599"/>
    <x v="0"/>
    <n v="20"/>
    <x v="1"/>
    <n v="506"/>
    <n v="47310"/>
    <n v="1.4584654407102093"/>
    <n v="1E-3"/>
  </r>
  <r>
    <s v="ID1746"/>
    <d v="2012-06-08T03:23:20"/>
    <n v="69000"/>
    <n v="69000"/>
    <s v="USD"/>
    <n v="69000"/>
    <s v="Business Analyst II"/>
    <x v="6"/>
    <s v="USA"/>
    <x v="1"/>
    <x v="0"/>
    <n v="-100.37109375"/>
    <n v="40.580584664127599"/>
    <x v="2"/>
    <n v="15"/>
    <x v="3"/>
    <n v="507"/>
    <n v="47310"/>
    <n v="1.4584654407102093"/>
    <n v="1E-3"/>
  </r>
  <r>
    <s v="ID0363"/>
    <d v="2012-05-26T01:46:24"/>
    <s v="480 000 SEK / 70000 US$"/>
    <n v="480000"/>
    <s v="SEK"/>
    <n v="68954.520184280962"/>
    <s v="IT consultant"/>
    <x v="5"/>
    <s v="Sweden"/>
    <x v="24"/>
    <x v="1"/>
    <n v="16.9016059132089"/>
    <n v="62.3435495255451"/>
    <x v="1"/>
    <m/>
    <x v="0"/>
    <n v="508"/>
    <n v="40393"/>
    <n v="1.7070908371322002"/>
    <n v="68954.520184280962"/>
  </r>
  <r>
    <s v="ID0043"/>
    <d v="2012-05-25T05:30:39"/>
    <n v="70000"/>
    <n v="70000"/>
    <s v="CAD"/>
    <n v="68835.306612122877"/>
    <s v="Product Engineer"/>
    <x v="7"/>
    <s v="Canada"/>
    <x v="0"/>
    <x v="0"/>
    <n v="-96.081121840459303"/>
    <n v="62.8661033080922"/>
    <x v="3"/>
    <m/>
    <x v="0"/>
    <n v="509"/>
    <n v="38370"/>
    <n v="1.7939876625520688"/>
    <n v="1E-3"/>
  </r>
  <r>
    <s v="ID0137"/>
    <d v="2012-05-26T00:43:17"/>
    <n v="70000"/>
    <n v="70000"/>
    <s v="CAD"/>
    <n v="68835.306612122877"/>
    <s v="project manager"/>
    <x v="1"/>
    <s v="canada"/>
    <x v="0"/>
    <x v="0"/>
    <n v="-96.081121840459303"/>
    <n v="62.8661033080922"/>
    <x v="0"/>
    <m/>
    <x v="0"/>
    <n v="510"/>
    <n v="38370"/>
    <n v="1.7939876625520688"/>
    <n v="1E-3"/>
  </r>
  <r>
    <s v="ID0466"/>
    <d v="2012-05-26T03:09:49"/>
    <s v="CDN $70,000"/>
    <n v="70000"/>
    <s v="CAD"/>
    <n v="68835.306612122877"/>
    <s v="Program Manager"/>
    <x v="1"/>
    <s v="Canada"/>
    <x v="0"/>
    <x v="0"/>
    <n v="-96.081121840459303"/>
    <n v="62.8661033080922"/>
    <x v="1"/>
    <m/>
    <x v="0"/>
    <n v="511"/>
    <n v="38370"/>
    <n v="1.7939876625520688"/>
    <n v="1E-3"/>
  </r>
  <r>
    <s v="ID1731"/>
    <d v="2012-06-07T09:25:45"/>
    <n v="70000"/>
    <n v="70000"/>
    <s v="CAD"/>
    <n v="68835.306612122877"/>
    <s v="Financial Analyst"/>
    <x v="6"/>
    <s v="Canada"/>
    <x v="0"/>
    <x v="0"/>
    <n v="-96.081121840459303"/>
    <n v="62.8661033080922"/>
    <x v="2"/>
    <n v="2"/>
    <x v="0"/>
    <n v="512"/>
    <n v="38370"/>
    <n v="1.7939876625520688"/>
    <n v="1E-3"/>
  </r>
  <r>
    <s v="ID0061"/>
    <d v="2012-05-25T07:11:09"/>
    <n v="68000"/>
    <n v="68000"/>
    <s v="USD"/>
    <n v="68000"/>
    <s v="Engineering Data Analyst"/>
    <x v="6"/>
    <s v="USA"/>
    <x v="1"/>
    <x v="0"/>
    <n v="-100.37109375"/>
    <n v="40.580584664127599"/>
    <x v="2"/>
    <m/>
    <x v="0"/>
    <n v="513"/>
    <n v="47310"/>
    <n v="1.4373282604100612"/>
    <n v="1E-3"/>
  </r>
  <r>
    <s v="ID0289"/>
    <d v="2012-05-26T01:17:56"/>
    <n v="68000"/>
    <n v="68000"/>
    <s v="USD"/>
    <n v="68000"/>
    <s v="management accountant"/>
    <x v="1"/>
    <s v="USA"/>
    <x v="1"/>
    <x v="0"/>
    <n v="-100.37109375"/>
    <n v="40.580584664127599"/>
    <x v="2"/>
    <m/>
    <x v="0"/>
    <n v="514"/>
    <n v="47310"/>
    <n v="1.4373282604100612"/>
    <n v="1E-3"/>
  </r>
  <r>
    <s v="ID0359"/>
    <d v="2012-05-26T01:43:48"/>
    <n v="68000"/>
    <n v="68000"/>
    <s v="USD"/>
    <n v="68000"/>
    <s v="Project Manager"/>
    <x v="1"/>
    <s v="USA"/>
    <x v="1"/>
    <x v="0"/>
    <n v="-100.37109375"/>
    <n v="40.580584664127599"/>
    <x v="3"/>
    <m/>
    <x v="0"/>
    <n v="515"/>
    <n v="47310"/>
    <n v="1.4373282604100612"/>
    <n v="1E-3"/>
  </r>
  <r>
    <s v="ID1619"/>
    <d v="2012-06-02T06:43:25"/>
    <n v="68000"/>
    <n v="68000"/>
    <s v="USD"/>
    <n v="68000"/>
    <s v="Supply Chain Analyst"/>
    <x v="6"/>
    <s v="USA"/>
    <x v="1"/>
    <x v="0"/>
    <n v="-100.37109375"/>
    <n v="40.580584664127599"/>
    <x v="0"/>
    <n v="12"/>
    <x v="2"/>
    <n v="516"/>
    <n v="47310"/>
    <n v="1.4373282604100612"/>
    <n v="1E-3"/>
  </r>
  <r>
    <s v="ID1742"/>
    <d v="2012-06-08T00:01:49"/>
    <n v="68000"/>
    <n v="68000"/>
    <s v="USD"/>
    <n v="68000"/>
    <s v="Tax Associate"/>
    <x v="6"/>
    <s v="USA"/>
    <x v="1"/>
    <x v="0"/>
    <n v="-100.37109375"/>
    <n v="40.580584664127599"/>
    <x v="0"/>
    <n v="2.5"/>
    <x v="0"/>
    <n v="517"/>
    <n v="47310"/>
    <n v="1.4373282604100612"/>
    <n v="1E-3"/>
  </r>
  <r>
    <s v="ID0721"/>
    <d v="2012-05-26T14:51:02"/>
    <n v="85000"/>
    <n v="85000"/>
    <s v="NZD"/>
    <n v="67794.987956419791"/>
    <s v="Systems Manager"/>
    <x v="1"/>
    <s v="New Zealand"/>
    <x v="12"/>
    <x v="3"/>
    <n v="157.68814341298901"/>
    <n v="-41.605832905433601"/>
    <x v="0"/>
    <n v="15"/>
    <x v="3"/>
    <n v="518"/>
    <n v="28100"/>
    <n v="2.4126330233601347"/>
    <n v="67794.987956419791"/>
  </r>
  <r>
    <s v="ID0229"/>
    <d v="2012-05-26T00:58:22"/>
    <n v="43000"/>
    <n v="43000"/>
    <s v="GBP"/>
    <n v="67775.665698893223"/>
    <s v="ServiceDesk Supervisor"/>
    <x v="1"/>
    <s v="UK"/>
    <x v="2"/>
    <x v="1"/>
    <n v="-3.2765753000000002"/>
    <n v="54.702354499999998"/>
    <x v="3"/>
    <m/>
    <x v="0"/>
    <n v="519"/>
    <n v="35840"/>
    <n v="1.8910621009735833"/>
    <n v="67775.665698893223"/>
  </r>
  <r>
    <s v="ID0366"/>
    <d v="2012-05-26T01:49:55"/>
    <n v="43000"/>
    <n v="43000"/>
    <s v="GBP"/>
    <n v="67775.665698893223"/>
    <s v="Commercial Manager"/>
    <x v="1"/>
    <s v="UK"/>
    <x v="2"/>
    <x v="1"/>
    <n v="-3.2765753000000002"/>
    <n v="54.702354499999998"/>
    <x v="0"/>
    <m/>
    <x v="0"/>
    <n v="520"/>
    <n v="35840"/>
    <n v="1.8910621009735833"/>
    <n v="67775.665698893223"/>
  </r>
  <r>
    <s v="ID1176"/>
    <d v="2012-05-28T22:45:49"/>
    <s v="Â£43000"/>
    <n v="43000"/>
    <s v="GBP"/>
    <n v="67775.665698893223"/>
    <s v="Head of Finance"/>
    <x v="0"/>
    <s v="UK"/>
    <x v="2"/>
    <x v="1"/>
    <n v="-3.2765753000000002"/>
    <n v="54.702354499999998"/>
    <x v="2"/>
    <n v="15"/>
    <x v="3"/>
    <n v="521"/>
    <n v="35840"/>
    <n v="1.8910621009735833"/>
    <n v="67775.665698893223"/>
  </r>
  <r>
    <s v="ID1251"/>
    <d v="2012-05-29T05:47:34"/>
    <s v="GBP 43,000"/>
    <n v="43000"/>
    <s v="GBP"/>
    <n v="67775.665698893223"/>
    <s v="Financial Controller"/>
    <x v="8"/>
    <s v="UK"/>
    <x v="2"/>
    <x v="1"/>
    <n v="-3.2765753000000002"/>
    <n v="54.702354499999998"/>
    <x v="0"/>
    <n v="25"/>
    <x v="1"/>
    <n v="522"/>
    <n v="35840"/>
    <n v="1.8910621009735833"/>
    <n v="67775.665698893223"/>
  </r>
  <r>
    <s v="ID1693"/>
    <d v="2012-06-05T21:07:16"/>
    <s v="400 000 NOK"/>
    <n v="400000"/>
    <s v="NOK"/>
    <n v="67700.452577525488"/>
    <s v="Economic analyst"/>
    <x v="6"/>
    <s v="Norway"/>
    <x v="16"/>
    <x v="1"/>
    <n v="14.2476196306026"/>
    <n v="65.0837339717189"/>
    <x v="2"/>
    <n v="5"/>
    <x v="4"/>
    <n v="523"/>
    <n v="58570"/>
    <n v="1.1558895778986766"/>
    <n v="67700.452577525488"/>
  </r>
  <r>
    <s v="ID0501"/>
    <d v="2012-05-26T04:00:21"/>
    <n v="68500"/>
    <n v="68500"/>
    <s v="CAD"/>
    <n v="67360.264327577388"/>
    <s v="Financial Analyst"/>
    <x v="6"/>
    <s v="Canada"/>
    <x v="0"/>
    <x v="0"/>
    <n v="-96.081121840459303"/>
    <n v="62.8661033080922"/>
    <x v="0"/>
    <m/>
    <x v="0"/>
    <n v="524"/>
    <n v="38370"/>
    <n v="1.7555450697830959"/>
    <n v="1E-3"/>
  </r>
  <r>
    <s v="ID0116"/>
    <d v="2012-05-26T00:41:32"/>
    <n v="67000"/>
    <n v="67000"/>
    <s v="USD"/>
    <n v="67000"/>
    <s v="Operations Cost Analyst"/>
    <x v="6"/>
    <s v="USA"/>
    <x v="1"/>
    <x v="0"/>
    <n v="-100.37109375"/>
    <n v="40.580584664127599"/>
    <x v="0"/>
    <m/>
    <x v="0"/>
    <n v="525"/>
    <n v="47310"/>
    <n v="1.4161910801099133"/>
    <n v="1E-3"/>
  </r>
  <r>
    <s v="ID0174"/>
    <d v="2012-05-26T00:48:48"/>
    <n v="67000"/>
    <n v="67000"/>
    <s v="USD"/>
    <n v="67000"/>
    <s v="B.I. Data Analyst II"/>
    <x v="6"/>
    <s v="USA"/>
    <x v="1"/>
    <x v="0"/>
    <n v="-100.37109375"/>
    <n v="40.580584664127599"/>
    <x v="0"/>
    <m/>
    <x v="0"/>
    <n v="526"/>
    <n v="47310"/>
    <n v="1.4161910801099133"/>
    <n v="1E-3"/>
  </r>
  <r>
    <s v="ID0195"/>
    <d v="2012-05-26T00:52:21"/>
    <n v="67000"/>
    <n v="67000"/>
    <s v="USD"/>
    <n v="67000"/>
    <s v="Financial Analyst"/>
    <x v="6"/>
    <s v="USA"/>
    <x v="1"/>
    <x v="0"/>
    <n v="-100.37109375"/>
    <n v="40.580584664127599"/>
    <x v="0"/>
    <m/>
    <x v="0"/>
    <n v="527"/>
    <n v="47310"/>
    <n v="1.4161910801099133"/>
    <n v="1E-3"/>
  </r>
  <r>
    <s v="ID0306"/>
    <d v="2012-05-26T01:22:56"/>
    <n v="67000"/>
    <n v="67000"/>
    <s v="USD"/>
    <n v="67000"/>
    <s v="HR Analyst"/>
    <x v="6"/>
    <s v="USA"/>
    <x v="1"/>
    <x v="0"/>
    <n v="-100.37109375"/>
    <n v="40.580584664127599"/>
    <x v="0"/>
    <m/>
    <x v="0"/>
    <n v="528"/>
    <n v="47310"/>
    <n v="1.4161910801099133"/>
    <n v="1E-3"/>
  </r>
  <r>
    <s v="ID0552"/>
    <d v="2012-05-26T05:46:02"/>
    <n v="67000"/>
    <n v="67000"/>
    <s v="USD"/>
    <n v="67000"/>
    <s v="Management Analyst"/>
    <x v="6"/>
    <s v="USA"/>
    <x v="1"/>
    <x v="0"/>
    <n v="-100.37109375"/>
    <n v="40.580584664127599"/>
    <x v="0"/>
    <m/>
    <x v="0"/>
    <n v="529"/>
    <n v="47310"/>
    <n v="1.4161910801099133"/>
    <n v="1E-3"/>
  </r>
  <r>
    <s v="ID1449"/>
    <d v="2012-05-30T12:12:38"/>
    <n v="67000"/>
    <n v="67000"/>
    <s v="USD"/>
    <n v="67000"/>
    <s v="accounting systems manager "/>
    <x v="1"/>
    <s v="USA"/>
    <x v="1"/>
    <x v="0"/>
    <n v="-100.37109375"/>
    <n v="40.580584664127599"/>
    <x v="3"/>
    <n v="20"/>
    <x v="1"/>
    <n v="530"/>
    <n v="47310"/>
    <n v="1.4161910801099133"/>
    <n v="1E-3"/>
  </r>
  <r>
    <s v="ID1762"/>
    <d v="2012-06-08T21:00:25"/>
    <n v="67000"/>
    <n v="67000"/>
    <s v="USD"/>
    <n v="67000"/>
    <s v="Manager"/>
    <x v="1"/>
    <s v="USA"/>
    <x v="1"/>
    <x v="0"/>
    <n v="-100.37109375"/>
    <n v="40.580584664127599"/>
    <x v="0"/>
    <n v="16"/>
    <x v="3"/>
    <n v="531"/>
    <n v="47310"/>
    <n v="1.4161910801099133"/>
    <n v="1E-3"/>
  </r>
  <r>
    <s v="ID1766"/>
    <d v="2012-06-08T23:46:11"/>
    <n v="67000"/>
    <n v="67000"/>
    <s v="USD"/>
    <n v="67000"/>
    <s v="Manager"/>
    <x v="1"/>
    <s v="USA"/>
    <x v="1"/>
    <x v="0"/>
    <n v="-100.37109375"/>
    <n v="40.580584664127599"/>
    <x v="4"/>
    <n v="6"/>
    <x v="4"/>
    <n v="532"/>
    <n v="47310"/>
    <n v="1.4161910801099133"/>
    <n v="1E-3"/>
  </r>
  <r>
    <s v="ID1871"/>
    <d v="2012-06-15T23:50:11"/>
    <n v="67000"/>
    <n v="67000"/>
    <s v="USD"/>
    <n v="67000"/>
    <s v="Sales Compensation Analyst"/>
    <x v="6"/>
    <s v="USA"/>
    <x v="1"/>
    <x v="0"/>
    <n v="-100.37109375"/>
    <n v="40.580584664127599"/>
    <x v="0"/>
    <n v="6"/>
    <x v="4"/>
    <n v="533"/>
    <n v="47310"/>
    <n v="1.4161910801099133"/>
    <n v="1E-3"/>
  </r>
  <r>
    <s v="ID0157"/>
    <d v="2012-05-26T00:45:46"/>
    <n v="66500"/>
    <n v="66500"/>
    <s v="USD"/>
    <n v="66500"/>
    <s v="Sr Business Analyst"/>
    <x v="6"/>
    <s v="USA"/>
    <x v="1"/>
    <x v="0"/>
    <n v="-100.37109375"/>
    <n v="40.580584664127599"/>
    <x v="2"/>
    <m/>
    <x v="0"/>
    <n v="534"/>
    <n v="47310"/>
    <n v="1.4056224899598393"/>
    <n v="1E-3"/>
  </r>
  <r>
    <s v="ID0798"/>
    <d v="2012-05-26T21:00:40"/>
    <s v="Aud 65000"/>
    <n v="65000"/>
    <s v="AUD"/>
    <n v="66294.12766617132"/>
    <s v="Market analyst"/>
    <x v="6"/>
    <s v="Australia"/>
    <x v="6"/>
    <x v="3"/>
    <n v="136.67140151954899"/>
    <n v="-24.803590596310801"/>
    <x v="2"/>
    <n v="10"/>
    <x v="2"/>
    <n v="535"/>
    <n v="36910"/>
    <n v="1.7961020771111167"/>
    <n v="66294.12766617132"/>
  </r>
  <r>
    <s v="ID0968"/>
    <d v="2012-05-28T06:25:36"/>
    <s v="AU$65"/>
    <n v="65000"/>
    <s v="AUD"/>
    <n v="66294.12766617132"/>
    <s v="Business Support "/>
    <x v="1"/>
    <s v="Australia"/>
    <x v="6"/>
    <x v="3"/>
    <n v="136.67140151954899"/>
    <n v="-24.803590596310801"/>
    <x v="3"/>
    <n v="5"/>
    <x v="4"/>
    <n v="536"/>
    <n v="36910"/>
    <n v="1.7961020771111167"/>
    <n v="66294.12766617132"/>
  </r>
  <r>
    <s v="ID0979"/>
    <d v="2012-05-28T07:33:29"/>
    <n v="65000"/>
    <n v="65000"/>
    <s v="AUD"/>
    <n v="66294.12766617132"/>
    <s v="Data Analyst"/>
    <x v="6"/>
    <s v="Australia"/>
    <x v="6"/>
    <x v="3"/>
    <n v="136.67140151954899"/>
    <n v="-24.803590596310801"/>
    <x v="0"/>
    <n v="4"/>
    <x v="0"/>
    <n v="537"/>
    <n v="36910"/>
    <n v="1.7961020771111167"/>
    <n v="66294.12766617132"/>
  </r>
  <r>
    <s v="ID1662"/>
    <d v="2012-06-04T18:03:21"/>
    <n v="42000"/>
    <n v="42000"/>
    <s v="GBP"/>
    <n v="66199.48742682593"/>
    <s v="Management Accountant"/>
    <x v="1"/>
    <s v="UK"/>
    <x v="2"/>
    <x v="1"/>
    <n v="-3.2765753000000002"/>
    <n v="54.702354499999998"/>
    <x v="0"/>
    <n v="23"/>
    <x v="1"/>
    <n v="538"/>
    <n v="35840"/>
    <n v="1.8470839125788485"/>
    <n v="66199.48742682593"/>
  </r>
  <r>
    <s v="ID0108"/>
    <d v="2012-05-26T00:41:03"/>
    <n v="66000"/>
    <n v="66000"/>
    <s v="USD"/>
    <n v="66000"/>
    <s v="Analyst"/>
    <x v="6"/>
    <s v="USA"/>
    <x v="1"/>
    <x v="0"/>
    <n v="-100.37109375"/>
    <n v="40.580584664127599"/>
    <x v="3"/>
    <m/>
    <x v="0"/>
    <n v="539"/>
    <n v="47310"/>
    <n v="1.3950538998097655"/>
    <n v="1E-3"/>
  </r>
  <r>
    <s v="ID1502"/>
    <d v="2012-05-30T22:32:21"/>
    <n v="66000"/>
    <n v="66000"/>
    <s v="USD"/>
    <n v="66000"/>
    <s v="Director of Business Analytics"/>
    <x v="6"/>
    <s v="USA"/>
    <x v="1"/>
    <x v="0"/>
    <n v="-100.37109375"/>
    <n v="40.580584664127599"/>
    <x v="0"/>
    <n v="2"/>
    <x v="0"/>
    <n v="540"/>
    <n v="47310"/>
    <n v="1.3950538998097655"/>
    <n v="1E-3"/>
  </r>
  <r>
    <s v="ID1636"/>
    <d v="2012-06-03T04:14:45"/>
    <s v="Rs. 3.70 lacs"/>
    <n v="3700000"/>
    <s v="INR"/>
    <n v="65889.291743537498"/>
    <s v="Senior Officer"/>
    <x v="1"/>
    <s v="India"/>
    <x v="7"/>
    <x v="4"/>
    <n v="79.718824157759499"/>
    <n v="22.134914550529199"/>
    <x v="2"/>
    <n v="4"/>
    <x v="0"/>
    <n v="541"/>
    <n v="3400"/>
    <n v="19.379203453981617"/>
    <n v="65889.291743537498"/>
  </r>
  <r>
    <s v="ID0011"/>
    <d v="2012-05-25T03:43:45"/>
    <s v="â‚¬ 51650"/>
    <n v="51650"/>
    <s v="EUR"/>
    <n v="65616.131023916547"/>
    <s v="Training Specialist"/>
    <x v="2"/>
    <s v="Ireland"/>
    <x v="32"/>
    <x v="1"/>
    <n v="-8.3497513219418007"/>
    <n v="53.181314068583603"/>
    <x v="3"/>
    <m/>
    <x v="0"/>
    <n v="542"/>
    <n v="33540"/>
    <n v="1.9563545326152816"/>
    <n v="65616.131023916547"/>
  </r>
  <r>
    <s v="ID0237"/>
    <d v="2012-05-26T01:02:04"/>
    <n v="65250"/>
    <n v="65250"/>
    <s v="USD"/>
    <n v="65250"/>
    <s v="Accountant"/>
    <x v="0"/>
    <s v="USA"/>
    <x v="1"/>
    <x v="0"/>
    <n v="-100.37109375"/>
    <n v="40.580584664127599"/>
    <x v="0"/>
    <m/>
    <x v="0"/>
    <n v="543"/>
    <n v="47310"/>
    <n v="1.3792010145846545"/>
    <n v="1E-3"/>
  </r>
  <r>
    <s v="ID0128"/>
    <d v="2012-05-26T00:42:11"/>
    <n v="65000"/>
    <n v="65000"/>
    <s v="USD"/>
    <n v="65000"/>
    <s v="sr accountant"/>
    <x v="0"/>
    <s v="USA"/>
    <x v="1"/>
    <x v="0"/>
    <n v="-100.37109375"/>
    <n v="40.580584664127599"/>
    <x v="2"/>
    <m/>
    <x v="0"/>
    <n v="544"/>
    <n v="47310"/>
    <n v="1.3739167195096174"/>
    <n v="1E-3"/>
  </r>
  <r>
    <s v="ID0153"/>
    <d v="2012-05-26T00:45:00"/>
    <n v="65000"/>
    <n v="65000"/>
    <s v="USD"/>
    <n v="65000"/>
    <s v="Sr Accountant"/>
    <x v="0"/>
    <s v="USA"/>
    <x v="1"/>
    <x v="0"/>
    <n v="-100.37109375"/>
    <n v="40.580584664127599"/>
    <x v="2"/>
    <m/>
    <x v="0"/>
    <n v="545"/>
    <n v="47310"/>
    <n v="1.3739167195096174"/>
    <n v="1E-3"/>
  </r>
  <r>
    <s v="ID0231"/>
    <d v="2012-05-26T00:59:03"/>
    <n v="65000"/>
    <n v="65000"/>
    <s v="USD"/>
    <n v="65000"/>
    <s v="Sr. Strategic Development Specialist"/>
    <x v="2"/>
    <s v="USA"/>
    <x v="1"/>
    <x v="0"/>
    <n v="-100.37109375"/>
    <n v="40.580584664127599"/>
    <x v="3"/>
    <m/>
    <x v="0"/>
    <n v="546"/>
    <n v="47310"/>
    <n v="1.3739167195096174"/>
    <n v="1E-3"/>
  </r>
  <r>
    <s v="ID0292"/>
    <d v="2012-05-26T01:18:49"/>
    <n v="65000"/>
    <n v="65000"/>
    <s v="USD"/>
    <n v="65000"/>
    <s v="Software Support"/>
    <x v="6"/>
    <s v="USA"/>
    <x v="1"/>
    <x v="0"/>
    <n v="-100.37109375"/>
    <n v="40.580584664127599"/>
    <x v="0"/>
    <m/>
    <x v="0"/>
    <n v="547"/>
    <n v="47310"/>
    <n v="1.3739167195096174"/>
    <n v="1E-3"/>
  </r>
  <r>
    <s v="ID0327"/>
    <d v="2012-05-26T01:30:39"/>
    <n v="65000"/>
    <n v="65000"/>
    <s v="USD"/>
    <n v="65000"/>
    <s v="business analyst"/>
    <x v="6"/>
    <s v="USA"/>
    <x v="1"/>
    <x v="0"/>
    <n v="-100.37109375"/>
    <n v="40.580584664127599"/>
    <x v="2"/>
    <m/>
    <x v="0"/>
    <n v="548"/>
    <n v="47310"/>
    <n v="1.3739167195096174"/>
    <n v="1E-3"/>
  </r>
  <r>
    <s v="ID0439"/>
    <d v="2012-05-26T02:38:34"/>
    <n v="65000"/>
    <n v="65000"/>
    <s v="USD"/>
    <n v="65000"/>
    <s v="Senior Claims Analyst"/>
    <x v="6"/>
    <s v="USA"/>
    <x v="1"/>
    <x v="0"/>
    <n v="-100.37109375"/>
    <n v="40.580584664127599"/>
    <x v="0"/>
    <m/>
    <x v="0"/>
    <n v="549"/>
    <n v="47310"/>
    <n v="1.3739167195096174"/>
    <n v="1E-3"/>
  </r>
  <r>
    <s v="ID0488"/>
    <d v="2012-05-26T03:32:13"/>
    <n v="65000"/>
    <n v="65000"/>
    <s v="USD"/>
    <n v="65000"/>
    <s v="Business Systems Analyst"/>
    <x v="6"/>
    <s v="USA"/>
    <x v="1"/>
    <x v="0"/>
    <n v="-100.37109375"/>
    <n v="40.580584664127599"/>
    <x v="3"/>
    <m/>
    <x v="0"/>
    <n v="550"/>
    <n v="47310"/>
    <n v="1.3739167195096174"/>
    <n v="1E-3"/>
  </r>
  <r>
    <s v="ID0512"/>
    <d v="2012-05-26T04:18:15"/>
    <n v="65000"/>
    <n v="65000"/>
    <s v="USD"/>
    <n v="65000"/>
    <s v="Retail Store Manager"/>
    <x v="1"/>
    <s v="USA"/>
    <x v="1"/>
    <x v="0"/>
    <n v="-100.37109375"/>
    <n v="40.580584664127599"/>
    <x v="2"/>
    <m/>
    <x v="0"/>
    <n v="551"/>
    <n v="47310"/>
    <n v="1.3739167195096174"/>
    <n v="1E-3"/>
  </r>
  <r>
    <s v="ID0591"/>
    <d v="2012-05-26T08:05:39"/>
    <n v="65000"/>
    <n v="65000"/>
    <s v="USD"/>
    <n v="65000"/>
    <s v="Data Analyst"/>
    <x v="6"/>
    <s v="USA"/>
    <x v="1"/>
    <x v="0"/>
    <n v="-100.37109375"/>
    <n v="40.580584664127599"/>
    <x v="0"/>
    <n v="3"/>
    <x v="0"/>
    <n v="552"/>
    <n v="47310"/>
    <n v="1.3739167195096174"/>
    <n v="1E-3"/>
  </r>
  <r>
    <s v="ID0605"/>
    <d v="2012-05-26T09:28:50"/>
    <n v="65000"/>
    <n v="65000"/>
    <s v="USD"/>
    <n v="65000"/>
    <s v="Helicopter Mechanic"/>
    <x v="6"/>
    <s v="USA"/>
    <x v="1"/>
    <x v="0"/>
    <n v="-100.37109375"/>
    <n v="40.580584664127599"/>
    <x v="3"/>
    <n v="17"/>
    <x v="3"/>
    <n v="553"/>
    <n v="47310"/>
    <n v="1.3739167195096174"/>
    <n v="1E-3"/>
  </r>
  <r>
    <s v="ID0791"/>
    <d v="2012-05-26T20:19:36"/>
    <n v="65000"/>
    <n v="65000"/>
    <s v="USD"/>
    <n v="65000"/>
    <s v="security analyst"/>
    <x v="6"/>
    <s v="USA"/>
    <x v="1"/>
    <x v="0"/>
    <n v="-100.37109375"/>
    <n v="40.580584664127599"/>
    <x v="3"/>
    <n v="10"/>
    <x v="2"/>
    <n v="554"/>
    <n v="47310"/>
    <n v="1.3739167195096174"/>
    <n v="1E-3"/>
  </r>
  <r>
    <s v="ID0866"/>
    <d v="2012-05-27T04:40:33"/>
    <n v="65000"/>
    <n v="65000"/>
    <s v="USD"/>
    <n v="65000"/>
    <s v="Security Access Governance Analyst"/>
    <x v="6"/>
    <s v="USA"/>
    <x v="1"/>
    <x v="0"/>
    <n v="-100.37109375"/>
    <n v="40.580584664127599"/>
    <x v="1"/>
    <n v="8"/>
    <x v="4"/>
    <n v="555"/>
    <n v="47310"/>
    <n v="1.3739167195096174"/>
    <n v="1E-3"/>
  </r>
  <r>
    <s v="ID1025"/>
    <d v="2012-05-28T12:26:42"/>
    <n v="65000"/>
    <n v="65000"/>
    <s v="USD"/>
    <n v="65000"/>
    <s v="Controller"/>
    <x v="8"/>
    <s v="USA"/>
    <x v="1"/>
    <x v="0"/>
    <n v="-100.37109375"/>
    <n v="40.580584664127599"/>
    <x v="0"/>
    <n v="9"/>
    <x v="4"/>
    <n v="556"/>
    <n v="47310"/>
    <n v="1.3739167195096174"/>
    <n v="1E-3"/>
  </r>
  <r>
    <s v="ID1402"/>
    <d v="2012-05-29T22:50:16"/>
    <n v="65000"/>
    <n v="65000"/>
    <s v="USD"/>
    <n v="65000"/>
    <s v="eeo analyst"/>
    <x v="6"/>
    <s v="USA"/>
    <x v="1"/>
    <x v="0"/>
    <n v="-100.37109375"/>
    <n v="40.580584664127599"/>
    <x v="3"/>
    <n v="10"/>
    <x v="2"/>
    <n v="557"/>
    <n v="47310"/>
    <n v="1.3739167195096174"/>
    <n v="1E-3"/>
  </r>
  <r>
    <s v="ID1407"/>
    <d v="2012-05-29T23:09:29"/>
    <n v="65000"/>
    <n v="65000"/>
    <s v="USD"/>
    <n v="65000"/>
    <s v="Data Analyst"/>
    <x v="6"/>
    <s v="USA"/>
    <x v="1"/>
    <x v="0"/>
    <n v="-100.37109375"/>
    <n v="40.580584664127599"/>
    <x v="2"/>
    <n v="14"/>
    <x v="2"/>
    <n v="558"/>
    <n v="47310"/>
    <n v="1.3739167195096174"/>
    <n v="1E-3"/>
  </r>
  <r>
    <s v="ID1696"/>
    <d v="2012-06-05T21:59:40"/>
    <n v="65000"/>
    <n v="65000"/>
    <s v="USD"/>
    <n v="65000"/>
    <s v="Business Analyst"/>
    <x v="6"/>
    <s v="USA"/>
    <x v="1"/>
    <x v="0"/>
    <n v="-100.37109375"/>
    <n v="40.580584664127599"/>
    <x v="0"/>
    <n v="8"/>
    <x v="4"/>
    <n v="559"/>
    <n v="47310"/>
    <n v="1.3739167195096174"/>
    <n v="1E-3"/>
  </r>
  <r>
    <s v="ID1706"/>
    <d v="2012-06-06T02:17:14"/>
    <n v="65000"/>
    <n v="65000"/>
    <s v="USD"/>
    <n v="65000"/>
    <s v="Actuarial Analyst"/>
    <x v="6"/>
    <s v="USA"/>
    <x v="1"/>
    <x v="0"/>
    <n v="-100.37109375"/>
    <n v="40.580584664127599"/>
    <x v="2"/>
    <n v="4"/>
    <x v="0"/>
    <n v="560"/>
    <n v="47310"/>
    <n v="1.3739167195096174"/>
    <n v="1E-3"/>
  </r>
  <r>
    <s v="ID1768"/>
    <d v="2012-06-09T01:15:44"/>
    <n v="65000"/>
    <n v="65000"/>
    <s v="USD"/>
    <n v="65000"/>
    <s v="Compliance Officer"/>
    <x v="1"/>
    <s v="USA"/>
    <x v="1"/>
    <x v="0"/>
    <n v="-100.37109375"/>
    <n v="40.580584664127599"/>
    <x v="0"/>
    <n v="2"/>
    <x v="0"/>
    <n v="561"/>
    <n v="47310"/>
    <n v="1.3739167195096174"/>
    <n v="1E-3"/>
  </r>
  <r>
    <s v="ID1802"/>
    <d v="2012-06-12T02:43:17"/>
    <s v="$65,000 US"/>
    <n v="65000"/>
    <s v="USD"/>
    <n v="65000"/>
    <s v="Sr Financial Systems Analyst"/>
    <x v="6"/>
    <s v="USA"/>
    <x v="1"/>
    <x v="0"/>
    <n v="-100.37109375"/>
    <n v="40.580584664127599"/>
    <x v="0"/>
    <n v="14"/>
    <x v="2"/>
    <n v="562"/>
    <n v="47310"/>
    <n v="1.3739167195096174"/>
    <n v="1E-3"/>
  </r>
  <r>
    <s v="ID1803"/>
    <d v="2012-06-12T02:59:16"/>
    <n v="65000"/>
    <n v="65000"/>
    <s v="USD"/>
    <n v="65000"/>
    <s v="Data Analyst"/>
    <x v="6"/>
    <s v="USA"/>
    <x v="1"/>
    <x v="0"/>
    <n v="-100.37109375"/>
    <n v="40.580584664127599"/>
    <x v="3"/>
    <n v="10"/>
    <x v="2"/>
    <n v="563"/>
    <n v="47310"/>
    <n v="1.3739167195096174"/>
    <n v="1E-3"/>
  </r>
  <r>
    <s v="ID1804"/>
    <d v="2012-06-12T03:32:27"/>
    <n v="65000"/>
    <n v="65000"/>
    <s v="USD"/>
    <n v="65000"/>
    <s v="Assistant Controller"/>
    <x v="8"/>
    <s v="USA"/>
    <x v="1"/>
    <x v="0"/>
    <n v="-100.37109375"/>
    <n v="40.580584664127599"/>
    <x v="3"/>
    <n v="13"/>
    <x v="2"/>
    <n v="564"/>
    <n v="47310"/>
    <n v="1.3739167195096174"/>
    <n v="1E-3"/>
  </r>
  <r>
    <s v="ID0790"/>
    <d v="2012-05-26T20:16:28"/>
    <s v="CA$66000"/>
    <n v="66000"/>
    <s v="CAD"/>
    <n v="64901.860520001574"/>
    <s v="Programmer-analyst"/>
    <x v="6"/>
    <s v="Canada"/>
    <x v="0"/>
    <x v="0"/>
    <n v="-96.081121840459303"/>
    <n v="62.8661033080922"/>
    <x v="3"/>
    <n v="20"/>
    <x v="1"/>
    <n v="565"/>
    <n v="38370"/>
    <n v="1.6914740818348077"/>
    <n v="1E-3"/>
  </r>
  <r>
    <s v="ID1414"/>
    <d v="2012-05-30T00:02:08"/>
    <n v="64500"/>
    <n v="64500"/>
    <s v="USD"/>
    <n v="64500"/>
    <s v="Lead Budget/Financial Analyst"/>
    <x v="6"/>
    <s v="USA"/>
    <x v="1"/>
    <x v="0"/>
    <n v="-100.37109375"/>
    <n v="40.580584664127599"/>
    <x v="0"/>
    <n v="13"/>
    <x v="2"/>
    <n v="566"/>
    <n v="47310"/>
    <n v="1.3633481293595435"/>
    <n v="1E-3"/>
  </r>
  <r>
    <s v="ID1515"/>
    <d v="2012-05-31T02:24:37"/>
    <n v="64300"/>
    <n v="64300"/>
    <s v="USD"/>
    <n v="64300"/>
    <s v="Financial Analst"/>
    <x v="0"/>
    <s v="USA"/>
    <x v="1"/>
    <x v="0"/>
    <n v="-100.37109375"/>
    <n v="40.580584664127599"/>
    <x v="0"/>
    <n v="15"/>
    <x v="3"/>
    <n v="567"/>
    <n v="47310"/>
    <n v="1.3591206932995139"/>
    <n v="1E-3"/>
  </r>
  <r>
    <s v="ID1888"/>
    <d v="2012-06-17T13:26:38"/>
    <s v="AUD63000"/>
    <n v="63000"/>
    <s v="AUD"/>
    <n v="64254.308353366054"/>
    <s v="Financial Modelling adviser"/>
    <x v="0"/>
    <s v="Australia"/>
    <x v="6"/>
    <x v="3"/>
    <n v="136.67140151954899"/>
    <n v="-24.803590596310801"/>
    <x v="2"/>
    <n v="3"/>
    <x v="0"/>
    <n v="568"/>
    <n v="36910"/>
    <n v="1.7408373978153902"/>
    <n v="64254.308353366054"/>
  </r>
  <r>
    <s v="ID1488"/>
    <d v="2012-05-30T20:19:51"/>
    <n v="64000"/>
    <n v="64000"/>
    <s v="USD"/>
    <n v="64000"/>
    <s v="Program Manager"/>
    <x v="1"/>
    <s v="USA"/>
    <x v="1"/>
    <x v="0"/>
    <n v="-100.37109375"/>
    <n v="40.580584664127599"/>
    <x v="3"/>
    <n v="12"/>
    <x v="2"/>
    <n v="569"/>
    <n v="47310"/>
    <n v="1.3527795392094695"/>
    <n v="1E-3"/>
  </r>
  <r>
    <s v="ID0246"/>
    <d v="2012-05-26T01:03:34"/>
    <n v="65000"/>
    <n v="65000"/>
    <s v="CAD"/>
    <n v="63918.498996971248"/>
    <s v="Insurance Manager"/>
    <x v="1"/>
    <s v="Canada"/>
    <x v="0"/>
    <x v="0"/>
    <n v="-96.081121840459303"/>
    <n v="62.8661033080922"/>
    <x v="0"/>
    <m/>
    <x v="0"/>
    <n v="570"/>
    <n v="38370"/>
    <n v="1.6658456866554925"/>
    <n v="1E-3"/>
  </r>
  <r>
    <s v="ID0333"/>
    <d v="2012-05-26T01:32:14"/>
    <s v="CAD 65000"/>
    <n v="65000"/>
    <s v="CAD"/>
    <n v="63918.498996971248"/>
    <s v="Product developer"/>
    <x v="1"/>
    <s v="CANADA"/>
    <x v="0"/>
    <x v="0"/>
    <n v="-96.081121840459303"/>
    <n v="62.8661033080922"/>
    <x v="3"/>
    <m/>
    <x v="0"/>
    <n v="571"/>
    <n v="38370"/>
    <n v="1.6658456866554925"/>
    <n v="1E-3"/>
  </r>
  <r>
    <s v="ID1166"/>
    <d v="2012-05-28T22:35:56"/>
    <s v="CAD$65000"/>
    <n v="65000"/>
    <s v="CAD"/>
    <n v="63918.498996971248"/>
    <s v="IT Analyst (Reporting)"/>
    <x v="6"/>
    <s v="Canada"/>
    <x v="0"/>
    <x v="0"/>
    <n v="-96.081121840459303"/>
    <n v="62.8661033080922"/>
    <x v="0"/>
    <n v="20"/>
    <x v="1"/>
    <n v="572"/>
    <n v="38370"/>
    <n v="1.6658456866554925"/>
    <n v="1E-3"/>
  </r>
  <r>
    <s v="ID1259"/>
    <d v="2012-05-29T07:52:56"/>
    <n v="65000"/>
    <n v="65000"/>
    <s v="CAD"/>
    <n v="63918.498996971248"/>
    <s v="it manager"/>
    <x v="1"/>
    <s v="Canada"/>
    <x v="0"/>
    <x v="0"/>
    <n v="-96.081121840459303"/>
    <n v="62.8661033080922"/>
    <x v="3"/>
    <n v="15"/>
    <x v="3"/>
    <n v="573"/>
    <n v="38370"/>
    <n v="1.6658456866554925"/>
    <n v="1E-3"/>
  </r>
  <r>
    <s v="ID1092"/>
    <d v="2012-05-28T15:59:46"/>
    <n v="40500"/>
    <n v="40500"/>
    <s v="GBP"/>
    <n v="63835.220018725006"/>
    <s v="Policy, Performance and Research Officer"/>
    <x v="1"/>
    <s v="UK"/>
    <x v="2"/>
    <x v="1"/>
    <n v="-3.2765753000000002"/>
    <n v="54.702354499999998"/>
    <x v="3"/>
    <n v="25"/>
    <x v="1"/>
    <n v="574"/>
    <n v="35840"/>
    <n v="1.7811166299867469"/>
    <n v="63835.220018725006"/>
  </r>
  <r>
    <s v="ID0570"/>
    <d v="2012-05-26T06:47:59"/>
    <s v="NZ $80,000"/>
    <n v="80000"/>
    <s v="NZD"/>
    <n v="63807.047488395103"/>
    <s v="Accountant/Analyst"/>
    <x v="6"/>
    <s v="New Zealand"/>
    <x v="12"/>
    <x v="3"/>
    <n v="157.68814341298901"/>
    <n v="-41.605832905433601"/>
    <x v="0"/>
    <n v="23"/>
    <x v="1"/>
    <n v="575"/>
    <n v="28100"/>
    <n v="2.2707134337507155"/>
    <n v="63807.047488395103"/>
  </r>
  <r>
    <s v="ID1335"/>
    <d v="2012-05-29T16:55:43"/>
    <n v="80000"/>
    <n v="80000"/>
    <s v="NZD"/>
    <n v="63807.047488395103"/>
    <s v="accountant"/>
    <x v="0"/>
    <s v="new zealand"/>
    <x v="12"/>
    <x v="3"/>
    <n v="157.68814341298901"/>
    <n v="-41.605832905433601"/>
    <x v="2"/>
    <n v="15"/>
    <x v="3"/>
    <n v="576"/>
    <n v="28100"/>
    <n v="2.2707134337507155"/>
    <n v="63807.047488395103"/>
  </r>
  <r>
    <s v="ID0408"/>
    <d v="2012-05-26T02:10:35"/>
    <n v="63586.95"/>
    <n v="63586"/>
    <s v="USD"/>
    <n v="63586"/>
    <s v="Senior Purchasing Officer"/>
    <x v="1"/>
    <s v="United Arab Emriate"/>
    <x v="26"/>
    <x v="6"/>
    <n v="53.96484375"/>
    <s v="23.805449612314625,"/>
    <x v="3"/>
    <m/>
    <x v="0"/>
    <n v="577"/>
    <n v="50580"/>
    <n v="1.2571372083827599"/>
    <n v="63586"/>
  </r>
  <r>
    <s v="ID0208"/>
    <d v="2012-05-26T00:54:14"/>
    <s v="â‚¬ 50000"/>
    <n v="50000"/>
    <s v="EUR"/>
    <n v="63519.971949580387"/>
    <s v="Data Analyst"/>
    <x v="6"/>
    <s v="Ireland"/>
    <x v="32"/>
    <x v="1"/>
    <n v="-8.3497513219418007"/>
    <n v="53.181314068583603"/>
    <x v="0"/>
    <m/>
    <x v="0"/>
    <n v="578"/>
    <n v="33540"/>
    <n v="1.8938572435772327"/>
    <n v="63519.971949580387"/>
  </r>
  <r>
    <s v="ID0559"/>
    <d v="2012-05-26T05:52:47"/>
    <n v="50000"/>
    <n v="50000"/>
    <s v="EUR"/>
    <n v="63519.971949580387"/>
    <s v="Proyect Manager"/>
    <x v="1"/>
    <s v="Panama"/>
    <x v="40"/>
    <x v="2"/>
    <n v="-80.158713510610198"/>
    <n v="8.4484111736039598"/>
    <x v="3"/>
    <m/>
    <x v="0"/>
    <n v="579"/>
    <n v="12770"/>
    <n v="4.9741559866546901"/>
    <n v="63519.971949580387"/>
  </r>
  <r>
    <s v="ID0595"/>
    <d v="2012-05-26T08:30:00"/>
    <s v="â‚¬ 50000"/>
    <n v="50000"/>
    <s v="EUR"/>
    <n v="63519.971949580387"/>
    <s v="Analyst"/>
    <x v="6"/>
    <s v="Germany"/>
    <x v="8"/>
    <x v="1"/>
    <n v="10.370231137780101"/>
    <n v="51.322924262780397"/>
    <x v="3"/>
    <n v="4"/>
    <x v="0"/>
    <n v="580"/>
    <n v="38100"/>
    <n v="1.6671908648183829"/>
    <n v="63519.971949580387"/>
  </r>
  <r>
    <s v="ID1129"/>
    <d v="2012-05-28T17:42:57"/>
    <n v="50000"/>
    <n v="50000"/>
    <s v="EUR"/>
    <n v="63519.971949580387"/>
    <s v="Network Enginer"/>
    <x v="7"/>
    <s v="Portugal"/>
    <x v="41"/>
    <x v="1"/>
    <n v="-13.1379437689524"/>
    <n v="38.742054043614601"/>
    <x v="3"/>
    <n v="14"/>
    <x v="2"/>
    <n v="581"/>
    <n v="24590"/>
    <n v="2.5831627470345828"/>
    <n v="63519.971949580387"/>
  </r>
  <r>
    <s v="ID1508"/>
    <d v="2012-05-31T00:36:30"/>
    <n v="50000"/>
    <n v="50000"/>
    <s v="EUR"/>
    <n v="63519.971949580387"/>
    <s v="accountant"/>
    <x v="0"/>
    <s v="italy"/>
    <x v="39"/>
    <x v="1"/>
    <n v="12.454635881087199"/>
    <n v="41.989990147759798"/>
    <x v="2"/>
    <n v="15"/>
    <x v="3"/>
    <n v="582"/>
    <n v="31810"/>
    <n v="1.9968554526746427"/>
    <n v="63519.971949580387"/>
  </r>
  <r>
    <s v="ID1608"/>
    <d v="2012-06-02T01:29:04"/>
    <s v="â‚¬ 50k"/>
    <n v="50000"/>
    <s v="EUR"/>
    <n v="63519.971949580387"/>
    <s v="Controller"/>
    <x v="8"/>
    <s v="Netherlands"/>
    <x v="3"/>
    <x v="1"/>
    <n v="-0.23411047311343899"/>
    <n v="49.402635500701699"/>
    <x v="0"/>
    <n v="10"/>
    <x v="2"/>
    <n v="583"/>
    <n v="41810"/>
    <n v="1.5192530961392103"/>
    <n v="63519.971949580387"/>
  </r>
  <r>
    <s v="ID0980"/>
    <d v="2012-05-28T07:39:22"/>
    <n v="62000"/>
    <n v="62000"/>
    <s v="AUD"/>
    <n v="63234.398696963413"/>
    <s v="Business Analyst"/>
    <x v="6"/>
    <s v="Australia"/>
    <x v="6"/>
    <x v="3"/>
    <n v="136.67140151954899"/>
    <n v="-24.803590596310801"/>
    <x v="0"/>
    <n v="3"/>
    <x v="0"/>
    <n v="584"/>
    <n v="36910"/>
    <n v="1.7132050581675269"/>
    <n v="63234.398696963413"/>
  </r>
  <r>
    <s v="ID0052"/>
    <d v="2012-05-25T06:07:15"/>
    <n v="40000"/>
    <n v="40000"/>
    <s v="GBP"/>
    <n v="63047.130882691366"/>
    <s v="Senior Accountant"/>
    <x v="0"/>
    <s v="UK"/>
    <x v="2"/>
    <x v="1"/>
    <n v="-3.2765753000000002"/>
    <n v="54.702354499999998"/>
    <x v="0"/>
    <m/>
    <x v="0"/>
    <n v="585"/>
    <n v="35840"/>
    <n v="1.7591275357893796"/>
    <n v="63047.130882691366"/>
  </r>
  <r>
    <s v="ID1107"/>
    <d v="2012-05-28T16:34:48"/>
    <s v="Â£40000"/>
    <n v="40000"/>
    <s v="GBP"/>
    <n v="63047.130882691366"/>
    <s v="Buyer"/>
    <x v="1"/>
    <s v="UK"/>
    <x v="2"/>
    <x v="1"/>
    <n v="-3.2765753000000002"/>
    <n v="54.702354499999998"/>
    <x v="1"/>
    <n v="20"/>
    <x v="1"/>
    <n v="586"/>
    <n v="35840"/>
    <n v="1.7591275357893796"/>
    <n v="63047.130882691366"/>
  </r>
  <r>
    <s v="ID1682"/>
    <d v="2012-06-05T06:51:36"/>
    <s v="Â£40000"/>
    <n v="40000"/>
    <s v="GBP"/>
    <n v="63047.130882691366"/>
    <s v="Technical Specialist"/>
    <x v="2"/>
    <s v="UK"/>
    <x v="2"/>
    <x v="1"/>
    <n v="-3.2765753000000002"/>
    <n v="54.702354499999998"/>
    <x v="3"/>
    <n v="25"/>
    <x v="1"/>
    <n v="587"/>
    <n v="35840"/>
    <n v="1.7591275357893796"/>
    <n v="63047.130882691366"/>
  </r>
  <r>
    <s v="ID1724"/>
    <d v="2012-06-06T21:20:38"/>
    <n v="40000"/>
    <n v="40000"/>
    <s v="GBP"/>
    <n v="63047.130882691366"/>
    <s v="project manager"/>
    <x v="1"/>
    <s v="UK"/>
    <x v="2"/>
    <x v="1"/>
    <n v="-3.2765753000000002"/>
    <n v="54.702354499999998"/>
    <x v="0"/>
    <n v="15"/>
    <x v="3"/>
    <n v="588"/>
    <n v="35840"/>
    <n v="1.7591275357893796"/>
    <n v="63047.130882691366"/>
  </r>
  <r>
    <s v="ID1737"/>
    <d v="2012-06-07T17:13:42"/>
    <n v="40000"/>
    <n v="40000"/>
    <s v="GBP"/>
    <n v="63047.130882691366"/>
    <s v="Analyst"/>
    <x v="6"/>
    <s v="UK"/>
    <x v="2"/>
    <x v="1"/>
    <n v="-3.2765753000000002"/>
    <n v="54.702354499999998"/>
    <x v="0"/>
    <n v="5"/>
    <x v="4"/>
    <n v="589"/>
    <n v="35840"/>
    <n v="1.7591275357893796"/>
    <n v="63047.130882691366"/>
  </r>
  <r>
    <s v="ID0343"/>
    <d v="2012-05-26T01:38:06"/>
    <s v="63000 USD"/>
    <n v="63000"/>
    <s v="USD"/>
    <n v="63000"/>
    <s v="Sales Analyst"/>
    <x v="6"/>
    <s v="USA"/>
    <x v="1"/>
    <x v="0"/>
    <n v="-100.37109375"/>
    <n v="40.580584664127599"/>
    <x v="2"/>
    <m/>
    <x v="0"/>
    <n v="590"/>
    <n v="47310"/>
    <n v="1.3316423589093216"/>
    <n v="1E-3"/>
  </r>
  <r>
    <s v="ID1254"/>
    <d v="2012-05-29T06:24:36"/>
    <n v="63000"/>
    <n v="63000"/>
    <s v="USD"/>
    <n v="63000"/>
    <s v="Senior Staff Accountant"/>
    <x v="0"/>
    <s v="USA"/>
    <x v="1"/>
    <x v="0"/>
    <n v="-100.37109375"/>
    <n v="40.580584664127599"/>
    <x v="2"/>
    <n v="16"/>
    <x v="3"/>
    <n v="591"/>
    <n v="47310"/>
    <n v="1.3316423589093216"/>
    <n v="1E-3"/>
  </r>
  <r>
    <s v="ID1806"/>
    <d v="2012-06-12T06:36:12"/>
    <n v="63000"/>
    <n v="63000"/>
    <s v="USD"/>
    <n v="63000"/>
    <s v="Sales Analyst"/>
    <x v="6"/>
    <s v="USA"/>
    <x v="1"/>
    <x v="0"/>
    <n v="-100.37109375"/>
    <n v="40.580584664127599"/>
    <x v="2"/>
    <n v="10"/>
    <x v="2"/>
    <n v="592"/>
    <n v="47310"/>
    <n v="1.3316423589093216"/>
    <n v="1E-3"/>
  </r>
  <r>
    <s v="ID1874"/>
    <d v="2012-06-16T06:17:53"/>
    <n v="63000"/>
    <n v="63000"/>
    <s v="USD"/>
    <n v="63000"/>
    <s v="Marketing Database Analyst"/>
    <x v="6"/>
    <s v="USA"/>
    <x v="1"/>
    <x v="0"/>
    <n v="-100.37109375"/>
    <n v="40.580584664127599"/>
    <x v="0"/>
    <n v="6"/>
    <x v="4"/>
    <n v="593"/>
    <n v="47310"/>
    <n v="1.3316423589093216"/>
    <n v="1E-3"/>
  </r>
  <r>
    <s v="ID1875"/>
    <d v="2012-06-16T08:10:59"/>
    <s v="63000 USD"/>
    <n v="63000"/>
    <s v="USD"/>
    <n v="63000"/>
    <s v="Financial Analyst"/>
    <x v="6"/>
    <s v="USA"/>
    <x v="1"/>
    <x v="0"/>
    <n v="-100.37109375"/>
    <n v="40.580584664127599"/>
    <x v="2"/>
    <n v="1"/>
    <x v="0"/>
    <n v="594"/>
    <n v="47310"/>
    <n v="1.3316423589093216"/>
    <n v="1E-3"/>
  </r>
  <r>
    <s v="ID0528"/>
    <d v="2012-05-26T04:50:21"/>
    <s v="EUR 49248"/>
    <n v="49248"/>
    <s v="EUR"/>
    <n v="62564.631571458704"/>
    <s v="Financial Advisor"/>
    <x v="0"/>
    <s v="Netherlands"/>
    <x v="3"/>
    <x v="1"/>
    <n v="-0.23411047311343899"/>
    <n v="49.402635500701699"/>
    <x v="2"/>
    <m/>
    <x v="0"/>
    <n v="595"/>
    <n v="41810"/>
    <n v="1.4964035295732767"/>
    <n v="62564.631571458704"/>
  </r>
  <r>
    <s v="ID0361"/>
    <d v="2012-05-26T01:45:50"/>
    <s v="62500.00 USD"/>
    <n v="62500"/>
    <s v="USD"/>
    <n v="62500"/>
    <s v="Director of Payroll"/>
    <x v="3"/>
    <s v="USA"/>
    <x v="1"/>
    <x v="0"/>
    <n v="-100.37109375"/>
    <n v="40.580584664127599"/>
    <x v="2"/>
    <m/>
    <x v="0"/>
    <n v="596"/>
    <n v="47310"/>
    <n v="1.3210737687592475"/>
    <n v="1E-3"/>
  </r>
  <r>
    <s v="ID0264"/>
    <d v="2012-05-26T01:08:19"/>
    <n v="62400"/>
    <n v="62400"/>
    <s v="USD"/>
    <n v="62400"/>
    <s v="financial accountant"/>
    <x v="0"/>
    <s v="USA"/>
    <x v="1"/>
    <x v="0"/>
    <n v="-100.37109375"/>
    <n v="40.580584664127599"/>
    <x v="2"/>
    <m/>
    <x v="0"/>
    <n v="597"/>
    <n v="47310"/>
    <n v="1.3189600507292327"/>
    <n v="1E-3"/>
  </r>
  <r>
    <s v="ID0058"/>
    <d v="2012-05-25T06:49:25"/>
    <n v="49000"/>
    <n v="49000"/>
    <s v="EUR"/>
    <n v="62249.572510588783"/>
    <s v="Project leader"/>
    <x v="1"/>
    <s v="France"/>
    <x v="36"/>
    <x v="1"/>
    <n v="2.3377800069637802"/>
    <n v="46.531792132960398"/>
    <x v="3"/>
    <m/>
    <x v="0"/>
    <n v="598"/>
    <n v="34750"/>
    <n v="1.7913546046212598"/>
    <n v="62249.572510588783"/>
  </r>
  <r>
    <s v="ID0055"/>
    <d v="2012-05-25T06:15:42"/>
    <n v="62000"/>
    <n v="62000"/>
    <s v="USD"/>
    <n v="62000"/>
    <s v="Analyst"/>
    <x v="6"/>
    <s v="USA"/>
    <x v="1"/>
    <x v="0"/>
    <n v="-100.37109375"/>
    <n v="40.580584664127599"/>
    <x v="0"/>
    <m/>
    <x v="0"/>
    <n v="599"/>
    <n v="47310"/>
    <n v="1.3105051786091735"/>
    <n v="1E-3"/>
  </r>
  <r>
    <s v="ID0764"/>
    <d v="2012-05-26T17:08:09"/>
    <n v="62000"/>
    <n v="62000"/>
    <s v="USD"/>
    <n v="62000"/>
    <s v="System Analyst "/>
    <x v="6"/>
    <s v="USA"/>
    <x v="1"/>
    <x v="0"/>
    <n v="-100.37109375"/>
    <n v="40.580584664127599"/>
    <x v="3"/>
    <n v="20"/>
    <x v="1"/>
    <n v="600"/>
    <n v="47310"/>
    <n v="1.3105051786091735"/>
    <n v="1E-3"/>
  </r>
  <r>
    <s v="ID0880"/>
    <d v="2012-05-27T12:32:45"/>
    <s v="62000 USD"/>
    <n v="62000"/>
    <s v="USD"/>
    <n v="62000"/>
    <s v="Deputy Manager Finance"/>
    <x v="1"/>
    <s v="Qatar"/>
    <x v="42"/>
    <x v="6"/>
    <n v="51.697187499999998"/>
    <n v="25.362957600000001"/>
    <x v="2"/>
    <n v="11"/>
    <x v="2"/>
    <n v="601"/>
    <e v="#N/A"/>
    <e v="#N/A"/>
    <n v="62000"/>
  </r>
  <r>
    <s v="ID1391"/>
    <d v="2012-05-29T21:54:33"/>
    <n v="62000"/>
    <n v="62000"/>
    <s v="USD"/>
    <n v="62000"/>
    <s v="Measurement Specialist"/>
    <x v="2"/>
    <s v="USA"/>
    <x v="1"/>
    <x v="0"/>
    <n v="-100.37109375"/>
    <n v="40.580584664127599"/>
    <x v="2"/>
    <n v="25"/>
    <x v="1"/>
    <n v="602"/>
    <n v="47310"/>
    <n v="1.3105051786091735"/>
    <n v="1E-3"/>
  </r>
  <r>
    <s v="ID1525"/>
    <d v="2012-05-31T06:13:42"/>
    <n v="62000"/>
    <n v="62000"/>
    <s v="USD"/>
    <n v="62000"/>
    <s v="info analyst"/>
    <x v="6"/>
    <s v="USA"/>
    <x v="1"/>
    <x v="0"/>
    <n v="-100.37109375"/>
    <n v="40.580584664127599"/>
    <x v="2"/>
    <n v="27"/>
    <x v="1"/>
    <n v="603"/>
    <n v="47310"/>
    <n v="1.3105051786091735"/>
    <n v="1E-3"/>
  </r>
  <r>
    <s v="ID1614"/>
    <d v="2012-06-02T03:23:09"/>
    <n v="62000"/>
    <n v="62000"/>
    <s v="USD"/>
    <n v="62000"/>
    <s v="Financial Analyst"/>
    <x v="6"/>
    <s v="USA"/>
    <x v="1"/>
    <x v="0"/>
    <n v="-100.37109375"/>
    <n v="40.580584664127599"/>
    <x v="3"/>
    <n v="5"/>
    <x v="4"/>
    <n v="604"/>
    <n v="47310"/>
    <n v="1.3105051786091735"/>
    <n v="1E-3"/>
  </r>
  <r>
    <s v="ID1688"/>
    <d v="2012-06-05T19:14:04"/>
    <n v="62000"/>
    <n v="62000"/>
    <s v="USD"/>
    <n v="62000"/>
    <s v="Quality Engineer"/>
    <x v="7"/>
    <s v="USA"/>
    <x v="1"/>
    <x v="0"/>
    <n v="-100.37109375"/>
    <n v="40.580584664127599"/>
    <x v="3"/>
    <n v="12"/>
    <x v="2"/>
    <n v="605"/>
    <n v="47310"/>
    <n v="1.3105051786091735"/>
    <n v="1E-3"/>
  </r>
  <r>
    <s v="ID1910"/>
    <d v="2012-06-19T21:06:16"/>
    <n v="62000"/>
    <n v="62000"/>
    <s v="USD"/>
    <n v="62000"/>
    <s v="Analyst"/>
    <x v="6"/>
    <s v="USA"/>
    <x v="1"/>
    <x v="0"/>
    <n v="-100.37109375"/>
    <n v="40.580584664127599"/>
    <x v="0"/>
    <n v="4"/>
    <x v="0"/>
    <n v="606"/>
    <n v="47310"/>
    <n v="1.3105051786091735"/>
    <n v="1E-3"/>
  </r>
  <r>
    <s v="ID1312"/>
    <d v="2012-05-29T14:59:11"/>
    <s v="â‚¬ 48500"/>
    <n v="48500"/>
    <s v="EUR"/>
    <n v="61614.372791092981"/>
    <s v="Information analyst"/>
    <x v="6"/>
    <s v="Netherlands"/>
    <x v="3"/>
    <x v="1"/>
    <n v="-0.23411047311343899"/>
    <n v="49.402635500701699"/>
    <x v="0"/>
    <n v="8"/>
    <x v="4"/>
    <n v="607"/>
    <n v="41810"/>
    <n v="1.4736755032550342"/>
    <n v="61614.372791092981"/>
  </r>
  <r>
    <s v="ID0534"/>
    <d v="2012-05-26T05:15:54"/>
    <n v="60000"/>
    <n v="60000"/>
    <s v="AUD"/>
    <n v="61194.579384158147"/>
    <s v="Analyst"/>
    <x v="6"/>
    <s v="Australia"/>
    <x v="6"/>
    <x v="3"/>
    <n v="136.67140151954899"/>
    <n v="-24.803590596310801"/>
    <x v="3"/>
    <m/>
    <x v="0"/>
    <n v="608"/>
    <n v="36910"/>
    <n v="1.6579403788718003"/>
    <n v="61194.579384158147"/>
  </r>
  <r>
    <s v="ID1738"/>
    <d v="2012-06-07T20:10:41"/>
    <n v="60000"/>
    <n v="60000"/>
    <s v="AUD"/>
    <n v="61194.579384158147"/>
    <s v="business analyst"/>
    <x v="6"/>
    <s v="Australia"/>
    <x v="6"/>
    <x v="3"/>
    <n v="136.67140151954899"/>
    <n v="-24.803590596310801"/>
    <x v="3"/>
    <n v="3"/>
    <x v="0"/>
    <n v="609"/>
    <n v="36910"/>
    <n v="1.6579403788718003"/>
    <n v="61194.579384158147"/>
  </r>
  <r>
    <s v="ID0063"/>
    <d v="2012-05-25T07:15:12"/>
    <n v="61000"/>
    <n v="61000"/>
    <s v="USD"/>
    <n v="61000"/>
    <s v="Coordinator Of Costa and Buget"/>
    <x v="1"/>
    <s v="Brasil"/>
    <x v="5"/>
    <x v="2"/>
    <n v="-52.856287736986999"/>
    <n v="-10.840474551047899"/>
    <x v="2"/>
    <m/>
    <x v="0"/>
    <n v="610"/>
    <n v="11000"/>
    <n v="5.5454545454545459"/>
    <n v="61000"/>
  </r>
  <r>
    <s v="ID0332"/>
    <d v="2012-05-26T01:32:08"/>
    <n v="61000"/>
    <n v="61000"/>
    <s v="USD"/>
    <n v="61000"/>
    <s v="Data Analyst"/>
    <x v="6"/>
    <s v="USA"/>
    <x v="1"/>
    <x v="0"/>
    <n v="-100.37109375"/>
    <n v="40.580584664127599"/>
    <x v="1"/>
    <m/>
    <x v="0"/>
    <n v="611"/>
    <n v="47310"/>
    <n v="1.2893679983090256"/>
    <n v="1E-3"/>
  </r>
  <r>
    <s v="ID0519"/>
    <d v="2012-05-26T04:33:27"/>
    <n v="61000"/>
    <n v="61000"/>
    <s v="USD"/>
    <n v="61000"/>
    <s v="Senior Accountant"/>
    <x v="0"/>
    <s v="USA"/>
    <x v="1"/>
    <x v="0"/>
    <n v="-100.37109375"/>
    <n v="40.580584664127599"/>
    <x v="0"/>
    <m/>
    <x v="0"/>
    <n v="612"/>
    <n v="47310"/>
    <n v="1.2893679983090256"/>
    <n v="1E-3"/>
  </r>
  <r>
    <s v="ID0614"/>
    <d v="2012-05-26T10:31:42"/>
    <n v="61000"/>
    <n v="61000"/>
    <s v="USD"/>
    <n v="61000"/>
    <s v="Sales ops"/>
    <x v="1"/>
    <s v="USA"/>
    <x v="1"/>
    <x v="0"/>
    <n v="-100.37109375"/>
    <n v="40.580584664127599"/>
    <x v="0"/>
    <n v="5"/>
    <x v="4"/>
    <n v="613"/>
    <n v="47310"/>
    <n v="1.2893679983090256"/>
    <n v="1E-3"/>
  </r>
  <r>
    <s v="ID1204"/>
    <d v="2012-05-29T00:00:21"/>
    <n v="61000"/>
    <n v="61000"/>
    <s v="USD"/>
    <n v="61000"/>
    <s v="Financial Analyst"/>
    <x v="6"/>
    <s v="USA"/>
    <x v="1"/>
    <x v="0"/>
    <n v="-100.37109375"/>
    <n v="40.580584664127599"/>
    <x v="0"/>
    <n v="1.5"/>
    <x v="0"/>
    <n v="614"/>
    <n v="47310"/>
    <n v="1.2893679983090256"/>
    <n v="1E-3"/>
  </r>
  <r>
    <s v="ID1429"/>
    <d v="2012-05-30T01:52:33"/>
    <n v="61000"/>
    <n v="61000"/>
    <s v="USD"/>
    <n v="61000"/>
    <s v="Treasury Analyst"/>
    <x v="6"/>
    <s v="USA"/>
    <x v="1"/>
    <x v="0"/>
    <n v="-100.37109375"/>
    <n v="40.580584664127599"/>
    <x v="0"/>
    <n v="12"/>
    <x v="2"/>
    <n v="615"/>
    <n v="47310"/>
    <n v="1.2893679983090256"/>
    <n v="1E-3"/>
  </r>
  <r>
    <s v="ID1439"/>
    <d v="2012-05-30T04:13:50"/>
    <n v="61000"/>
    <n v="61000"/>
    <s v="USD"/>
    <n v="61000"/>
    <s v="Accounting manager"/>
    <x v="1"/>
    <s v="USA"/>
    <x v="1"/>
    <x v="0"/>
    <n v="-100.37109375"/>
    <n v="40.580584664127599"/>
    <x v="3"/>
    <n v="25"/>
    <x v="1"/>
    <n v="616"/>
    <n v="47310"/>
    <n v="1.2893679983090256"/>
    <n v="1E-3"/>
  </r>
  <r>
    <s v="ID1501"/>
    <d v="2012-05-30T22:31:35"/>
    <s v="61K"/>
    <n v="61000"/>
    <s v="USD"/>
    <n v="61000"/>
    <s v="Financial Analyst"/>
    <x v="6"/>
    <s v="USA"/>
    <x v="1"/>
    <x v="0"/>
    <n v="-100.37109375"/>
    <n v="40.580584664127599"/>
    <x v="0"/>
    <n v="5"/>
    <x v="4"/>
    <n v="617"/>
    <n v="47310"/>
    <n v="1.2893679983090256"/>
    <n v="1E-3"/>
  </r>
  <r>
    <s v="ID0140"/>
    <d v="2012-05-26T00:43:34"/>
    <s v="$62,000 CND"/>
    <n v="62000"/>
    <s v="CAD"/>
    <n v="60968.414427880263"/>
    <s v="Process Technician"/>
    <x v="6"/>
    <s v="Canada"/>
    <x v="0"/>
    <x v="0"/>
    <n v="-96.081121840459303"/>
    <n v="62.8661033080922"/>
    <x v="3"/>
    <m/>
    <x v="0"/>
    <n v="618"/>
    <n v="38370"/>
    <n v="1.5889605011175465"/>
    <n v="1E-3"/>
  </r>
  <r>
    <s v="ID1397"/>
    <d v="2012-05-29T22:18:48"/>
    <n v="60800"/>
    <n v="60800"/>
    <s v="USD"/>
    <n v="60800"/>
    <s v="Data Integrity &amp; Reporting Tool Analyst"/>
    <x v="6"/>
    <s v="USA"/>
    <x v="1"/>
    <x v="0"/>
    <n v="-100.37109375"/>
    <n v="40.580584664127599"/>
    <x v="2"/>
    <n v="10"/>
    <x v="2"/>
    <n v="619"/>
    <n v="47310"/>
    <n v="1.285140562248996"/>
    <n v="1E-3"/>
  </r>
  <r>
    <s v="ID0026"/>
    <d v="2012-05-25T04:45:01"/>
    <n v="60000"/>
    <n v="60000"/>
    <s v="USD"/>
    <n v="60000"/>
    <s v="Analyst II"/>
    <x v="6"/>
    <s v="USA"/>
    <x v="1"/>
    <x v="0"/>
    <n v="-100.37109375"/>
    <n v="40.580584664127599"/>
    <x v="2"/>
    <m/>
    <x v="0"/>
    <n v="620"/>
    <n v="47310"/>
    <n v="1.2682308180088777"/>
    <n v="1E-3"/>
  </r>
  <r>
    <s v="ID0077"/>
    <d v="2012-05-25T23:15:34"/>
    <s v="US $60,000"/>
    <n v="60000"/>
    <s v="USD"/>
    <n v="60000"/>
    <s v="Statistical Analyst"/>
    <x v="6"/>
    <s v="Canada"/>
    <x v="0"/>
    <x v="0"/>
    <n v="-96.081121840459303"/>
    <n v="62.8661033080922"/>
    <x v="1"/>
    <m/>
    <x v="0"/>
    <n v="621"/>
    <n v="38370"/>
    <n v="1.5637216575449571"/>
    <n v="1E-3"/>
  </r>
  <r>
    <s v="ID0164"/>
    <d v="2012-05-26T00:47:42"/>
    <n v="60000"/>
    <n v="60000"/>
    <s v="USD"/>
    <n v="60000"/>
    <s v="Telecom Technician"/>
    <x v="6"/>
    <s v="USA"/>
    <x v="1"/>
    <x v="0"/>
    <n v="-100.37109375"/>
    <n v="40.580584664127599"/>
    <x v="0"/>
    <m/>
    <x v="0"/>
    <n v="622"/>
    <n v="47310"/>
    <n v="1.2682308180088777"/>
    <n v="1E-3"/>
  </r>
  <r>
    <s v="ID0186"/>
    <d v="2012-05-26T00:50:38"/>
    <n v="60000"/>
    <n v="60000"/>
    <s v="USD"/>
    <n v="60000"/>
    <s v="Senior Staff Accountant"/>
    <x v="0"/>
    <s v="USA"/>
    <x v="1"/>
    <x v="0"/>
    <n v="-100.37109375"/>
    <n v="40.580584664127599"/>
    <x v="0"/>
    <m/>
    <x v="0"/>
    <n v="623"/>
    <n v="47310"/>
    <n v="1.2682308180088777"/>
    <n v="1E-3"/>
  </r>
  <r>
    <s v="ID0193"/>
    <d v="2012-05-26T00:51:55"/>
    <n v="60000"/>
    <n v="60000"/>
    <s v="USD"/>
    <n v="60000"/>
    <s v="Accounting/Financial Analyst"/>
    <x v="6"/>
    <s v="USA"/>
    <x v="1"/>
    <x v="0"/>
    <n v="-100.37109375"/>
    <n v="40.580584664127599"/>
    <x v="0"/>
    <m/>
    <x v="0"/>
    <n v="624"/>
    <n v="47310"/>
    <n v="1.2682308180088777"/>
    <n v="1E-3"/>
  </r>
  <r>
    <s v="ID0236"/>
    <d v="2012-05-26T01:01:32"/>
    <n v="60000"/>
    <n v="60000"/>
    <s v="USD"/>
    <n v="60000"/>
    <s v="Energy Analyst"/>
    <x v="6"/>
    <s v="USA"/>
    <x v="1"/>
    <x v="0"/>
    <n v="-100.37109375"/>
    <n v="40.580584664127599"/>
    <x v="0"/>
    <m/>
    <x v="0"/>
    <n v="625"/>
    <n v="47310"/>
    <n v="1.2682308180088777"/>
    <n v="1E-3"/>
  </r>
  <r>
    <s v="ID0298"/>
    <d v="2012-05-26T01:20:01"/>
    <n v="60000"/>
    <n v="60000"/>
    <s v="USD"/>
    <n v="60000"/>
    <s v="IS Manager"/>
    <x v="1"/>
    <s v="USA"/>
    <x v="1"/>
    <x v="0"/>
    <n v="-100.37109375"/>
    <n v="40.580584664127599"/>
    <x v="2"/>
    <m/>
    <x v="0"/>
    <n v="626"/>
    <n v="47310"/>
    <n v="1.2682308180088777"/>
    <n v="1E-3"/>
  </r>
  <r>
    <s v="ID0320"/>
    <d v="2012-05-26T01:27:29"/>
    <n v="60000"/>
    <n v="60000"/>
    <s v="USD"/>
    <n v="60000"/>
    <s v="Management Analyst"/>
    <x v="6"/>
    <s v="USA"/>
    <x v="1"/>
    <x v="0"/>
    <n v="-100.37109375"/>
    <n v="40.580584664127599"/>
    <x v="0"/>
    <m/>
    <x v="0"/>
    <n v="627"/>
    <n v="47310"/>
    <n v="1.2682308180088777"/>
    <n v="1E-3"/>
  </r>
  <r>
    <s v="ID0410"/>
    <d v="2012-05-26T02:12:58"/>
    <n v="60000"/>
    <n v="60000"/>
    <s v="USD"/>
    <n v="60000"/>
    <s v="Sr financial analyst "/>
    <x v="6"/>
    <s v="USA"/>
    <x v="1"/>
    <x v="0"/>
    <n v="-100.37109375"/>
    <n v="40.580584664127599"/>
    <x v="0"/>
    <m/>
    <x v="0"/>
    <n v="628"/>
    <n v="47310"/>
    <n v="1.2682308180088777"/>
    <n v="1E-3"/>
  </r>
  <r>
    <s v="ID0431"/>
    <d v="2012-05-26T02:33:00"/>
    <n v="60000"/>
    <n v="60000"/>
    <s v="USD"/>
    <n v="60000"/>
    <s v="Planner"/>
    <x v="1"/>
    <s v="USA"/>
    <x v="1"/>
    <x v="0"/>
    <n v="-100.37109375"/>
    <n v="40.580584664127599"/>
    <x v="0"/>
    <m/>
    <x v="0"/>
    <n v="629"/>
    <n v="47310"/>
    <n v="1.2682308180088777"/>
    <n v="1E-3"/>
  </r>
  <r>
    <s v="ID0456"/>
    <d v="2012-05-26T03:01:42"/>
    <n v="60000"/>
    <n v="60000"/>
    <s v="USD"/>
    <n v="60000"/>
    <s v="Finalcial Reporting Analyst"/>
    <x v="6"/>
    <s v="USA"/>
    <x v="1"/>
    <x v="0"/>
    <n v="-100.37109375"/>
    <n v="40.580584664127599"/>
    <x v="2"/>
    <m/>
    <x v="0"/>
    <n v="630"/>
    <n v="47310"/>
    <n v="1.2682308180088777"/>
    <n v="1E-3"/>
  </r>
  <r>
    <s v="ID0465"/>
    <d v="2012-05-26T03:09:43"/>
    <n v="60000"/>
    <n v="60000"/>
    <s v="USD"/>
    <n v="60000"/>
    <s v="Business intelligence manager"/>
    <x v="1"/>
    <s v="USA"/>
    <x v="1"/>
    <x v="0"/>
    <n v="-100.37109375"/>
    <n v="40.580584664127599"/>
    <x v="2"/>
    <m/>
    <x v="0"/>
    <n v="631"/>
    <n v="47310"/>
    <n v="1.2682308180088777"/>
    <n v="1E-3"/>
  </r>
  <r>
    <s v="ID0557"/>
    <d v="2012-05-26T05:50:23"/>
    <n v="60000"/>
    <n v="60000"/>
    <s v="USD"/>
    <n v="60000"/>
    <s v="Marketing Specialist"/>
    <x v="2"/>
    <s v="USA"/>
    <x v="1"/>
    <x v="0"/>
    <n v="-100.37109375"/>
    <n v="40.580584664127599"/>
    <x v="1"/>
    <m/>
    <x v="0"/>
    <n v="632"/>
    <n v="47310"/>
    <n v="1.2682308180088777"/>
    <n v="1E-3"/>
  </r>
  <r>
    <s v="ID0632"/>
    <d v="2012-05-26T11:26:46"/>
    <n v="60000"/>
    <n v="60000"/>
    <s v="USD"/>
    <n v="60000"/>
    <s v="business analyst"/>
    <x v="6"/>
    <s v="USA"/>
    <x v="1"/>
    <x v="0"/>
    <n v="-100.37109375"/>
    <n v="40.580584664127599"/>
    <x v="0"/>
    <n v="12"/>
    <x v="2"/>
    <n v="633"/>
    <n v="47310"/>
    <n v="1.2682308180088777"/>
    <n v="1E-3"/>
  </r>
  <r>
    <s v="ID0734"/>
    <d v="2012-05-26T15:24:32"/>
    <n v="5000"/>
    <n v="60000"/>
    <s v="USD"/>
    <n v="60000"/>
    <s v="Manager"/>
    <x v="1"/>
    <s v="Russia"/>
    <x v="25"/>
    <x v="1"/>
    <n v="36.38671875"/>
    <n v="57.515822865538802"/>
    <x v="0"/>
    <n v="10"/>
    <x v="2"/>
    <n v="634"/>
    <n v="19240"/>
    <n v="3.1185031185031185"/>
    <n v="60000"/>
  </r>
  <r>
    <s v="ID0811"/>
    <d v="2012-05-26T22:02:53"/>
    <n v="5000"/>
    <n v="60000"/>
    <s v="USD"/>
    <n v="60000"/>
    <s v="Audit Manager"/>
    <x v="1"/>
    <s v="UAE"/>
    <x v="26"/>
    <x v="6"/>
    <n v="53.96484375"/>
    <s v="23.805449612314625,"/>
    <x v="3"/>
    <n v="15"/>
    <x v="3"/>
    <n v="635"/>
    <n v="50580"/>
    <n v="1.1862396204033214"/>
    <n v="60000"/>
  </r>
  <r>
    <s v="ID0875"/>
    <d v="2012-05-27T09:49:30"/>
    <n v="5000"/>
    <n v="60000"/>
    <s v="USD"/>
    <n v="60000"/>
    <s v="Store keeper"/>
    <x v="6"/>
    <s v="USA"/>
    <x v="1"/>
    <x v="0"/>
    <n v="-100.37109375"/>
    <n v="40.580584664127599"/>
    <x v="3"/>
    <n v="8"/>
    <x v="4"/>
    <n v="636"/>
    <n v="47310"/>
    <n v="1.2682308180088777"/>
    <n v="1E-3"/>
  </r>
  <r>
    <s v="ID0910"/>
    <d v="2012-05-27T16:10:27"/>
    <n v="60000"/>
    <n v="60000"/>
    <s v="USD"/>
    <n v="60000"/>
    <s v="Cost accountant"/>
    <x v="0"/>
    <s v="Singapore"/>
    <x v="17"/>
    <x v="4"/>
    <n v="103.8194992"/>
    <n v="1.3571070000000001"/>
    <x v="2"/>
    <n v="10"/>
    <x v="2"/>
    <n v="637"/>
    <n v="55790"/>
    <n v="1.075461552249507"/>
    <n v="60000"/>
  </r>
  <r>
    <s v="ID0935"/>
    <d v="2012-05-27T22:58:39"/>
    <n v="60000"/>
    <n v="60000"/>
    <s v="USD"/>
    <n v="60000"/>
    <s v="Consultant"/>
    <x v="5"/>
    <s v="Singapore"/>
    <x v="17"/>
    <x v="4"/>
    <n v="103.8194992"/>
    <n v="1.3571070000000001"/>
    <x v="0"/>
    <n v="5"/>
    <x v="4"/>
    <n v="638"/>
    <n v="55790"/>
    <n v="1.075461552249507"/>
    <n v="60000"/>
  </r>
  <r>
    <s v="ID0970"/>
    <d v="2012-05-28T06:51:54"/>
    <n v="60000"/>
    <n v="60000"/>
    <s v="USD"/>
    <n v="60000"/>
    <s v="Sales Manager"/>
    <x v="1"/>
    <s v="USA"/>
    <x v="1"/>
    <x v="0"/>
    <n v="-100.37109375"/>
    <n v="40.580584664127599"/>
    <x v="3"/>
    <n v="3"/>
    <x v="0"/>
    <n v="639"/>
    <n v="47310"/>
    <n v="1.2682308180088777"/>
    <n v="1E-3"/>
  </r>
  <r>
    <s v="ID1043"/>
    <d v="2012-05-28T13:40:58"/>
    <s v="USD 60000"/>
    <n v="60000"/>
    <s v="USD"/>
    <n v="60000"/>
    <s v="Excel Developer"/>
    <x v="5"/>
    <s v="Finland"/>
    <x v="31"/>
    <x v="1"/>
    <n v="25.733350316683499"/>
    <n v="64.130182008867195"/>
    <x v="2"/>
    <n v="5"/>
    <x v="4"/>
    <n v="640"/>
    <n v="37070"/>
    <n v="1.6185594820609657"/>
    <n v="60000"/>
  </r>
  <r>
    <s v="ID1121"/>
    <d v="2012-05-28T17:17:39"/>
    <n v="60000"/>
    <n v="60000"/>
    <s v="USD"/>
    <n v="60000"/>
    <s v="manager"/>
    <x v="1"/>
    <s v="India"/>
    <x v="7"/>
    <x v="4"/>
    <n v="79.718824157759499"/>
    <n v="22.134914550529199"/>
    <x v="2"/>
    <n v="14"/>
    <x v="2"/>
    <n v="641"/>
    <n v="3400"/>
    <n v="17.647058823529413"/>
    <n v="60000"/>
  </r>
  <r>
    <s v="ID1144"/>
    <d v="2012-05-28T19:19:51"/>
    <n v="5000"/>
    <n v="60000"/>
    <s v="USD"/>
    <n v="60000"/>
    <s v="Business Anaylyst"/>
    <x v="6"/>
    <s v="USA"/>
    <x v="1"/>
    <x v="0"/>
    <n v="-100.37109375"/>
    <n v="40.580584664127599"/>
    <x v="3"/>
    <n v="4"/>
    <x v="0"/>
    <n v="642"/>
    <n v="47310"/>
    <n v="1.2682308180088777"/>
    <n v="1E-3"/>
  </r>
  <r>
    <s v="ID1191"/>
    <d v="2012-05-28T23:13:24"/>
    <n v="60000"/>
    <n v="60000"/>
    <s v="USD"/>
    <n v="60000"/>
    <s v="Quality Management"/>
    <x v="1"/>
    <s v="USA"/>
    <x v="1"/>
    <x v="0"/>
    <n v="-100.37109375"/>
    <n v="40.580584664127599"/>
    <x v="3"/>
    <n v="10"/>
    <x v="2"/>
    <n v="643"/>
    <n v="47310"/>
    <n v="1.2682308180088777"/>
    <n v="1E-3"/>
  </r>
  <r>
    <s v="ID1211"/>
    <d v="2012-05-29T00:25:39"/>
    <n v="60000"/>
    <n v="60000"/>
    <s v="USD"/>
    <n v="60000"/>
    <s v="Quality Assurance Engineer"/>
    <x v="7"/>
    <s v="USA"/>
    <x v="1"/>
    <x v="0"/>
    <n v="-100.37109375"/>
    <n v="40.580584664127599"/>
    <x v="1"/>
    <n v="6"/>
    <x v="4"/>
    <n v="644"/>
    <n v="47310"/>
    <n v="1.2682308180088777"/>
    <n v="1E-3"/>
  </r>
  <r>
    <s v="ID1215"/>
    <d v="2012-05-29T00:29:32"/>
    <n v="60000"/>
    <n v="60000"/>
    <s v="USD"/>
    <n v="60000"/>
    <s v="sample manager"/>
    <x v="1"/>
    <s v="USA"/>
    <x v="1"/>
    <x v="0"/>
    <n v="-100.37109375"/>
    <n v="40.580584664127599"/>
    <x v="0"/>
    <n v="12"/>
    <x v="2"/>
    <n v="645"/>
    <n v="47310"/>
    <n v="1.2682308180088777"/>
    <n v="1E-3"/>
  </r>
  <r>
    <s v="ID1337"/>
    <d v="2012-05-29T17:09:02"/>
    <s v="60000 USD p.a."/>
    <n v="60000"/>
    <s v="USD"/>
    <n v="60000"/>
    <s v="Controlling Manager"/>
    <x v="1"/>
    <s v="CEE"/>
    <x v="18"/>
    <x v="1"/>
    <n v="22.8515625"/>
    <n v="47.989921667414102"/>
    <x v="2"/>
    <n v="20"/>
    <x v="1"/>
    <n v="646"/>
    <e v="#N/A"/>
    <e v="#N/A"/>
    <n v="60000"/>
  </r>
  <r>
    <s v="ID1365"/>
    <d v="2012-05-29T19:23:32"/>
    <n v="60000"/>
    <n v="60000"/>
    <s v="USD"/>
    <n v="60000"/>
    <s v="Business Information Analyst"/>
    <x v="6"/>
    <s v="USA"/>
    <x v="1"/>
    <x v="0"/>
    <n v="-100.37109375"/>
    <n v="40.580584664127599"/>
    <x v="2"/>
    <n v="12"/>
    <x v="2"/>
    <n v="647"/>
    <n v="47310"/>
    <n v="1.2682308180088777"/>
    <n v="1E-3"/>
  </r>
  <r>
    <s v="ID1375"/>
    <d v="2012-05-29T20:40:12"/>
    <s v="$60,000 USD"/>
    <n v="60000"/>
    <s v="USD"/>
    <n v="60000"/>
    <s v="project manager"/>
    <x v="1"/>
    <s v="USA"/>
    <x v="1"/>
    <x v="0"/>
    <n v="-100.37109375"/>
    <n v="40.580584664127599"/>
    <x v="3"/>
    <n v="20"/>
    <x v="1"/>
    <n v="648"/>
    <n v="47310"/>
    <n v="1.2682308180088777"/>
    <n v="1E-3"/>
  </r>
  <r>
    <s v="ID1410"/>
    <d v="2012-05-29T23:21:25"/>
    <n v="60000"/>
    <n v="60000"/>
    <s v="USD"/>
    <n v="60000"/>
    <s v="business analyst"/>
    <x v="6"/>
    <s v="USA"/>
    <x v="1"/>
    <x v="0"/>
    <n v="-100.37109375"/>
    <n v="40.580584664127599"/>
    <x v="0"/>
    <n v="15"/>
    <x v="3"/>
    <n v="649"/>
    <n v="47310"/>
    <n v="1.2682308180088777"/>
    <n v="1E-3"/>
  </r>
  <r>
    <s v="ID1459"/>
    <d v="2012-05-30T13:41:41"/>
    <n v="60000"/>
    <n v="60000"/>
    <s v="USD"/>
    <n v="60000"/>
    <s v="Business Intelligence Supervisor"/>
    <x v="1"/>
    <s v="USA"/>
    <x v="1"/>
    <x v="0"/>
    <n v="-100.37109375"/>
    <n v="40.580584664127599"/>
    <x v="3"/>
    <n v="4"/>
    <x v="0"/>
    <n v="650"/>
    <n v="47310"/>
    <n v="1.2682308180088777"/>
    <n v="1E-3"/>
  </r>
  <r>
    <s v="ID1482"/>
    <d v="2012-05-30T18:51:57"/>
    <n v="60000"/>
    <n v="60000"/>
    <s v="USD"/>
    <n v="60000"/>
    <s v="sales&amp;marketing"/>
    <x v="6"/>
    <s v="turkey"/>
    <x v="43"/>
    <x v="1"/>
    <n v="34.847445026515103"/>
    <n v="39.0965346174196"/>
    <x v="3"/>
    <n v="10"/>
    <x v="2"/>
    <n v="651"/>
    <n v="15530"/>
    <n v="3.86349001931745"/>
    <n v="60000"/>
  </r>
  <r>
    <s v="ID1616"/>
    <d v="2012-06-02T04:49:42"/>
    <n v="60000"/>
    <n v="60000"/>
    <s v="USD"/>
    <n v="60000"/>
    <s v="Data Analyst"/>
    <x v="6"/>
    <s v="USA"/>
    <x v="1"/>
    <x v="0"/>
    <n v="-100.37109375"/>
    <n v="40.580584664127599"/>
    <x v="3"/>
    <n v="1"/>
    <x v="0"/>
    <n v="652"/>
    <n v="47310"/>
    <n v="1.2682308180088777"/>
    <n v="1E-3"/>
  </r>
  <r>
    <s v="ID1631"/>
    <d v="2012-06-02T22:38:56"/>
    <n v="60000"/>
    <n v="60000"/>
    <s v="USD"/>
    <n v="60000"/>
    <s v="Head of Business"/>
    <x v="1"/>
    <s v="Indonesia"/>
    <x v="27"/>
    <x v="4"/>
    <n v="118.74036008173201"/>
    <n v="-3.1759486978616001"/>
    <x v="3"/>
    <n v="16"/>
    <x v="3"/>
    <n v="653"/>
    <n v="4200"/>
    <n v="14.285714285714286"/>
    <n v="60000"/>
  </r>
  <r>
    <s v="ID1705"/>
    <d v="2012-06-06T02:11:58"/>
    <s v="US$60000"/>
    <n v="60000"/>
    <s v="USD"/>
    <n v="60000"/>
    <s v="Analyst"/>
    <x v="6"/>
    <s v="USA"/>
    <x v="1"/>
    <x v="0"/>
    <n v="-100.37109375"/>
    <n v="40.580584664127599"/>
    <x v="2"/>
    <n v="1"/>
    <x v="0"/>
    <n v="654"/>
    <n v="47310"/>
    <n v="1.2682308180088777"/>
    <n v="1E-3"/>
  </r>
  <r>
    <s v="ID1754"/>
    <d v="2012-06-08T14:43:05"/>
    <n v="60000"/>
    <n v="60000"/>
    <s v="USD"/>
    <n v="60000"/>
    <s v="Project Lead "/>
    <x v="1"/>
    <s v="USA"/>
    <x v="1"/>
    <x v="0"/>
    <n v="-100.37109375"/>
    <n v="40.580584664127599"/>
    <x v="2"/>
    <n v="2"/>
    <x v="0"/>
    <n v="655"/>
    <n v="47310"/>
    <n v="1.2682308180088777"/>
    <n v="1E-3"/>
  </r>
  <r>
    <s v="ID1755"/>
    <d v="2012-06-08T14:43:40"/>
    <n v="60000"/>
    <n v="60000"/>
    <s v="USD"/>
    <n v="60000"/>
    <s v="Project Lead "/>
    <x v="1"/>
    <s v="USA"/>
    <x v="1"/>
    <x v="0"/>
    <n v="-100.37109375"/>
    <n v="40.580584664127599"/>
    <x v="2"/>
    <n v="2"/>
    <x v="0"/>
    <n v="656"/>
    <n v="47310"/>
    <n v="1.2682308180088777"/>
    <n v="1E-3"/>
  </r>
  <r>
    <s v="ID1839"/>
    <d v="2012-06-14T01:55:13"/>
    <n v="60000"/>
    <n v="60000"/>
    <s v="USD"/>
    <n v="60000"/>
    <s v="Business Analyst"/>
    <x v="6"/>
    <s v="USA"/>
    <x v="1"/>
    <x v="0"/>
    <n v="-100.37109375"/>
    <n v="40.580584664127599"/>
    <x v="0"/>
    <n v="15"/>
    <x v="3"/>
    <n v="657"/>
    <n v="47310"/>
    <n v="1.2682308180088777"/>
    <n v="1E-3"/>
  </r>
  <r>
    <s v="ID1844"/>
    <d v="2012-06-14T14:08:58"/>
    <n v="5000"/>
    <n v="60000"/>
    <s v="USD"/>
    <n v="60000"/>
    <s v="Analyst"/>
    <x v="6"/>
    <s v="UAE"/>
    <x v="26"/>
    <x v="6"/>
    <n v="53.96484375"/>
    <s v="23.805449612314625,"/>
    <x v="0"/>
    <n v="5"/>
    <x v="4"/>
    <n v="658"/>
    <n v="50580"/>
    <n v="1.1862396204033214"/>
    <n v="60000"/>
  </r>
  <r>
    <s v="ID1849"/>
    <d v="2012-06-15T01:02:48"/>
    <n v="60000"/>
    <n v="60000"/>
    <s v="USD"/>
    <n v="60000"/>
    <s v="Business Analyst"/>
    <x v="6"/>
    <s v="USA"/>
    <x v="1"/>
    <x v="0"/>
    <n v="-100.37109375"/>
    <n v="40.580584664127599"/>
    <x v="3"/>
    <n v="3"/>
    <x v="0"/>
    <n v="659"/>
    <n v="47310"/>
    <n v="1.2682308180088777"/>
    <n v="1E-3"/>
  </r>
  <r>
    <s v="ID1870"/>
    <d v="2012-06-15T23:21:00"/>
    <n v="60000"/>
    <n v="60000"/>
    <s v="USD"/>
    <n v="60000"/>
    <s v="Marketing Initatities Analyst"/>
    <x v="6"/>
    <s v="USA"/>
    <x v="1"/>
    <x v="0"/>
    <n v="-100.37109375"/>
    <n v="40.580584664127599"/>
    <x v="2"/>
    <n v="10"/>
    <x v="2"/>
    <n v="660"/>
    <n v="47310"/>
    <n v="1.2682308180088777"/>
    <n v="1E-3"/>
  </r>
  <r>
    <s v="ID1897"/>
    <d v="2012-06-19T01:49:49"/>
    <s v="60k usd"/>
    <n v="60000"/>
    <s v="USD"/>
    <n v="60000"/>
    <s v="buyer"/>
    <x v="1"/>
    <s v="Canada"/>
    <x v="0"/>
    <x v="0"/>
    <n v="-96.081121840459303"/>
    <n v="62.8661033080922"/>
    <x v="3"/>
    <n v="10"/>
    <x v="2"/>
    <n v="661"/>
    <n v="38370"/>
    <n v="1.5637216575449571"/>
    <n v="1E-3"/>
  </r>
  <r>
    <s v="ID0459"/>
    <d v="2012-05-26T03:03:29"/>
    <s v="Â£38000"/>
    <n v="38000"/>
    <s v="GBP"/>
    <n v="59894.774338556796"/>
    <s v="Commercial Accountant"/>
    <x v="0"/>
    <s v="UK"/>
    <x v="2"/>
    <x v="1"/>
    <n v="-3.2765753000000002"/>
    <n v="54.702354499999998"/>
    <x v="0"/>
    <m/>
    <x v="0"/>
    <n v="662"/>
    <n v="35840"/>
    <n v="1.6711711589999105"/>
    <n v="59894.774338556796"/>
  </r>
  <r>
    <s v="ID0962"/>
    <d v="2012-05-28T05:09:12"/>
    <s v="NZ$ 75000"/>
    <n v="75000"/>
    <s v="NZD"/>
    <n v="59819.107020370408"/>
    <s v="Information Analyst"/>
    <x v="6"/>
    <s v="New  Zealand"/>
    <x v="12"/>
    <x v="3"/>
    <n v="157.68814341298901"/>
    <n v="-41.605832905433601"/>
    <x v="0"/>
    <n v="10"/>
    <x v="2"/>
    <n v="663"/>
    <n v="28100"/>
    <n v="2.1287938441412955"/>
    <n v="59819.107020370408"/>
  </r>
  <r>
    <s v="ID1639"/>
    <d v="2012-06-03T09:42:40"/>
    <n v="75000"/>
    <n v="75000"/>
    <s v="NZD"/>
    <n v="59819.107020370408"/>
    <s v="business support analyst"/>
    <x v="6"/>
    <s v="New zealand"/>
    <x v="12"/>
    <x v="3"/>
    <n v="157.68814341298901"/>
    <n v="-41.605832905433601"/>
    <x v="3"/>
    <n v="10"/>
    <x v="2"/>
    <n v="664"/>
    <n v="28100"/>
    <n v="2.1287938441412955"/>
    <n v="59819.107020370408"/>
  </r>
  <r>
    <s v="ID1885"/>
    <d v="2012-06-17T11:38:53"/>
    <n v="75000"/>
    <n v="75000"/>
    <s v="NZD"/>
    <n v="59819.107020370408"/>
    <s v="Commercial Accountant"/>
    <x v="0"/>
    <s v="New Zealand"/>
    <x v="12"/>
    <x v="3"/>
    <n v="157.68814341298901"/>
    <n v="-41.605832905433601"/>
    <x v="0"/>
    <n v="4"/>
    <x v="0"/>
    <n v="665"/>
    <n v="28100"/>
    <n v="2.1287938441412955"/>
    <n v="59819.107020370408"/>
  </r>
  <r>
    <s v="ID1156"/>
    <d v="2012-05-28T20:51:37"/>
    <s v="Â£37500"/>
    <n v="37500"/>
    <s v="GBP"/>
    <n v="59106.685202523156"/>
    <s v="Corporate Finance Executive"/>
    <x v="0"/>
    <s v="UK"/>
    <x v="2"/>
    <x v="1"/>
    <n v="-3.2765753000000002"/>
    <n v="54.702354499999998"/>
    <x v="3"/>
    <n v="5"/>
    <x v="4"/>
    <n v="666"/>
    <n v="35840"/>
    <n v="1.6491820648025435"/>
    <n v="59106.685202523156"/>
  </r>
  <r>
    <s v="ID0121"/>
    <d v="2012-05-26T00:41:41"/>
    <n v="60000"/>
    <n v="60000"/>
    <s v="CAD"/>
    <n v="59001.691381819612"/>
    <s v="Web Developer"/>
    <x v="6"/>
    <s v="Canada"/>
    <x v="0"/>
    <x v="0"/>
    <n v="-96.081121840459303"/>
    <n v="62.8661033080922"/>
    <x v="4"/>
    <m/>
    <x v="0"/>
    <n v="667"/>
    <n v="38370"/>
    <n v="1.5377037107589162"/>
    <n v="1E-3"/>
  </r>
  <r>
    <s v="ID0190"/>
    <d v="2012-05-26T00:51:00"/>
    <s v="60000 CAD$"/>
    <n v="60000"/>
    <s v="CAD"/>
    <n v="59001.691381819612"/>
    <s v="Demographer"/>
    <x v="6"/>
    <s v="Canada"/>
    <x v="0"/>
    <x v="0"/>
    <n v="-96.081121840459303"/>
    <n v="62.8661033080922"/>
    <x v="3"/>
    <m/>
    <x v="0"/>
    <n v="668"/>
    <n v="38370"/>
    <n v="1.5377037107589162"/>
    <n v="1E-3"/>
  </r>
  <r>
    <s v="ID0315"/>
    <d v="2012-05-26T01:26:26"/>
    <n v="60000"/>
    <n v="60000"/>
    <s v="CAD"/>
    <n v="59001.691381819612"/>
    <s v="Sr. Business Analyst"/>
    <x v="6"/>
    <s v="Canada"/>
    <x v="0"/>
    <x v="0"/>
    <n v="-96.081121840459303"/>
    <n v="62.8661033080922"/>
    <x v="2"/>
    <m/>
    <x v="0"/>
    <n v="669"/>
    <n v="38370"/>
    <n v="1.5377037107589162"/>
    <n v="1E-3"/>
  </r>
  <r>
    <s v="ID1168"/>
    <d v="2012-05-28T22:36:47"/>
    <n v="59000"/>
    <n v="59000"/>
    <s v="USD"/>
    <n v="59000"/>
    <s v="Management Analyst"/>
    <x v="6"/>
    <s v="USA"/>
    <x v="1"/>
    <x v="0"/>
    <n v="-100.37109375"/>
    <n v="40.580584664127599"/>
    <x v="0"/>
    <n v="14"/>
    <x v="2"/>
    <n v="670"/>
    <n v="47310"/>
    <n v="1.2470936377087296"/>
    <n v="1E-3"/>
  </r>
  <r>
    <s v="ID1560"/>
    <d v="2012-05-31T22:56:21"/>
    <s v="$59,000 USD"/>
    <n v="59000"/>
    <s v="USD"/>
    <n v="59000"/>
    <s v="Operations Manager"/>
    <x v="1"/>
    <s v="USA"/>
    <x v="1"/>
    <x v="0"/>
    <n v="-100.37109375"/>
    <n v="40.580584664127599"/>
    <x v="0"/>
    <n v="15"/>
    <x v="3"/>
    <n v="671"/>
    <n v="47310"/>
    <n v="1.2470936377087296"/>
    <n v="1E-3"/>
  </r>
  <r>
    <s v="ID1673"/>
    <d v="2012-06-05T00:22:14"/>
    <n v="59000"/>
    <n v="59000"/>
    <s v="USD"/>
    <n v="59000"/>
    <s v="Category Leader"/>
    <x v="1"/>
    <s v="USA"/>
    <x v="1"/>
    <x v="0"/>
    <n v="-100.37109375"/>
    <n v="40.580584664127599"/>
    <x v="1"/>
    <n v="3"/>
    <x v="0"/>
    <n v="672"/>
    <n v="47310"/>
    <n v="1.2470936377087296"/>
    <n v="1E-3"/>
  </r>
  <r>
    <s v="ID1189"/>
    <d v="2012-05-28T23:05:03"/>
    <s v="216000 AED"/>
    <n v="216000"/>
    <s v="AED"/>
    <n v="58799.349940520107"/>
    <s v="Financial analyst"/>
    <x v="6"/>
    <s v="Dubai"/>
    <x v="26"/>
    <x v="6"/>
    <n v="53.96484375"/>
    <s v="23.805449612314625,"/>
    <x v="0"/>
    <n v="2"/>
    <x v="0"/>
    <n v="673"/>
    <n v="50580"/>
    <n v="1.1625019758900772"/>
    <n v="58799.349940520107"/>
  </r>
  <r>
    <s v="ID0075"/>
    <d v="2012-05-25T23:03:00"/>
    <n v="59450"/>
    <n v="59450"/>
    <s v="CAD"/>
    <n v="58460.842544152933"/>
    <s v="Process Improvement Specialist"/>
    <x v="2"/>
    <s v="Canada"/>
    <x v="0"/>
    <x v="0"/>
    <n v="-96.081121840459303"/>
    <n v="62.8661033080922"/>
    <x v="2"/>
    <m/>
    <x v="0"/>
    <n v="674"/>
    <n v="38370"/>
    <n v="1.5236080934102927"/>
    <n v="1E-3"/>
  </r>
  <r>
    <s v="ID1476"/>
    <d v="2012-05-30T17:07:47"/>
    <s v="Â£37000"/>
    <n v="37000"/>
    <s v="GBP"/>
    <n v="58318.59606648951"/>
    <s v="Planning &amp; Scheduling Manager"/>
    <x v="1"/>
    <s v="UK"/>
    <x v="2"/>
    <x v="1"/>
    <n v="-3.2765753000000002"/>
    <n v="54.702354499999998"/>
    <x v="2"/>
    <n v="20"/>
    <x v="1"/>
    <n v="675"/>
    <n v="35840"/>
    <n v="1.627192970605176"/>
    <n v="58318.59606648951"/>
  </r>
  <r>
    <s v="ID1628"/>
    <d v="2012-06-02T20:52:59"/>
    <s v="37000GBP"/>
    <n v="37000"/>
    <s v="GBP"/>
    <n v="58318.59606648951"/>
    <s v="Technical Web Analyst"/>
    <x v="6"/>
    <s v="UK"/>
    <x v="2"/>
    <x v="1"/>
    <n v="-3.2765753000000002"/>
    <n v="54.702354499999998"/>
    <x v="0"/>
    <n v="9"/>
    <x v="4"/>
    <n v="676"/>
    <n v="35840"/>
    <n v="1.627192970605176"/>
    <n v="58318.59606648951"/>
  </r>
  <r>
    <s v="ID0003"/>
    <d v="2012-05-25T03:16:26"/>
    <n v="58000"/>
    <n v="58000"/>
    <s v="USD"/>
    <n v="58000"/>
    <s v="Financial Analyst"/>
    <x v="6"/>
    <s v="USA"/>
    <x v="1"/>
    <x v="0"/>
    <n v="-100.37109375"/>
    <n v="40.580584664127599"/>
    <x v="2"/>
    <m/>
    <x v="0"/>
    <n v="677"/>
    <n v="47310"/>
    <n v="1.2259564574085817"/>
    <n v="1E-3"/>
  </r>
  <r>
    <s v="ID0044"/>
    <d v="2012-05-25T05:35:28"/>
    <n v="58000"/>
    <n v="58000"/>
    <s v="USD"/>
    <n v="58000"/>
    <s v="Senior Accountant"/>
    <x v="0"/>
    <s v="USA"/>
    <x v="1"/>
    <x v="0"/>
    <n v="-100.37109375"/>
    <n v="40.580584664127599"/>
    <x v="0"/>
    <m/>
    <x v="0"/>
    <n v="678"/>
    <n v="47310"/>
    <n v="1.2259564574085817"/>
    <n v="1E-3"/>
  </r>
  <r>
    <s v="ID0113"/>
    <d v="2012-05-26T00:41:27"/>
    <s v="$58,000 USD"/>
    <n v="58000"/>
    <s v="USD"/>
    <n v="58000"/>
    <s v="Operations Programs Support"/>
    <x v="1"/>
    <s v="USA"/>
    <x v="1"/>
    <x v="0"/>
    <n v="-100.37109375"/>
    <n v="40.580584664127599"/>
    <x v="0"/>
    <m/>
    <x v="0"/>
    <n v="679"/>
    <n v="47310"/>
    <n v="1.2259564574085817"/>
    <n v="1E-3"/>
  </r>
  <r>
    <s v="ID0162"/>
    <d v="2012-05-26T00:46:25"/>
    <n v="58"/>
    <n v="58000"/>
    <s v="USD"/>
    <n v="58000"/>
    <s v="Team Lead - Computer Discounts"/>
    <x v="1"/>
    <s v="Canada"/>
    <x v="0"/>
    <x v="0"/>
    <n v="-96.081121840459303"/>
    <n v="62.8661033080922"/>
    <x v="1"/>
    <m/>
    <x v="0"/>
    <n v="680"/>
    <n v="38370"/>
    <n v="1.5115976022934585"/>
    <n v="1E-3"/>
  </r>
  <r>
    <s v="ID1436"/>
    <d v="2012-05-30T02:35:40"/>
    <s v="Rs 3.25 Lacs"/>
    <n v="3250000"/>
    <s v="INR"/>
    <n v="57875.729234188344"/>
    <s v="ISO TS Documentation"/>
    <x v="6"/>
    <s v="India"/>
    <x v="7"/>
    <x v="4"/>
    <n v="79.718824157759499"/>
    <n v="22.134914550529199"/>
    <x v="0"/>
    <n v="5.5"/>
    <x v="4"/>
    <n v="681"/>
    <n v="3400"/>
    <n v="17.022273304173041"/>
    <n v="57875.729234188344"/>
  </r>
  <r>
    <s v="ID0974"/>
    <d v="2012-05-28T07:21:12"/>
    <n v="56600"/>
    <n v="56600"/>
    <s v="AUD"/>
    <n v="57726.886552389187"/>
    <s v="Operations Coordinator"/>
    <x v="1"/>
    <s v="Australia"/>
    <x v="6"/>
    <x v="3"/>
    <n v="136.67140151954899"/>
    <n v="-24.803590596310801"/>
    <x v="3"/>
    <n v="2"/>
    <x v="0"/>
    <n v="682"/>
    <n v="36910"/>
    <n v="1.563990424069065"/>
    <n v="57726.886552389187"/>
  </r>
  <r>
    <s v="ID1426"/>
    <d v="2012-05-30T01:25:26"/>
    <n v="57678.400000000001"/>
    <n v="57678"/>
    <s v="USD"/>
    <n v="57678"/>
    <s v="Financial Analyst"/>
    <x v="6"/>
    <s v="USA"/>
    <x v="1"/>
    <x v="0"/>
    <n v="-100.37109375"/>
    <n v="40.580584664127599"/>
    <x v="0"/>
    <n v="2"/>
    <x v="0"/>
    <n v="683"/>
    <n v="47310"/>
    <n v="1.219150285351934"/>
    <n v="1E-3"/>
  </r>
  <r>
    <s v="ID1415"/>
    <d v="2012-05-30T00:13:07"/>
    <s v="216000.00 Saudi Riyak"/>
    <n v="216000"/>
    <s v="SAR"/>
    <n v="57600"/>
    <s v="Senior Electrical Engineer"/>
    <x v="7"/>
    <s v="Saudi Arabia"/>
    <x v="34"/>
    <x v="6"/>
    <n v="42.352831999999999"/>
    <n v="25.624262600000002"/>
    <x v="0"/>
    <n v="20"/>
    <x v="1"/>
    <n v="684"/>
    <n v="22750"/>
    <n v="2.5318681318681318"/>
    <n v="57600"/>
  </r>
  <r>
    <s v="ID0529"/>
    <d v="2012-05-26T04:50:47"/>
    <n v="36500"/>
    <n v="36500"/>
    <s v="GBP"/>
    <n v="57530.506930455871"/>
    <s v="Production Manager"/>
    <x v="1"/>
    <s v="UK"/>
    <x v="2"/>
    <x v="1"/>
    <n v="-3.2765753000000002"/>
    <n v="54.702354499999998"/>
    <x v="3"/>
    <m/>
    <x v="0"/>
    <n v="685"/>
    <n v="35840"/>
    <n v="1.6052038764078089"/>
    <n v="57530.506930455871"/>
  </r>
  <r>
    <s v="ID1369"/>
    <d v="2012-05-29T19:47:18"/>
    <n v="57500"/>
    <n v="57500"/>
    <s v="USD"/>
    <n v="57500"/>
    <s v="Planning Supervisor"/>
    <x v="1"/>
    <s v="USA"/>
    <x v="1"/>
    <x v="0"/>
    <n v="-100.37109375"/>
    <n v="40.580584664127599"/>
    <x v="0"/>
    <n v="30"/>
    <x v="1"/>
    <n v="686"/>
    <n v="47310"/>
    <n v="1.2153878672585077"/>
    <n v="1E-3"/>
  </r>
  <r>
    <s v="ID0107"/>
    <d v="2012-05-26T00:41:02"/>
    <n v="57400"/>
    <n v="57400"/>
    <s v="USD"/>
    <n v="57400"/>
    <s v="IT Analyst"/>
    <x v="6"/>
    <s v="USA"/>
    <x v="1"/>
    <x v="0"/>
    <n v="-100.37109375"/>
    <n v="40.580584664127599"/>
    <x v="0"/>
    <m/>
    <x v="0"/>
    <n v="687"/>
    <n v="47310"/>
    <n v="1.2132741492284929"/>
    <n v="1E-3"/>
  </r>
  <r>
    <s v="ID0049"/>
    <d v="2012-05-25T06:04:42"/>
    <s v="â‚¬ 45"/>
    <n v="45000"/>
    <s v="EUR"/>
    <n v="57167.974754622352"/>
    <s v="Online Traffic Manager / Web Analist"/>
    <x v="1"/>
    <s v="The Netherlands"/>
    <x v="3"/>
    <x v="1"/>
    <n v="-0.23411047311343899"/>
    <n v="49.402635500701699"/>
    <x v="0"/>
    <m/>
    <x v="0"/>
    <n v="688"/>
    <n v="41810"/>
    <n v="1.3673277865252895"/>
    <n v="57167.974754622352"/>
  </r>
  <r>
    <s v="ID0957"/>
    <d v="2012-05-28T03:34:14"/>
    <n v="45000"/>
    <n v="45000"/>
    <s v="EUR"/>
    <n v="57167.974754622352"/>
    <s v="data analist"/>
    <x v="6"/>
    <s v="netherlands"/>
    <x v="3"/>
    <x v="1"/>
    <n v="-0.23411047311343899"/>
    <n v="49.402635500701699"/>
    <x v="3"/>
    <n v="10"/>
    <x v="2"/>
    <n v="689"/>
    <n v="41810"/>
    <n v="1.3673277865252895"/>
    <n v="57167.974754622352"/>
  </r>
  <r>
    <s v="ID1134"/>
    <d v="2012-05-28T18:11:36"/>
    <s v="â‚¬ 45000"/>
    <n v="45000"/>
    <s v="EUR"/>
    <n v="57167.974754622352"/>
    <s v="Sales Planning"/>
    <x v="1"/>
    <s v="Spain"/>
    <x v="15"/>
    <x v="1"/>
    <n v="-4.03154056226247"/>
    <n v="39.6029685923302"/>
    <x v="0"/>
    <n v="14"/>
    <x v="2"/>
    <n v="690"/>
    <n v="31800"/>
    <n v="1.7977350551768034"/>
    <n v="57167.974754622352"/>
  </r>
  <r>
    <s v="ID1367"/>
    <d v="2012-05-29T19:33:07"/>
    <n v="45000"/>
    <n v="45000"/>
    <s v="EUR"/>
    <n v="57167.974754622352"/>
    <s v="Junior Controller"/>
    <x v="8"/>
    <s v="Germany"/>
    <x v="8"/>
    <x v="1"/>
    <n v="10.370231137780101"/>
    <n v="51.322924262780397"/>
    <x v="0"/>
    <n v="12"/>
    <x v="2"/>
    <n v="691"/>
    <n v="38100"/>
    <n v="1.5004717783365447"/>
    <n v="57167.974754622352"/>
  </r>
  <r>
    <s v="ID1822"/>
    <d v="2012-06-13T00:37:24"/>
    <s v="â‚¬ 45000"/>
    <n v="45000"/>
    <s v="EUR"/>
    <n v="57167.974754622352"/>
    <s v="IT Trainer"/>
    <x v="6"/>
    <s v="Netherlands"/>
    <x v="3"/>
    <x v="1"/>
    <n v="-0.23411047311343899"/>
    <n v="49.402635500701699"/>
    <x v="3"/>
    <n v="14"/>
    <x v="2"/>
    <n v="692"/>
    <n v="41810"/>
    <n v="1.3673277865252895"/>
    <n v="57167.974754622352"/>
  </r>
  <r>
    <s v="ID0051"/>
    <d v="2012-05-25T06:05:17"/>
    <n v="57000"/>
    <n v="57000"/>
    <s v="USD"/>
    <n v="57000"/>
    <s v="Senior Accounting Supervisor"/>
    <x v="0"/>
    <s v="USA"/>
    <x v="1"/>
    <x v="0"/>
    <n v="-100.37109375"/>
    <n v="40.580584664127599"/>
    <x v="3"/>
    <m/>
    <x v="0"/>
    <n v="693"/>
    <n v="47310"/>
    <n v="1.2048192771084338"/>
    <n v="1E-3"/>
  </r>
  <r>
    <s v="ID0071"/>
    <d v="2012-05-25T22:49:00"/>
    <n v="57000"/>
    <n v="57000"/>
    <s v="USD"/>
    <n v="57000"/>
    <s v="sales analyst"/>
    <x v="6"/>
    <s v="USA"/>
    <x v="1"/>
    <x v="0"/>
    <n v="-100.37109375"/>
    <n v="40.580584664127599"/>
    <x v="0"/>
    <m/>
    <x v="0"/>
    <n v="694"/>
    <n v="47310"/>
    <n v="1.2048192771084338"/>
    <n v="1E-3"/>
  </r>
  <r>
    <s v="ID0099"/>
    <d v="2012-05-26T00:40:40"/>
    <n v="57000"/>
    <n v="57000"/>
    <s v="USD"/>
    <n v="57000"/>
    <s v="Production Scheduler"/>
    <x v="1"/>
    <s v="USA"/>
    <x v="1"/>
    <x v="0"/>
    <n v="-100.37109375"/>
    <n v="40.580584664127599"/>
    <x v="0"/>
    <m/>
    <x v="0"/>
    <n v="695"/>
    <n v="47310"/>
    <n v="1.2048192771084338"/>
    <n v="1E-3"/>
  </r>
  <r>
    <s v="ID0144"/>
    <d v="2012-05-26T00:44:02"/>
    <n v="57000"/>
    <n v="57000"/>
    <s v="USD"/>
    <n v="57000"/>
    <s v="Industrial Engineer"/>
    <x v="7"/>
    <s v="USA"/>
    <x v="1"/>
    <x v="0"/>
    <n v="-100.37109375"/>
    <n v="40.580584664127599"/>
    <x v="0"/>
    <m/>
    <x v="0"/>
    <n v="696"/>
    <n v="47310"/>
    <n v="1.2048192771084338"/>
    <n v="1E-3"/>
  </r>
  <r>
    <s v="ID0518"/>
    <d v="2012-05-26T04:33:03"/>
    <s v="57000 USD"/>
    <n v="57000"/>
    <s v="USD"/>
    <n v="57000"/>
    <s v="project finance manager"/>
    <x v="1"/>
    <s v="israel"/>
    <x v="10"/>
    <x v="6"/>
    <n v="34.976029031563399"/>
    <n v="31.563409567095999"/>
    <x v="0"/>
    <m/>
    <x v="0"/>
    <n v="697"/>
    <n v="27660"/>
    <n v="2.0607375271149673"/>
    <n v="57000"/>
  </r>
  <r>
    <s v="ID0953"/>
    <d v="2012-05-28T01:30:29"/>
    <n v="57000"/>
    <n v="57000"/>
    <s v="USD"/>
    <n v="57000"/>
    <s v="Construction Engineer"/>
    <x v="7"/>
    <s v="USA"/>
    <x v="1"/>
    <x v="0"/>
    <n v="-100.37109375"/>
    <n v="40.580584664127599"/>
    <x v="3"/>
    <n v="4"/>
    <x v="0"/>
    <n v="698"/>
    <n v="47310"/>
    <n v="1.2048192771084338"/>
    <n v="1E-3"/>
  </r>
  <r>
    <s v="ID1840"/>
    <d v="2012-06-14T02:44:43"/>
    <n v="57000"/>
    <n v="57000"/>
    <s v="USD"/>
    <n v="57000"/>
    <s v="Staff Accountant"/>
    <x v="0"/>
    <s v="USA"/>
    <x v="1"/>
    <x v="0"/>
    <n v="-100.37109375"/>
    <n v="40.580584664127599"/>
    <x v="0"/>
    <n v="9"/>
    <x v="4"/>
    <n v="699"/>
    <n v="47310"/>
    <n v="1.2048192771084338"/>
    <n v="1E-3"/>
  </r>
  <r>
    <s v="ID1725"/>
    <d v="2012-06-06T22:14:27"/>
    <s v="36000stg"/>
    <n v="36000"/>
    <s v="GBP"/>
    <n v="56742.417794422225"/>
    <s v="contracts officer"/>
    <x v="1"/>
    <s v="UK"/>
    <x v="2"/>
    <x v="1"/>
    <n v="-3.2765753000000002"/>
    <n v="54.702354499999998"/>
    <x v="1"/>
    <n v="25"/>
    <x v="1"/>
    <n v="700"/>
    <n v="35840"/>
    <n v="1.5832147822104414"/>
    <n v="56742.417794422225"/>
  </r>
  <r>
    <s v="ID1835"/>
    <d v="2012-06-13T19:33:58"/>
    <s v="36000 British pounds"/>
    <n v="36000"/>
    <s v="GBP"/>
    <n v="56742.417794422225"/>
    <s v="Senior officer data reporting"/>
    <x v="1"/>
    <s v="UK"/>
    <x v="2"/>
    <x v="1"/>
    <n v="-3.2765753000000002"/>
    <n v="54.702354499999998"/>
    <x v="2"/>
    <n v="7"/>
    <x v="4"/>
    <n v="701"/>
    <n v="35840"/>
    <n v="1.5832147822104414"/>
    <n v="56742.417794422225"/>
  </r>
  <r>
    <s v="ID1685"/>
    <d v="2012-06-05T12:42:38"/>
    <s v="NZD$71000"/>
    <n v="71000"/>
    <s v="NZD"/>
    <n v="56628.754645950656"/>
    <s v="Business Analyst"/>
    <x v="6"/>
    <s v="NZ"/>
    <x v="12"/>
    <x v="3"/>
    <n v="157.68814341298901"/>
    <n v="-41.605832905433601"/>
    <x v="2"/>
    <n v="6"/>
    <x v="4"/>
    <n v="702"/>
    <n v="28100"/>
    <n v="2.0152581724537599"/>
    <n v="56628.754645950656"/>
  </r>
  <r>
    <s v="ID1796"/>
    <d v="2012-06-11T21:52:14"/>
    <n v="56600"/>
    <n v="56600"/>
    <s v="USD"/>
    <n v="56600"/>
    <s v="ECommerce Manager"/>
    <x v="1"/>
    <s v="USA"/>
    <x v="1"/>
    <x v="0"/>
    <n v="-100.37109375"/>
    <n v="40.580584664127599"/>
    <x v="0"/>
    <n v="12"/>
    <x v="2"/>
    <n v="703"/>
    <n v="47310"/>
    <n v="1.1963644049883746"/>
    <n v="1E-3"/>
  </r>
  <r>
    <s v="ID0674"/>
    <d v="2012-05-26T12:55:09"/>
    <n v="4700"/>
    <n v="56400"/>
    <s v="USD"/>
    <n v="56400"/>
    <s v="Finance Manager"/>
    <x v="1"/>
    <s v="UAE"/>
    <x v="26"/>
    <x v="6"/>
    <n v="53.96484375"/>
    <s v="23.805449612314625,"/>
    <x v="3"/>
    <n v="6"/>
    <x v="4"/>
    <n v="704"/>
    <n v="50580"/>
    <n v="1.1150652431791221"/>
    <n v="56400"/>
  </r>
  <r>
    <s v="ID0118"/>
    <d v="2012-05-26T00:41:35"/>
    <n v="56160"/>
    <n v="56160"/>
    <s v="USD"/>
    <n v="56160"/>
    <s v="Utilization Analyst"/>
    <x v="6"/>
    <s v="USA"/>
    <x v="1"/>
    <x v="0"/>
    <n v="-100.37109375"/>
    <n v="40.580584664127599"/>
    <x v="0"/>
    <m/>
    <x v="0"/>
    <n v="705"/>
    <n v="47310"/>
    <n v="1.1870640456563095"/>
    <n v="1E-3"/>
  </r>
  <r>
    <s v="ID1440"/>
    <d v="2012-05-30T08:05:16"/>
    <s v="AUD55,000"/>
    <n v="55000"/>
    <s v="AUD"/>
    <n v="56095.031102144967"/>
    <s v="PA"/>
    <x v="6"/>
    <s v="Australia"/>
    <x v="6"/>
    <x v="3"/>
    <n v="136.67140151954899"/>
    <n v="-24.803590596310801"/>
    <x v="3"/>
    <n v="11"/>
    <x v="2"/>
    <n v="706"/>
    <n v="36910"/>
    <n v="1.5197786806324836"/>
    <n v="56095.031102144967"/>
  </r>
  <r>
    <s v="ID0355"/>
    <d v="2012-05-26T01:42:07"/>
    <n v="56000"/>
    <n v="56000"/>
    <s v="USD"/>
    <n v="56000"/>
    <s v="asset manager"/>
    <x v="1"/>
    <s v="USA"/>
    <x v="1"/>
    <x v="0"/>
    <n v="-100.37109375"/>
    <n v="40.580584664127599"/>
    <x v="3"/>
    <m/>
    <x v="0"/>
    <n v="707"/>
    <n v="47310"/>
    <n v="1.1836820968082857"/>
    <n v="1E-3"/>
  </r>
  <r>
    <s v="ID0413"/>
    <d v="2012-05-26T02:14:29"/>
    <n v="56000"/>
    <n v="56000"/>
    <s v="USD"/>
    <n v="56000"/>
    <s v="Staff assistant "/>
    <x v="6"/>
    <s v="USA"/>
    <x v="1"/>
    <x v="0"/>
    <n v="-100.37109375"/>
    <n v="40.580584664127599"/>
    <x v="0"/>
    <m/>
    <x v="0"/>
    <n v="708"/>
    <n v="47310"/>
    <n v="1.1836820968082857"/>
    <n v="1E-3"/>
  </r>
  <r>
    <s v="ID0417"/>
    <d v="2012-05-26T02:17:18"/>
    <n v="56000"/>
    <n v="56000"/>
    <s v="USD"/>
    <n v="56000"/>
    <s v="financial management consultant"/>
    <x v="1"/>
    <s v="USA"/>
    <x v="1"/>
    <x v="0"/>
    <n v="-100.37109375"/>
    <n v="40.580584664127599"/>
    <x v="2"/>
    <m/>
    <x v="0"/>
    <n v="709"/>
    <n v="47310"/>
    <n v="1.1836820968082857"/>
    <n v="1E-3"/>
  </r>
  <r>
    <s v="ID1194"/>
    <d v="2012-05-28T23:17:31"/>
    <n v="56000"/>
    <n v="56000"/>
    <s v="USD"/>
    <n v="56000"/>
    <s v="Analyst"/>
    <x v="6"/>
    <s v="USA"/>
    <x v="1"/>
    <x v="0"/>
    <n v="-100.37109375"/>
    <n v="40.580584664127599"/>
    <x v="1"/>
    <n v="2"/>
    <x v="0"/>
    <n v="710"/>
    <n v="47310"/>
    <n v="1.1836820968082857"/>
    <n v="1E-3"/>
  </r>
  <r>
    <s v="ID1244"/>
    <d v="2012-05-29T04:25:02"/>
    <n v="56000"/>
    <n v="56000"/>
    <s v="USD"/>
    <n v="56000"/>
    <s v="Accountant"/>
    <x v="0"/>
    <s v="USA"/>
    <x v="1"/>
    <x v="0"/>
    <n v="-100.37109375"/>
    <n v="40.580584664127599"/>
    <x v="0"/>
    <n v="1"/>
    <x v="0"/>
    <n v="711"/>
    <n v="47310"/>
    <n v="1.1836820968082857"/>
    <n v="1E-3"/>
  </r>
  <r>
    <s v="ID1700"/>
    <d v="2012-06-05T23:09:44"/>
    <s v="Â£35500"/>
    <n v="35500"/>
    <s v="GBP"/>
    <n v="55954.328658388586"/>
    <s v="Assistant Accountant"/>
    <x v="0"/>
    <s v="UK"/>
    <x v="2"/>
    <x v="1"/>
    <n v="-3.2765753000000002"/>
    <n v="54.702354499999998"/>
    <x v="0"/>
    <n v="8"/>
    <x v="4"/>
    <n v="712"/>
    <n v="35840"/>
    <n v="1.5612256880130744"/>
    <n v="55954.328658388586"/>
  </r>
  <r>
    <s v="ID0506"/>
    <d v="2012-05-26T04:10:53"/>
    <n v="55500"/>
    <n v="55500"/>
    <s v="USD"/>
    <n v="55500"/>
    <s v="Sr QS"/>
    <x v="8"/>
    <s v="UAE"/>
    <x v="26"/>
    <x v="6"/>
    <n v="53.96484375"/>
    <s v="23.805449612314625,"/>
    <x v="0"/>
    <m/>
    <x v="0"/>
    <n v="713"/>
    <n v="50580"/>
    <n v="1.0972716488730723"/>
    <n v="55500"/>
  </r>
  <r>
    <s v="ID1053"/>
    <d v="2012-05-28T14:12:50"/>
    <n v="43500"/>
    <n v="43500"/>
    <s v="EUR"/>
    <n v="55262.375596134938"/>
    <s v="RRHH"/>
    <x v="1"/>
    <s v="SPAIN"/>
    <x v="15"/>
    <x v="1"/>
    <n v="-4.03154056226247"/>
    <n v="39.6029685923302"/>
    <x v="3"/>
    <n v="10"/>
    <x v="2"/>
    <n v="714"/>
    <n v="31800"/>
    <n v="1.7378105533375767"/>
    <n v="55262.375596134938"/>
  </r>
  <r>
    <s v="ID0033"/>
    <d v="2012-05-25T04:58:45"/>
    <s v="Â£35000"/>
    <n v="35000"/>
    <s v="GBP"/>
    <n v="55166.239522354947"/>
    <s v="Management Information Analyst"/>
    <x v="6"/>
    <s v="UK"/>
    <x v="2"/>
    <x v="1"/>
    <n v="-3.2765753000000002"/>
    <n v="54.702354499999998"/>
    <x v="2"/>
    <m/>
    <x v="0"/>
    <n v="715"/>
    <n v="35840"/>
    <n v="1.5392365938157073"/>
    <n v="55166.239522354947"/>
  </r>
  <r>
    <s v="ID0409"/>
    <d v="2012-05-26T02:11:40"/>
    <s v="Â£35000"/>
    <n v="35000"/>
    <s v="GBP"/>
    <n v="55166.239522354947"/>
    <s v="Mgmt Accountant"/>
    <x v="0"/>
    <s v="UK"/>
    <x v="2"/>
    <x v="1"/>
    <n v="-3.2765753000000002"/>
    <n v="54.702354499999998"/>
    <x v="0"/>
    <m/>
    <x v="0"/>
    <n v="716"/>
    <n v="35840"/>
    <n v="1.5392365938157073"/>
    <n v="55166.239522354947"/>
  </r>
  <r>
    <s v="ID1111"/>
    <d v="2012-05-28T16:45:32"/>
    <s v="Â£35000"/>
    <n v="35000"/>
    <s v="GBP"/>
    <n v="55166.239522354947"/>
    <s v="Systems Analyst"/>
    <x v="6"/>
    <s v="UK"/>
    <x v="2"/>
    <x v="1"/>
    <n v="-3.2765753000000002"/>
    <n v="54.702354499999998"/>
    <x v="3"/>
    <n v="6"/>
    <x v="4"/>
    <n v="717"/>
    <n v="35840"/>
    <n v="1.5392365938157073"/>
    <n v="55166.239522354947"/>
  </r>
  <r>
    <s v="ID1153"/>
    <d v="2012-05-28T20:35:30"/>
    <s v="Â£35000"/>
    <n v="35000"/>
    <s v="GBP"/>
    <n v="55166.239522354947"/>
    <s v="MI Analyst"/>
    <x v="6"/>
    <s v="UK"/>
    <x v="2"/>
    <x v="1"/>
    <n v="-3.2765753000000002"/>
    <n v="54.702354499999998"/>
    <x v="0"/>
    <n v="10"/>
    <x v="2"/>
    <n v="718"/>
    <n v="35840"/>
    <n v="1.5392365938157073"/>
    <n v="55166.239522354947"/>
  </r>
  <r>
    <s v="ID1552"/>
    <d v="2012-05-31T20:14:20"/>
    <s v="Â£35000"/>
    <n v="35000"/>
    <s v="GBP"/>
    <n v="55166.239522354947"/>
    <s v="Research Analyst"/>
    <x v="6"/>
    <s v="UK"/>
    <x v="2"/>
    <x v="1"/>
    <n v="-3.2765753000000002"/>
    <n v="54.702354499999998"/>
    <x v="0"/>
    <n v="3"/>
    <x v="0"/>
    <n v="719"/>
    <n v="35840"/>
    <n v="1.5392365938157073"/>
    <n v="55166.239522354947"/>
  </r>
  <r>
    <s v="ID1577"/>
    <d v="2012-06-01T05:32:31"/>
    <s v="35000 GBP"/>
    <n v="35000"/>
    <s v="GBP"/>
    <n v="55166.239522354947"/>
    <s v="finance director"/>
    <x v="3"/>
    <s v="UK"/>
    <x v="2"/>
    <x v="1"/>
    <n v="-3.2765753000000002"/>
    <n v="54.702354499999998"/>
    <x v="3"/>
    <n v="30"/>
    <x v="1"/>
    <n v="720"/>
    <n v="35840"/>
    <n v="1.5392365938157073"/>
    <n v="55166.239522354947"/>
  </r>
  <r>
    <s v="ID1895"/>
    <d v="2012-06-18T18:26:47"/>
    <s v="Â£35000"/>
    <n v="35000"/>
    <s v="GBP"/>
    <n v="55166.239522354947"/>
    <s v="Process Analyst"/>
    <x v="6"/>
    <s v="UK"/>
    <x v="2"/>
    <x v="1"/>
    <n v="-3.2765753000000002"/>
    <n v="54.702354499999998"/>
    <x v="2"/>
    <n v="34"/>
    <x v="1"/>
    <n v="721"/>
    <n v="35840"/>
    <n v="1.5392365938157073"/>
    <n v="55166.239522354947"/>
  </r>
  <r>
    <s v="ID0062"/>
    <d v="2012-05-25T07:13:31"/>
    <n v="56000"/>
    <n v="56000"/>
    <s v="CAD"/>
    <n v="55068.245289698301"/>
    <s v="Sales Analyst"/>
    <x v="6"/>
    <s v="CANADA"/>
    <x v="0"/>
    <x v="0"/>
    <n v="-96.081121840459303"/>
    <n v="62.8661033080922"/>
    <x v="2"/>
    <m/>
    <x v="0"/>
    <n v="722"/>
    <n v="38370"/>
    <n v="1.435190130041655"/>
    <n v="1E-3"/>
  </r>
  <r>
    <s v="ID0349"/>
    <d v="2012-05-26T01:40:18"/>
    <n v="56000"/>
    <n v="56000"/>
    <s v="CAD"/>
    <n v="55068.245289698301"/>
    <s v="Online Analyst"/>
    <x v="6"/>
    <s v="Canada"/>
    <x v="0"/>
    <x v="0"/>
    <n v="-96.081121840459303"/>
    <n v="62.8661033080922"/>
    <x v="0"/>
    <m/>
    <x v="0"/>
    <n v="723"/>
    <n v="38370"/>
    <n v="1.435190130041655"/>
    <n v="1E-3"/>
  </r>
  <r>
    <s v="ID1666"/>
    <d v="2012-06-04T21:43:15"/>
    <n v="56000"/>
    <n v="56000"/>
    <s v="CAD"/>
    <n v="55068.245289698301"/>
    <s v="consultant"/>
    <x v="5"/>
    <s v="Canada"/>
    <x v="0"/>
    <x v="0"/>
    <n v="-96.081121840459303"/>
    <n v="62.8661033080922"/>
    <x v="2"/>
    <n v="1"/>
    <x v="0"/>
    <n v="724"/>
    <n v="38370"/>
    <n v="1.435190130041655"/>
    <n v="1E-3"/>
  </r>
  <r>
    <s v="ID0163"/>
    <d v="2012-05-26T00:46:29"/>
    <n v="55000"/>
    <n v="55000"/>
    <s v="USD"/>
    <n v="55000"/>
    <s v="Change Architect"/>
    <x v="1"/>
    <s v="USA"/>
    <x v="1"/>
    <x v="0"/>
    <n v="-100.37109375"/>
    <n v="40.580584664127599"/>
    <x v="3"/>
    <m/>
    <x v="0"/>
    <n v="725"/>
    <n v="47310"/>
    <n v="1.1625449165081378"/>
    <n v="1E-3"/>
  </r>
  <r>
    <s v="ID0274"/>
    <d v="2012-05-26T01:10:24"/>
    <n v="55000"/>
    <n v="55000"/>
    <s v="USD"/>
    <n v="55000"/>
    <s v="data analyst"/>
    <x v="6"/>
    <s v="USA"/>
    <x v="1"/>
    <x v="0"/>
    <n v="-100.37109375"/>
    <n v="40.580584664127599"/>
    <x v="2"/>
    <m/>
    <x v="0"/>
    <n v="726"/>
    <n v="47310"/>
    <n v="1.1625449165081378"/>
    <n v="1E-3"/>
  </r>
  <r>
    <s v="ID0319"/>
    <d v="2012-05-26T01:27:26"/>
    <n v="55"/>
    <n v="55000"/>
    <s v="USD"/>
    <n v="55000"/>
    <s v="Business Analyst"/>
    <x v="6"/>
    <s v="USA"/>
    <x v="1"/>
    <x v="0"/>
    <n v="-100.37109375"/>
    <n v="40.580584664127599"/>
    <x v="0"/>
    <m/>
    <x v="0"/>
    <n v="727"/>
    <n v="47310"/>
    <n v="1.1625449165081378"/>
    <n v="1E-3"/>
  </r>
  <r>
    <s v="ID0390"/>
    <d v="2012-05-26T02:00:46"/>
    <n v="55000"/>
    <n v="55000"/>
    <s v="USD"/>
    <n v="55000"/>
    <s v="Accountant"/>
    <x v="0"/>
    <s v="USA"/>
    <x v="1"/>
    <x v="0"/>
    <n v="-100.37109375"/>
    <n v="40.580584664127599"/>
    <x v="0"/>
    <m/>
    <x v="0"/>
    <n v="728"/>
    <n v="47310"/>
    <n v="1.1625449165081378"/>
    <n v="1E-3"/>
  </r>
  <r>
    <s v="ID0490"/>
    <d v="2012-05-26T03:33:32"/>
    <n v="55000"/>
    <n v="55000"/>
    <s v="USD"/>
    <n v="55000"/>
    <s v="Analyst"/>
    <x v="6"/>
    <s v="USA"/>
    <x v="1"/>
    <x v="0"/>
    <n v="-100.37109375"/>
    <n v="40.580584664127599"/>
    <x v="3"/>
    <m/>
    <x v="0"/>
    <n v="729"/>
    <n v="47310"/>
    <n v="1.1625449165081378"/>
    <n v="1E-3"/>
  </r>
  <r>
    <s v="ID0547"/>
    <d v="2012-05-26T05:31:06"/>
    <n v="55000"/>
    <n v="55000"/>
    <s v="USD"/>
    <n v="55000"/>
    <s v="Marketing"/>
    <x v="6"/>
    <s v="USA"/>
    <x v="1"/>
    <x v="0"/>
    <n v="-100.37109375"/>
    <n v="40.580584664127599"/>
    <x v="3"/>
    <m/>
    <x v="0"/>
    <n v="730"/>
    <n v="47310"/>
    <n v="1.1625449165081378"/>
    <n v="1E-3"/>
  </r>
  <r>
    <s v="ID0857"/>
    <d v="2012-05-27T03:25:05"/>
    <n v="55000"/>
    <n v="55000"/>
    <s v="USD"/>
    <n v="55000"/>
    <s v="Analyst"/>
    <x v="6"/>
    <s v="USA"/>
    <x v="1"/>
    <x v="0"/>
    <n v="-100.37109375"/>
    <n v="40.580584664127599"/>
    <x v="0"/>
    <n v="10"/>
    <x v="2"/>
    <n v="731"/>
    <n v="47310"/>
    <n v="1.1625449165081378"/>
    <n v="1E-3"/>
  </r>
  <r>
    <s v="ID1051"/>
    <d v="2012-05-28T14:11:34"/>
    <s v="55000 usd"/>
    <n v="55000"/>
    <s v="USD"/>
    <n v="55000"/>
    <s v="Economist"/>
    <x v="4"/>
    <s v="Israel"/>
    <x v="10"/>
    <x v="6"/>
    <n v="34.976029031563399"/>
    <n v="31.563409567095999"/>
    <x v="0"/>
    <n v="6"/>
    <x v="4"/>
    <n v="732"/>
    <n v="27660"/>
    <n v="1.9884309472161967"/>
    <n v="55000"/>
  </r>
  <r>
    <s v="ID1250"/>
    <d v="2012-05-29T05:21:39"/>
    <n v="55000"/>
    <n v="55000"/>
    <s v="USD"/>
    <n v="55000"/>
    <s v="Systems Analyst"/>
    <x v="6"/>
    <s v="USA"/>
    <x v="1"/>
    <x v="0"/>
    <n v="-100.37109375"/>
    <n v="40.580584664127599"/>
    <x v="1"/>
    <n v="7"/>
    <x v="4"/>
    <n v="733"/>
    <n v="47310"/>
    <n v="1.1625449165081378"/>
    <n v="1E-3"/>
  </r>
  <r>
    <s v="ID1408"/>
    <d v="2012-05-29T23:13:32"/>
    <n v="55000"/>
    <n v="55000"/>
    <s v="USD"/>
    <n v="55000"/>
    <s v="Risk Analyst"/>
    <x v="6"/>
    <s v="USA"/>
    <x v="1"/>
    <x v="0"/>
    <n v="-100.37109375"/>
    <n v="40.580584664127599"/>
    <x v="2"/>
    <n v="1"/>
    <x v="0"/>
    <n v="734"/>
    <n v="47310"/>
    <n v="1.1625449165081378"/>
    <n v="1E-3"/>
  </r>
  <r>
    <s v="ID1504"/>
    <d v="2012-05-30T23:01:48"/>
    <n v="55000"/>
    <n v="55000"/>
    <s v="USD"/>
    <n v="55000"/>
    <s v="Supplier Manager"/>
    <x v="1"/>
    <s v="USA"/>
    <x v="1"/>
    <x v="0"/>
    <n v="-100.37109375"/>
    <n v="40.580584664127599"/>
    <x v="3"/>
    <n v="14"/>
    <x v="2"/>
    <n v="735"/>
    <n v="47310"/>
    <n v="1.1625449165081378"/>
    <n v="1E-3"/>
  </r>
  <r>
    <s v="ID1610"/>
    <d v="2012-06-02T02:24:39"/>
    <n v="55000"/>
    <n v="55000"/>
    <s v="USD"/>
    <n v="55000"/>
    <s v="Business Analyst"/>
    <x v="6"/>
    <s v="USA"/>
    <x v="1"/>
    <x v="0"/>
    <n v="-100.37109375"/>
    <n v="40.580584664127599"/>
    <x v="0"/>
    <n v="2"/>
    <x v="0"/>
    <n v="736"/>
    <n v="47310"/>
    <n v="1.1625449165081378"/>
    <n v="1E-3"/>
  </r>
  <r>
    <s v="ID1630"/>
    <d v="2012-06-02T22:33:32"/>
    <n v="55000"/>
    <n v="55000"/>
    <s v="USD"/>
    <n v="55000"/>
    <s v="Supply Chain Analyst"/>
    <x v="6"/>
    <s v="USA"/>
    <x v="1"/>
    <x v="0"/>
    <n v="-100.37109375"/>
    <n v="40.580584664127599"/>
    <x v="0"/>
    <n v="1"/>
    <x v="0"/>
    <n v="737"/>
    <n v="47310"/>
    <n v="1.1625449165081378"/>
    <n v="1E-3"/>
  </r>
  <r>
    <s v="ID1674"/>
    <d v="2012-06-05T02:03:48"/>
    <n v="55000"/>
    <n v="55000"/>
    <s v="USD"/>
    <n v="55000"/>
    <s v="Customer Sales Analyst"/>
    <x v="6"/>
    <s v="USA"/>
    <x v="1"/>
    <x v="0"/>
    <n v="-100.37109375"/>
    <n v="40.580584664127599"/>
    <x v="0"/>
    <n v="15"/>
    <x v="3"/>
    <n v="738"/>
    <n v="47310"/>
    <n v="1.1625449165081378"/>
    <n v="1E-3"/>
  </r>
  <r>
    <s v="ID0064"/>
    <d v="2012-05-25T07:18:53"/>
    <n v="43000"/>
    <n v="43000"/>
    <s v="EUR"/>
    <n v="54627.175876639136"/>
    <s v="SAP consultant"/>
    <x v="5"/>
    <s v="FR"/>
    <x v="36"/>
    <x v="1"/>
    <n v="2.3377800069637802"/>
    <n v="46.531792132960398"/>
    <x v="0"/>
    <m/>
    <x v="0"/>
    <n v="739"/>
    <n v="34750"/>
    <n v="1.5720050611982486"/>
    <n v="54627.175876639136"/>
  </r>
  <r>
    <s v="ID1322"/>
    <d v="2012-05-29T15:38:40"/>
    <s v="43000 EUR"/>
    <n v="43000"/>
    <s v="EUR"/>
    <n v="54627.175876639136"/>
    <s v="Project manager of IT infrastructure"/>
    <x v="1"/>
    <s v="France"/>
    <x v="36"/>
    <x v="1"/>
    <n v="2.3377800069637802"/>
    <n v="46.531792132960398"/>
    <x v="2"/>
    <n v="7"/>
    <x v="4"/>
    <n v="740"/>
    <n v="34750"/>
    <n v="1.5720050611982486"/>
    <n v="54627.175876639136"/>
  </r>
  <r>
    <s v="ID0642"/>
    <d v="2012-05-26T11:46:20"/>
    <n v="55000"/>
    <n v="55000"/>
    <s v="CAD"/>
    <n v="54084.883766667976"/>
    <s v="Project coordinator"/>
    <x v="1"/>
    <s v="Canada"/>
    <x v="0"/>
    <x v="0"/>
    <n v="-96.081121840459303"/>
    <n v="62.8661033080922"/>
    <x v="0"/>
    <n v="5"/>
    <x v="4"/>
    <n v="741"/>
    <n v="38370"/>
    <n v="1.4095617348623397"/>
    <n v="1E-3"/>
  </r>
  <r>
    <s v="ID0005"/>
    <d v="2012-05-25T03:27:04"/>
    <n v="54000"/>
    <n v="54000"/>
    <s v="USD"/>
    <n v="54000"/>
    <s v="Quality Engineer"/>
    <x v="7"/>
    <s v="USA"/>
    <x v="1"/>
    <x v="0"/>
    <n v="-100.37109375"/>
    <n v="40.580584664127599"/>
    <x v="2"/>
    <m/>
    <x v="0"/>
    <n v="742"/>
    <n v="47310"/>
    <n v="1.14140773620799"/>
    <n v="1E-3"/>
  </r>
  <r>
    <s v="ID0133"/>
    <d v="2012-05-26T00:42:58"/>
    <n v="54000"/>
    <n v="54000"/>
    <s v="USD"/>
    <n v="54000"/>
    <s v="Research Analyst"/>
    <x v="6"/>
    <s v="USA"/>
    <x v="1"/>
    <x v="0"/>
    <n v="-100.37109375"/>
    <n v="40.580584664127599"/>
    <x v="3"/>
    <m/>
    <x v="0"/>
    <n v="743"/>
    <n v="47310"/>
    <n v="1.14140773620799"/>
    <n v="1E-3"/>
  </r>
  <r>
    <s v="ID0266"/>
    <d v="2012-05-26T01:08:35"/>
    <n v="54000"/>
    <n v="54000"/>
    <s v="USD"/>
    <n v="54000"/>
    <s v="Anaylst"/>
    <x v="1"/>
    <s v="USA"/>
    <x v="1"/>
    <x v="0"/>
    <n v="-100.37109375"/>
    <n v="40.580584664127599"/>
    <x v="2"/>
    <m/>
    <x v="0"/>
    <n v="744"/>
    <n v="47310"/>
    <n v="1.14140773620799"/>
    <n v="1E-3"/>
  </r>
  <r>
    <s v="ID0517"/>
    <d v="2012-05-26T04:27:12"/>
    <n v="54000"/>
    <n v="54000"/>
    <s v="USD"/>
    <n v="54000"/>
    <s v="Business Analyst"/>
    <x v="6"/>
    <s v="USA"/>
    <x v="1"/>
    <x v="0"/>
    <n v="-100.37109375"/>
    <n v="40.580584664127599"/>
    <x v="0"/>
    <m/>
    <x v="0"/>
    <n v="745"/>
    <n v="47310"/>
    <n v="1.14140773620799"/>
    <n v="1E-3"/>
  </r>
  <r>
    <s v="ID0560"/>
    <d v="2012-05-26T05:55:22"/>
    <n v="54000"/>
    <n v="54000"/>
    <s v="USD"/>
    <n v="54000"/>
    <s v="IT Specialist"/>
    <x v="2"/>
    <s v="USA"/>
    <x v="1"/>
    <x v="0"/>
    <n v="-100.37109375"/>
    <n v="40.580584664127599"/>
    <x v="2"/>
    <n v="5"/>
    <x v="4"/>
    <n v="746"/>
    <n v="47310"/>
    <n v="1.14140773620799"/>
    <n v="1E-3"/>
  </r>
  <r>
    <s v="ID1287"/>
    <d v="2012-05-29T12:14:02"/>
    <n v="54000"/>
    <n v="54000"/>
    <s v="USD"/>
    <n v="54000"/>
    <s v="Resource Planning Analyst"/>
    <x v="6"/>
    <s v="USA"/>
    <x v="1"/>
    <x v="0"/>
    <n v="-100.37109375"/>
    <n v="40.580584664127599"/>
    <x v="2"/>
    <n v="6"/>
    <x v="4"/>
    <n v="747"/>
    <n v="47310"/>
    <n v="1.14140773620799"/>
    <n v="1E-3"/>
  </r>
  <r>
    <s v="ID1642"/>
    <d v="2012-06-03T12:16:15"/>
    <n v="54000"/>
    <n v="54000"/>
    <s v="USD"/>
    <n v="54000"/>
    <s v="assistant director of finance"/>
    <x v="3"/>
    <s v="USA"/>
    <x v="1"/>
    <x v="0"/>
    <n v="-100.37109375"/>
    <n v="40.580584664127599"/>
    <x v="0"/>
    <n v="10"/>
    <x v="2"/>
    <n v="748"/>
    <n v="47310"/>
    <n v="1.14140773620799"/>
    <n v="1E-3"/>
  </r>
  <r>
    <s v="ID1708"/>
    <d v="2012-06-06T04:00:52"/>
    <n v="54000"/>
    <n v="54000"/>
    <s v="USD"/>
    <n v="54000"/>
    <s v="Energy Analyst"/>
    <x v="6"/>
    <s v="USA"/>
    <x v="1"/>
    <x v="0"/>
    <n v="-100.37109375"/>
    <n v="40.580584664127599"/>
    <x v="2"/>
    <n v="6"/>
    <x v="4"/>
    <n v="749"/>
    <n v="47310"/>
    <n v="1.14140773620799"/>
    <n v="1E-3"/>
  </r>
  <r>
    <s v="ID1872"/>
    <d v="2012-06-16T02:50:49"/>
    <n v="54000"/>
    <n v="54000"/>
    <s v="USD"/>
    <n v="54000"/>
    <s v="materials"/>
    <x v="6"/>
    <s v="USA"/>
    <x v="1"/>
    <x v="0"/>
    <n v="-100.37109375"/>
    <n v="40.580584664127599"/>
    <x v="0"/>
    <n v="18"/>
    <x v="3"/>
    <n v="750"/>
    <n v="47310"/>
    <n v="1.14140773620799"/>
    <n v="1E-3"/>
  </r>
  <r>
    <s v="ID1205"/>
    <d v="2012-05-29T00:03:43"/>
    <n v="34000"/>
    <n v="34000"/>
    <s v="GBP"/>
    <n v="53590.061250287661"/>
    <s v="investment accountant"/>
    <x v="0"/>
    <s v="UK"/>
    <x v="2"/>
    <x v="1"/>
    <n v="-3.2765753000000002"/>
    <n v="54.702354499999998"/>
    <x v="2"/>
    <n v="10"/>
    <x v="2"/>
    <n v="751"/>
    <n v="35840"/>
    <n v="1.4952584054209728"/>
    <n v="53590.061250287661"/>
  </r>
  <r>
    <s v="ID1206"/>
    <d v="2012-05-29T00:03:48"/>
    <n v="34000"/>
    <n v="34000"/>
    <s v="GBP"/>
    <n v="53590.061250287661"/>
    <s v="investment accountant"/>
    <x v="0"/>
    <s v="UK"/>
    <x v="2"/>
    <x v="1"/>
    <n v="-3.2765753000000002"/>
    <n v="54.702354499999998"/>
    <x v="2"/>
    <n v="10"/>
    <x v="2"/>
    <n v="752"/>
    <n v="35840"/>
    <n v="1.4952584054209728"/>
    <n v="53590.061250287661"/>
  </r>
  <r>
    <s v="ID1246"/>
    <d v="2012-05-29T04:33:37"/>
    <s v="GBP 34000"/>
    <n v="34000"/>
    <s v="GBP"/>
    <n v="53590.061250287661"/>
    <s v="Investment Accountant"/>
    <x v="0"/>
    <s v="UK"/>
    <x v="2"/>
    <x v="1"/>
    <n v="-3.2765753000000002"/>
    <n v="54.702354499999998"/>
    <x v="2"/>
    <n v="10"/>
    <x v="2"/>
    <n v="753"/>
    <n v="35840"/>
    <n v="1.4952584054209728"/>
    <n v="53590.061250287661"/>
  </r>
  <r>
    <s v="ID0445"/>
    <d v="2012-05-26T02:46:56"/>
    <s v="INR 30,00,000"/>
    <n v="3000000"/>
    <s v="INR"/>
    <n v="53423.750062327701"/>
    <s v="Management Consultant"/>
    <x v="1"/>
    <s v="India"/>
    <x v="7"/>
    <x v="4"/>
    <n v="79.718824157759499"/>
    <n v="22.134914550529199"/>
    <x v="0"/>
    <m/>
    <x v="0"/>
    <n v="754"/>
    <n v="3400"/>
    <n v="15.712867665390501"/>
    <n v="53423.750062327701"/>
  </r>
  <r>
    <s v="ID0830"/>
    <d v="2012-05-26T23:04:53"/>
    <n v="42000"/>
    <n v="42000"/>
    <s v="EUR"/>
    <n v="53356.776437647524"/>
    <s v="Project Engineer"/>
    <x v="7"/>
    <s v="The Netherlands"/>
    <x v="3"/>
    <x v="1"/>
    <n v="-0.23411047311343899"/>
    <n v="49.402635500701699"/>
    <x v="0"/>
    <n v="2"/>
    <x v="0"/>
    <n v="755"/>
    <n v="41810"/>
    <n v="1.2761726007569367"/>
    <n v="53356.776437647524"/>
  </r>
  <r>
    <s v="ID0951"/>
    <d v="2012-05-28T01:17:17"/>
    <s v="42000 â‚¬"/>
    <n v="42000"/>
    <s v="EUR"/>
    <n v="53356.776437647524"/>
    <s v="Consultant"/>
    <x v="5"/>
    <s v="Germany"/>
    <x v="8"/>
    <x v="1"/>
    <n v="10.370231137780101"/>
    <n v="51.322924262780397"/>
    <x v="3"/>
    <n v="3"/>
    <x v="0"/>
    <n v="756"/>
    <n v="38100"/>
    <n v="1.4004403264474417"/>
    <n v="53356.776437647524"/>
  </r>
  <r>
    <s v="ID1495"/>
    <d v="2012-05-30T21:07:54"/>
    <n v="42000"/>
    <n v="42000"/>
    <s v="EUR"/>
    <n v="53356.776437647524"/>
    <s v="Business Intelligence Consultant"/>
    <x v="5"/>
    <s v="Germany"/>
    <x v="8"/>
    <x v="1"/>
    <n v="10.370231137780101"/>
    <n v="51.322924262780397"/>
    <x v="2"/>
    <n v="7"/>
    <x v="4"/>
    <n v="757"/>
    <n v="38100"/>
    <n v="1.4004403264474417"/>
    <n v="53356.776437647524"/>
  </r>
  <r>
    <s v="ID0990"/>
    <d v="2012-05-28T08:47:39"/>
    <s v="AU$52.000"/>
    <n v="52000"/>
    <s v="AUD"/>
    <n v="53035.30213293706"/>
    <s v="Shipping Administrator"/>
    <x v="6"/>
    <s v="Australia"/>
    <x v="6"/>
    <x v="3"/>
    <n v="136.67140151954899"/>
    <n v="-24.803590596310801"/>
    <x v="0"/>
    <n v="4"/>
    <x v="0"/>
    <n v="758"/>
    <n v="36910"/>
    <n v="1.4368816616888935"/>
    <n v="53035.30213293706"/>
  </r>
  <r>
    <s v="ID0142"/>
    <d v="2012-05-26T00:43:36"/>
    <n v="53000"/>
    <n v="53000"/>
    <s v="USD"/>
    <n v="53000"/>
    <s v="Data Analyst"/>
    <x v="6"/>
    <s v="USA"/>
    <x v="1"/>
    <x v="0"/>
    <n v="-100.37109375"/>
    <n v="40.580584664127599"/>
    <x v="0"/>
    <m/>
    <x v="0"/>
    <n v="759"/>
    <n v="47310"/>
    <n v="1.1202705559078419"/>
    <n v="1E-3"/>
  </r>
  <r>
    <s v="ID0304"/>
    <d v="2012-05-26T01:22:45"/>
    <n v="53000"/>
    <n v="53000"/>
    <s v="USD"/>
    <n v="53000"/>
    <s v="Data Analyst"/>
    <x v="6"/>
    <s v="USA"/>
    <x v="1"/>
    <x v="0"/>
    <n v="-100.37109375"/>
    <n v="40.580584664127599"/>
    <x v="0"/>
    <m/>
    <x v="0"/>
    <n v="760"/>
    <n v="47310"/>
    <n v="1.1202705559078419"/>
    <n v="1E-3"/>
  </r>
  <r>
    <s v="ID0350"/>
    <d v="2012-05-26T01:40:28"/>
    <n v="53000"/>
    <n v="53000"/>
    <s v="USD"/>
    <n v="53000"/>
    <s v="General Manager"/>
    <x v="1"/>
    <s v="USA"/>
    <x v="1"/>
    <x v="0"/>
    <n v="-100.37109375"/>
    <n v="40.580584664127599"/>
    <x v="3"/>
    <m/>
    <x v="0"/>
    <n v="761"/>
    <n v="47310"/>
    <n v="1.1202705559078419"/>
    <n v="1E-3"/>
  </r>
  <r>
    <s v="ID0643"/>
    <d v="2012-05-26T11:47:18"/>
    <n v="53000"/>
    <n v="53000"/>
    <s v="USD"/>
    <n v="53000"/>
    <s v="Financial Analyst"/>
    <x v="6"/>
    <s v="USA"/>
    <x v="1"/>
    <x v="0"/>
    <n v="-100.37109375"/>
    <n v="40.580584664127599"/>
    <x v="0"/>
    <n v="30"/>
    <x v="1"/>
    <n v="762"/>
    <n v="47310"/>
    <n v="1.1202705559078419"/>
    <n v="1E-3"/>
  </r>
  <r>
    <s v="ID1854"/>
    <d v="2012-06-15T03:51:50"/>
    <s v="Â£33500"/>
    <n v="33500"/>
    <s v="GBP"/>
    <n v="52801.972114254015"/>
    <s v="Senior Manufacturing Engineer"/>
    <x v="7"/>
    <s v="UK"/>
    <x v="2"/>
    <x v="1"/>
    <n v="-3.2765753000000002"/>
    <n v="54.702354499999998"/>
    <x v="3"/>
    <n v="7"/>
    <x v="4"/>
    <n v="763"/>
    <n v="35840"/>
    <n v="1.4732693112236053"/>
    <n v="52801.972114254015"/>
  </r>
  <r>
    <s v="ID0234"/>
    <d v="2012-05-26T01:00:51"/>
    <s v="52500.00 USD"/>
    <n v="52500"/>
    <s v="USD"/>
    <n v="52500"/>
    <s v="HRIS Analyst"/>
    <x v="6"/>
    <s v="USA"/>
    <x v="1"/>
    <x v="0"/>
    <n v="-100.37109375"/>
    <n v="40.580584664127599"/>
    <x v="0"/>
    <m/>
    <x v="0"/>
    <n v="764"/>
    <n v="47310"/>
    <n v="1.1097019657577678"/>
    <n v="1E-3"/>
  </r>
  <r>
    <s v="ID0253"/>
    <d v="2012-05-26T01:05:18"/>
    <n v="52500"/>
    <n v="52500"/>
    <s v="USD"/>
    <n v="52500"/>
    <s v="Analyst"/>
    <x v="6"/>
    <s v="USA"/>
    <x v="1"/>
    <x v="0"/>
    <n v="-100.37109375"/>
    <n v="40.580584664127599"/>
    <x v="0"/>
    <m/>
    <x v="0"/>
    <n v="765"/>
    <n v="47310"/>
    <n v="1.1097019657577678"/>
    <n v="1E-3"/>
  </r>
  <r>
    <s v="ID1770"/>
    <d v="2012-06-09T03:20:15"/>
    <n v="52500"/>
    <n v="52500"/>
    <s v="USD"/>
    <n v="52500"/>
    <s v="Data Management Solutions Supervisor"/>
    <x v="1"/>
    <s v="USA"/>
    <x v="1"/>
    <x v="0"/>
    <n v="-100.37109375"/>
    <n v="40.580584664127599"/>
    <x v="2"/>
    <n v="3"/>
    <x v="0"/>
    <n v="766"/>
    <n v="47310"/>
    <n v="1.1097019657577678"/>
    <n v="1E-3"/>
  </r>
  <r>
    <s v="ID1927"/>
    <d v="2012-06-20T14:08:51"/>
    <n v="52500"/>
    <n v="52500"/>
    <s v="USD"/>
    <n v="52500"/>
    <s v="Business Analist"/>
    <x v="6"/>
    <s v="south africa"/>
    <x v="14"/>
    <x v="5"/>
    <n v="25.075048595878101"/>
    <n v="-29.262871995561401"/>
    <x v="0"/>
    <n v="21"/>
    <x v="1"/>
    <n v="767"/>
    <n v="10360"/>
    <n v="5.0675675675675675"/>
    <n v="52500"/>
  </r>
  <r>
    <s v="ID1177"/>
    <d v="2012-05-28T22:46:37"/>
    <s v="CAD $53,000/-"/>
    <n v="53000"/>
    <s v="CAD"/>
    <n v="52118.160720607324"/>
    <s v="Data Analyst"/>
    <x v="6"/>
    <s v="Canada"/>
    <x v="0"/>
    <x v="0"/>
    <n v="-96.081121840459303"/>
    <n v="62.8661033080922"/>
    <x v="0"/>
    <n v="6"/>
    <x v="4"/>
    <n v="768"/>
    <n v="38370"/>
    <n v="1.3583049445037092"/>
    <n v="1E-3"/>
  </r>
  <r>
    <s v="ID1333"/>
    <d v="2012-05-29T16:41:19"/>
    <s v="41000 â‚¬"/>
    <n v="41000"/>
    <s v="EUR"/>
    <n v="52086.37699865592"/>
    <s v="engineer"/>
    <x v="7"/>
    <s v="Spain"/>
    <x v="15"/>
    <x v="1"/>
    <n v="-4.03154056226247"/>
    <n v="39.6029685923302"/>
    <x v="0"/>
    <n v="12"/>
    <x v="2"/>
    <n v="769"/>
    <n v="31800"/>
    <n v="1.6379363836055321"/>
    <n v="52086.37699865592"/>
  </r>
  <r>
    <s v="ID0499"/>
    <d v="2012-05-26T03:52:24"/>
    <n v="33000"/>
    <n v="33000"/>
    <s v="GBP"/>
    <n v="52013.882978220376"/>
    <s v="LOGISTIC MANAGER"/>
    <x v="1"/>
    <s v="UK"/>
    <x v="2"/>
    <x v="1"/>
    <n v="-3.2765753000000002"/>
    <n v="54.702354499999998"/>
    <x v="0"/>
    <m/>
    <x v="0"/>
    <n v="770"/>
    <n v="35840"/>
    <n v="1.4512802170262382"/>
    <n v="52013.882978220376"/>
  </r>
  <r>
    <s v="ID0104"/>
    <d v="2012-05-26T00:40:50"/>
    <n v="52000"/>
    <n v="52000"/>
    <s v="USD"/>
    <n v="52000"/>
    <s v="sr. project coordinator"/>
    <x v="1"/>
    <s v="USA"/>
    <x v="1"/>
    <x v="0"/>
    <n v="-100.37109375"/>
    <n v="40.580584664127599"/>
    <x v="0"/>
    <m/>
    <x v="0"/>
    <n v="771"/>
    <n v="47310"/>
    <n v="1.099133375607694"/>
    <n v="1E-3"/>
  </r>
  <r>
    <s v="ID0120"/>
    <d v="2012-05-26T00:41:38"/>
    <n v="52000"/>
    <n v="52000"/>
    <s v="USD"/>
    <n v="52000"/>
    <s v="Market Analyst"/>
    <x v="6"/>
    <s v="USA"/>
    <x v="1"/>
    <x v="0"/>
    <n v="-100.37109375"/>
    <n v="40.580584664127599"/>
    <x v="4"/>
    <m/>
    <x v="0"/>
    <n v="772"/>
    <n v="47310"/>
    <n v="1.099133375607694"/>
    <n v="1E-3"/>
  </r>
  <r>
    <s v="ID0405"/>
    <d v="2012-05-26T02:07:49"/>
    <n v="52000"/>
    <n v="52000"/>
    <s v="USD"/>
    <n v="52000"/>
    <s v="Data Analyst"/>
    <x v="6"/>
    <s v="USA"/>
    <x v="1"/>
    <x v="0"/>
    <n v="-100.37109375"/>
    <n v="40.580584664127599"/>
    <x v="0"/>
    <m/>
    <x v="0"/>
    <n v="773"/>
    <n v="47310"/>
    <n v="1.099133375607694"/>
    <n v="1E-3"/>
  </r>
  <r>
    <s v="ID0414"/>
    <d v="2012-05-26T02:14:48"/>
    <n v="52000"/>
    <n v="52000"/>
    <s v="USD"/>
    <n v="52000"/>
    <s v="Sr. Accountant"/>
    <x v="0"/>
    <s v="USA"/>
    <x v="1"/>
    <x v="0"/>
    <n v="-100.37109375"/>
    <n v="40.580584664127599"/>
    <x v="0"/>
    <m/>
    <x v="0"/>
    <n v="774"/>
    <n v="47310"/>
    <n v="1.099133375607694"/>
    <n v="1E-3"/>
  </r>
  <r>
    <s v="ID0462"/>
    <d v="2012-05-26T03:06:37"/>
    <n v="52000"/>
    <n v="52000"/>
    <s v="USD"/>
    <n v="52000"/>
    <s v="Graphics/Web Document Designer"/>
    <x v="6"/>
    <s v="USA"/>
    <x v="1"/>
    <x v="0"/>
    <n v="-100.37109375"/>
    <n v="40.580584664127599"/>
    <x v="3"/>
    <m/>
    <x v="0"/>
    <n v="775"/>
    <n v="47310"/>
    <n v="1.099133375607694"/>
    <n v="1E-3"/>
  </r>
  <r>
    <s v="ID0481"/>
    <d v="2012-05-26T03:22:33"/>
    <n v="52000"/>
    <n v="52000"/>
    <s v="USD"/>
    <n v="52000"/>
    <s v="budget analyst"/>
    <x v="6"/>
    <s v="USA"/>
    <x v="1"/>
    <x v="0"/>
    <n v="-100.37109375"/>
    <n v="40.580584664127599"/>
    <x v="0"/>
    <m/>
    <x v="0"/>
    <n v="776"/>
    <n v="47310"/>
    <n v="1.099133375607694"/>
    <n v="1E-3"/>
  </r>
  <r>
    <s v="ID0683"/>
    <d v="2012-05-26T13:08:39"/>
    <n v="52000"/>
    <n v="52000"/>
    <s v="USD"/>
    <n v="52000"/>
    <s v="Maint Sys Support Specialist"/>
    <x v="2"/>
    <s v="USA"/>
    <x v="1"/>
    <x v="0"/>
    <n v="-100.37109375"/>
    <n v="40.580584664127599"/>
    <x v="0"/>
    <n v="18"/>
    <x v="3"/>
    <n v="777"/>
    <n v="47310"/>
    <n v="1.099133375607694"/>
    <n v="1E-3"/>
  </r>
  <r>
    <s v="ID1593"/>
    <d v="2012-06-01T15:39:20"/>
    <s v="U$52,000/annual"/>
    <n v="52000"/>
    <s v="USD"/>
    <n v="52000"/>
    <s v="Planner"/>
    <x v="6"/>
    <s v="USA"/>
    <x v="1"/>
    <x v="0"/>
    <n v="-100.37109375"/>
    <n v="40.580584664127599"/>
    <x v="2"/>
    <n v="5"/>
    <x v="4"/>
    <n v="778"/>
    <n v="47310"/>
    <n v="1.099133375607694"/>
    <n v="1E-3"/>
  </r>
  <r>
    <s v="ID0415"/>
    <d v="2012-05-26T02:15:19"/>
    <n v="51613"/>
    <n v="51613"/>
    <s v="USD"/>
    <n v="51613"/>
    <s v="Air Planning Analyst"/>
    <x v="6"/>
    <s v="USA"/>
    <x v="1"/>
    <x v="0"/>
    <n v="-100.37109375"/>
    <n v="40.580584664127599"/>
    <x v="2"/>
    <m/>
    <x v="0"/>
    <n v="779"/>
    <n v="47310"/>
    <n v="1.0909532868315366"/>
    <n v="1E-3"/>
  </r>
  <r>
    <s v="ID1196"/>
    <d v="2012-05-28T23:21:02"/>
    <s v="KES 4.3 million"/>
    <n v="4300000"/>
    <s v="KENYA"/>
    <n v="51497.005988023957"/>
    <s v="Finance Manager"/>
    <x v="1"/>
    <s v="Kenya"/>
    <x v="44"/>
    <x v="5"/>
    <n v="37.933094471458503"/>
    <n v="0.42149734546697398"/>
    <x v="0"/>
    <n v="9"/>
    <x v="4"/>
    <n v="780"/>
    <n v="1640"/>
    <n v="31.400613407331679"/>
    <n v="51497.005988023957"/>
  </r>
  <r>
    <s v="ID0460"/>
    <d v="2012-05-26T03:04:06"/>
    <s v="52,000 Cdn"/>
    <n v="52000"/>
    <s v="CAD"/>
    <n v="51134.799197576998"/>
    <s v="Office Manager"/>
    <x v="1"/>
    <s v="Canada"/>
    <x v="0"/>
    <x v="0"/>
    <n v="-96.081121840459303"/>
    <n v="62.8661033080922"/>
    <x v="0"/>
    <m/>
    <x v="0"/>
    <n v="781"/>
    <n v="38370"/>
    <n v="1.3326765493243939"/>
    <n v="1E-3"/>
  </r>
  <r>
    <s v="ID0203"/>
    <d v="2012-05-26T00:53:37"/>
    <n v="51000"/>
    <n v="51000"/>
    <s v="USD"/>
    <n v="51000"/>
    <s v="Service Line Coordinator"/>
    <x v="1"/>
    <s v="USA"/>
    <x v="1"/>
    <x v="0"/>
    <n v="-100.37109375"/>
    <n v="40.580584664127599"/>
    <x v="0"/>
    <m/>
    <x v="0"/>
    <n v="782"/>
    <n v="47310"/>
    <n v="1.0779961953075459"/>
    <n v="1E-3"/>
  </r>
  <r>
    <s v="ID0259"/>
    <d v="2012-05-26T01:07:02"/>
    <n v="51000"/>
    <n v="51000"/>
    <s v="USD"/>
    <n v="51000"/>
    <s v="Business Data Analyst I"/>
    <x v="6"/>
    <s v="USA"/>
    <x v="1"/>
    <x v="0"/>
    <n v="-100.37109375"/>
    <n v="40.580584664127599"/>
    <x v="3"/>
    <m/>
    <x v="0"/>
    <n v="783"/>
    <n v="47310"/>
    <n v="1.0779961953075459"/>
    <n v="1E-3"/>
  </r>
  <r>
    <s v="ID0447"/>
    <d v="2012-05-26T02:49:24"/>
    <n v="51000"/>
    <n v="51000"/>
    <s v="USD"/>
    <n v="51000"/>
    <s v="Direct marketing manager"/>
    <x v="1"/>
    <s v="USA"/>
    <x v="1"/>
    <x v="0"/>
    <n v="-100.37109375"/>
    <n v="40.580584664127599"/>
    <x v="3"/>
    <m/>
    <x v="0"/>
    <n v="784"/>
    <n v="47310"/>
    <n v="1.0779961953075459"/>
    <n v="1E-3"/>
  </r>
  <r>
    <s v="ID0977"/>
    <d v="2012-05-28T07:28:34"/>
    <n v="50000"/>
    <n v="50000"/>
    <s v="AUD"/>
    <n v="50995.482820131787"/>
    <s v="Operations"/>
    <x v="8"/>
    <s v="Australia"/>
    <x v="6"/>
    <x v="3"/>
    <n v="136.67140151954899"/>
    <n v="-24.803590596310801"/>
    <x v="1"/>
    <n v="5"/>
    <x v="4"/>
    <n v="785"/>
    <n v="36910"/>
    <n v="1.3816169823931668"/>
    <n v="50995.482820131787"/>
  </r>
  <r>
    <s v="ID1056"/>
    <d v="2012-05-28T14:21:27"/>
    <n v="50000"/>
    <n v="50000"/>
    <s v="AUD"/>
    <n v="50995.482820131787"/>
    <s v="BA"/>
    <x v="6"/>
    <s v="Australia"/>
    <x v="6"/>
    <x v="3"/>
    <n v="136.67140151954899"/>
    <n v="-24.803590596310801"/>
    <x v="0"/>
    <n v="4"/>
    <x v="0"/>
    <n v="786"/>
    <n v="36910"/>
    <n v="1.3816169823931668"/>
    <n v="50995.482820131787"/>
  </r>
  <r>
    <s v="ID1253"/>
    <d v="2012-05-29T06:08:12"/>
    <n v="50846"/>
    <n v="50846"/>
    <s v="USD"/>
    <n v="50846"/>
    <s v="Program &amp; Policy Analyst-Advanced"/>
    <x v="6"/>
    <s v="USA"/>
    <x v="1"/>
    <x v="0"/>
    <n v="-100.37109375"/>
    <n v="40.580584664127599"/>
    <x v="0"/>
    <n v="25"/>
    <x v="1"/>
    <n v="787"/>
    <n v="47310"/>
    <n v="1.0747410695413231"/>
    <n v="1E-3"/>
  </r>
  <r>
    <s v="ID0159"/>
    <d v="2012-05-26T00:45:51"/>
    <s v="Â£32250"/>
    <n v="32250"/>
    <s v="GBP"/>
    <n v="50831.74927416991"/>
    <s v="project Support"/>
    <x v="1"/>
    <s v="UK"/>
    <x v="2"/>
    <x v="1"/>
    <n v="-3.2765753000000002"/>
    <n v="54.702354499999998"/>
    <x v="0"/>
    <m/>
    <x v="0"/>
    <n v="788"/>
    <n v="35840"/>
    <n v="1.4182965757301873"/>
    <n v="50831.74927416991"/>
  </r>
  <r>
    <s v="ID0882"/>
    <d v="2012-05-27T12:37:02"/>
    <n v="40000"/>
    <n v="40000"/>
    <s v="EUR"/>
    <n v="50815.977559664309"/>
    <s v="Medical information analist"/>
    <x v="6"/>
    <s v="Netherlands"/>
    <x v="3"/>
    <x v="1"/>
    <n v="-0.23411047311343899"/>
    <n v="49.402635500701699"/>
    <x v="0"/>
    <n v="4"/>
    <x v="0"/>
    <n v="789"/>
    <n v="41810"/>
    <n v="1.2154024769113683"/>
    <n v="50815.977559664309"/>
  </r>
  <r>
    <s v="ID1096"/>
    <d v="2012-05-28T16:05:43"/>
    <s v="40000 euro"/>
    <n v="40000"/>
    <s v="EUR"/>
    <n v="50815.977559664309"/>
    <s v="Accounting analyst"/>
    <x v="6"/>
    <s v="Netherlands"/>
    <x v="3"/>
    <x v="1"/>
    <n v="-0.23411047311343899"/>
    <n v="49.402635500701699"/>
    <x v="0"/>
    <n v="3"/>
    <x v="0"/>
    <n v="790"/>
    <n v="41810"/>
    <n v="1.2154024769113683"/>
    <n v="50815.977559664309"/>
  </r>
  <r>
    <s v="ID1109"/>
    <d v="2012-05-28T16:41:27"/>
    <n v="40000"/>
    <n v="40000"/>
    <s v="EUR"/>
    <n v="50815.977559664309"/>
    <s v="Actuary"/>
    <x v="0"/>
    <s v="Portugal"/>
    <x v="41"/>
    <x v="1"/>
    <n v="-13.1379437689524"/>
    <n v="38.742054043614601"/>
    <x v="3"/>
    <n v="10"/>
    <x v="2"/>
    <n v="791"/>
    <n v="24590"/>
    <n v="2.066530197627666"/>
    <n v="50815.977559664309"/>
  </r>
  <r>
    <s v="ID1358"/>
    <d v="2012-05-29T19:01:05"/>
    <n v="40000"/>
    <n v="40000"/>
    <s v="EUR"/>
    <n v="50815.977559664309"/>
    <s v="officer"/>
    <x v="1"/>
    <s v="Austria"/>
    <x v="45"/>
    <x v="1"/>
    <n v="14.140313372445901"/>
    <n v="47.587070540888597"/>
    <x v="0"/>
    <n v="20"/>
    <x v="1"/>
    <n v="792"/>
    <n v="39790"/>
    <n v="1.2771042362318248"/>
    <n v="50815.977559664309"/>
  </r>
  <r>
    <s v="ID1699"/>
    <d v="2012-06-05T22:50:20"/>
    <n v="40000"/>
    <n v="40000"/>
    <s v="EUR"/>
    <n v="50815.977559664309"/>
    <s v="Financial Analyst"/>
    <x v="6"/>
    <s v="Germany"/>
    <x v="8"/>
    <x v="1"/>
    <n v="10.370231137780101"/>
    <n v="51.322924262780397"/>
    <x v="3"/>
    <n v="3"/>
    <x v="0"/>
    <n v="793"/>
    <n v="38100"/>
    <n v="1.3337526918547062"/>
    <n v="50815.977559664309"/>
  </r>
  <r>
    <s v="ID1256"/>
    <d v="2012-05-29T07:21:41"/>
    <n v="50700"/>
    <n v="50700"/>
    <s v="USD"/>
    <n v="50700"/>
    <s v="Sr. Systems Analyst"/>
    <x v="6"/>
    <s v="Brazil"/>
    <x v="5"/>
    <x v="2"/>
    <n v="-52.856287736986999"/>
    <n v="-10.840474551047899"/>
    <x v="1"/>
    <n v="15"/>
    <x v="3"/>
    <n v="794"/>
    <n v="11000"/>
    <n v="4.6090909090909093"/>
    <n v="50700"/>
  </r>
  <r>
    <s v="ID1368"/>
    <d v="2012-05-29T19:39:35"/>
    <s v="4000000 JPY"/>
    <n v="4000000"/>
    <s v="JPY"/>
    <n v="50694.322109187968"/>
    <s v="System Analyst (Configuration Mgmt)"/>
    <x v="6"/>
    <s v="Japan"/>
    <x v="19"/>
    <x v="4"/>
    <n v="136.329402140414"/>
    <n v="35.945219199230898"/>
    <x v="0"/>
    <n v="8"/>
    <x v="4"/>
    <n v="795"/>
    <n v="34610"/>
    <n v="1.4647304856743129"/>
    <n v="50694.322109187968"/>
  </r>
  <r>
    <s v="ID0047"/>
    <d v="2012-05-25T05:47:10"/>
    <n v="32000"/>
    <n v="32000"/>
    <s v="GBP"/>
    <n v="50437.70470615309"/>
    <s v="Senior intelligence analyst"/>
    <x v="6"/>
    <s v="UK"/>
    <x v="2"/>
    <x v="1"/>
    <n v="-3.2765753000000002"/>
    <n v="54.702354499999998"/>
    <x v="0"/>
    <m/>
    <x v="0"/>
    <n v="796"/>
    <n v="35840"/>
    <n v="1.4073020286315037"/>
    <n v="50437.70470615309"/>
  </r>
  <r>
    <s v="ID1175"/>
    <d v="2012-05-28T22:44:48"/>
    <s v="Â£32000"/>
    <n v="32000"/>
    <s v="GBP"/>
    <n v="50437.70470615309"/>
    <s v="Service Analyst"/>
    <x v="6"/>
    <s v="UK"/>
    <x v="2"/>
    <x v="1"/>
    <n v="-3.2765753000000002"/>
    <n v="54.702354499999998"/>
    <x v="0"/>
    <n v="4"/>
    <x v="0"/>
    <n v="797"/>
    <n v="35840"/>
    <n v="1.4073020286315037"/>
    <n v="50437.70470615309"/>
  </r>
  <r>
    <s v="ID1182"/>
    <d v="2012-05-28T22:52:19"/>
    <s v="GBPÂ£32000"/>
    <n v="32000"/>
    <s v="GBP"/>
    <n v="50437.70470615309"/>
    <s v="Performance Analyst"/>
    <x v="6"/>
    <s v="Canada"/>
    <x v="0"/>
    <x v="0"/>
    <n v="-96.081121840459303"/>
    <n v="62.8661033080922"/>
    <x v="0"/>
    <n v="9"/>
    <x v="4"/>
    <n v="798"/>
    <n v="38370"/>
    <n v="1.3145088534311464"/>
    <n v="1E-3"/>
  </r>
  <r>
    <s v="ID1813"/>
    <d v="2012-06-12T18:09:58"/>
    <s v="Â£32000"/>
    <n v="32000"/>
    <s v="GBP"/>
    <n v="50437.70470615309"/>
    <s v="Business Analyst"/>
    <x v="6"/>
    <s v="UK"/>
    <x v="2"/>
    <x v="1"/>
    <n v="-3.2765753000000002"/>
    <n v="54.702354499999998"/>
    <x v="0"/>
    <n v="20"/>
    <x v="1"/>
    <n v="799"/>
    <n v="35840"/>
    <n v="1.4073020286315037"/>
    <n v="50437.70470615309"/>
  </r>
  <r>
    <s v="ID1814"/>
    <d v="2012-06-12T18:28:39"/>
    <n v="32000"/>
    <n v="32000"/>
    <s v="GBP"/>
    <n v="50437.70470615309"/>
    <s v="Financial Analyst"/>
    <x v="6"/>
    <s v="UK"/>
    <x v="2"/>
    <x v="1"/>
    <n v="-3.2765753000000002"/>
    <n v="54.702354499999998"/>
    <x v="2"/>
    <n v="1"/>
    <x v="0"/>
    <n v="800"/>
    <n v="35840"/>
    <n v="1.4073020286315037"/>
    <n v="50437.70470615309"/>
  </r>
  <r>
    <s v="ID1677"/>
    <d v="2012-06-05T03:50:02"/>
    <n v="3300"/>
    <n v="39600"/>
    <s v="EUR"/>
    <n v="50307.817784067665"/>
    <s v="Maintenance Manager"/>
    <x v="1"/>
    <s v="Europe"/>
    <x v="4"/>
    <x v="1"/>
    <n v="9.9999997"/>
    <n v="51.000000300000004"/>
    <x v="1"/>
    <n v="5"/>
    <x v="4"/>
    <n v="801"/>
    <n v="31670"/>
    <n v="1.5885007194211451"/>
    <n v="50307.817784067665"/>
  </r>
  <r>
    <s v="ID1181"/>
    <d v="2012-05-28T22:51:27"/>
    <n v="31763"/>
    <n v="31763"/>
    <s v="GBP"/>
    <n v="50064.150455673145"/>
    <s v="Network Administrator"/>
    <x v="6"/>
    <s v="UK"/>
    <x v="2"/>
    <x v="1"/>
    <n v="-3.2765753000000002"/>
    <n v="54.702354499999998"/>
    <x v="3"/>
    <n v="2"/>
    <x v="0"/>
    <n v="802"/>
    <n v="35840"/>
    <n v="1.3968791979819517"/>
    <n v="50064.150455673145"/>
  </r>
  <r>
    <s v="ID0020"/>
    <d v="2012-05-25T04:19:22"/>
    <n v="50000"/>
    <n v="50000"/>
    <s v="USD"/>
    <n v="50000"/>
    <s v="GM"/>
    <x v="1"/>
    <s v="India"/>
    <x v="7"/>
    <x v="4"/>
    <n v="79.718824157759499"/>
    <n v="22.134914550529199"/>
    <x v="1"/>
    <m/>
    <x v="0"/>
    <n v="803"/>
    <n v="3400"/>
    <n v="14.705882352941176"/>
    <n v="50000"/>
  </r>
  <r>
    <s v="ID0069"/>
    <d v="2012-05-25T07:38:22"/>
    <n v="50000"/>
    <n v="50000"/>
    <s v="USD"/>
    <n v="50000"/>
    <s v="Financial Analyst II"/>
    <x v="6"/>
    <s v="USA"/>
    <x v="1"/>
    <x v="0"/>
    <n v="-100.37109375"/>
    <n v="40.580584664127599"/>
    <x v="2"/>
    <m/>
    <x v="0"/>
    <n v="804"/>
    <n v="47310"/>
    <n v="1.056859015007398"/>
    <n v="1E-3"/>
  </r>
  <r>
    <s v="ID0080"/>
    <d v="2012-05-25T23:31:16"/>
    <n v="50000"/>
    <n v="50000"/>
    <s v="USD"/>
    <n v="50000"/>
    <s v="Exceler"/>
    <x v="1"/>
    <s v="USA"/>
    <x v="1"/>
    <x v="0"/>
    <n v="-100.37109375"/>
    <n v="40.580584664127599"/>
    <x v="3"/>
    <m/>
    <x v="0"/>
    <n v="805"/>
    <n v="47310"/>
    <n v="1.056859015007398"/>
    <n v="1E-3"/>
  </r>
  <r>
    <s v="ID0112"/>
    <d v="2012-05-26T00:41:22"/>
    <n v="50000"/>
    <n v="50000"/>
    <s v="USD"/>
    <n v="50000"/>
    <s v="Transportation Specialist"/>
    <x v="2"/>
    <s v="USA"/>
    <x v="1"/>
    <x v="0"/>
    <n v="-100.37109375"/>
    <n v="40.580584664127599"/>
    <x v="0"/>
    <m/>
    <x v="0"/>
    <n v="806"/>
    <n v="47310"/>
    <n v="1.056859015007398"/>
    <n v="1E-3"/>
  </r>
  <r>
    <s v="ID0123"/>
    <d v="2012-05-26T00:41:56"/>
    <n v="50000"/>
    <n v="50000"/>
    <s v="USD"/>
    <n v="50000"/>
    <s v="Information Systems Specialist"/>
    <x v="2"/>
    <s v="USA"/>
    <x v="1"/>
    <x v="0"/>
    <n v="-100.37109375"/>
    <n v="40.580584664127599"/>
    <x v="0"/>
    <m/>
    <x v="0"/>
    <n v="807"/>
    <n v="47310"/>
    <n v="1.056859015007398"/>
    <n v="1E-3"/>
  </r>
  <r>
    <s v="ID0150"/>
    <d v="2012-05-26T00:44:23"/>
    <n v="50000"/>
    <n v="50000"/>
    <s v="USD"/>
    <n v="50000"/>
    <s v="Business Operations Reporting Analyst"/>
    <x v="6"/>
    <s v="Mexico"/>
    <x v="22"/>
    <x v="2"/>
    <n v="-103.373900728424"/>
    <n v="23.996424387451"/>
    <x v="2"/>
    <m/>
    <x v="0"/>
    <n v="808"/>
    <n v="14400"/>
    <n v="3.4722222222222223"/>
    <n v="50000"/>
  </r>
  <r>
    <s v="ID0210"/>
    <d v="2012-05-26T00:54:27"/>
    <n v="50000"/>
    <n v="50000"/>
    <s v="USD"/>
    <n v="50000"/>
    <s v="Buyer"/>
    <x v="1"/>
    <s v="USA"/>
    <x v="1"/>
    <x v="0"/>
    <n v="-100.37109375"/>
    <n v="40.580584664127599"/>
    <x v="0"/>
    <m/>
    <x v="0"/>
    <n v="809"/>
    <n v="47310"/>
    <n v="1.056859015007398"/>
    <n v="1E-3"/>
  </r>
  <r>
    <s v="ID0227"/>
    <d v="2012-05-26T00:58:06"/>
    <n v="50000"/>
    <n v="50000"/>
    <s v="USD"/>
    <n v="50000"/>
    <s v="Project Manager"/>
    <x v="1"/>
    <s v="USA"/>
    <x v="1"/>
    <x v="0"/>
    <n v="-100.37109375"/>
    <n v="40.580584664127599"/>
    <x v="0"/>
    <m/>
    <x v="0"/>
    <n v="810"/>
    <n v="47310"/>
    <n v="1.056859015007398"/>
    <n v="1E-3"/>
  </r>
  <r>
    <s v="ID0242"/>
    <d v="2012-05-26T01:02:47"/>
    <n v="50000"/>
    <n v="50000"/>
    <s v="USD"/>
    <n v="50000"/>
    <s v="data analyst"/>
    <x v="6"/>
    <s v="USA"/>
    <x v="1"/>
    <x v="0"/>
    <n v="-100.37109375"/>
    <n v="40.580584664127599"/>
    <x v="2"/>
    <m/>
    <x v="0"/>
    <n v="811"/>
    <n v="47310"/>
    <n v="1.056859015007398"/>
    <n v="1E-3"/>
  </r>
  <r>
    <s v="ID0295"/>
    <d v="2012-05-26T01:19:09"/>
    <n v="50000"/>
    <n v="50000"/>
    <s v="USD"/>
    <n v="50000"/>
    <s v="Mathematical Data Analyist"/>
    <x v="6"/>
    <s v="USA"/>
    <x v="1"/>
    <x v="0"/>
    <n v="-100.37109375"/>
    <n v="40.580584664127599"/>
    <x v="2"/>
    <m/>
    <x v="0"/>
    <n v="812"/>
    <n v="47310"/>
    <n v="1.056859015007398"/>
    <n v="1E-3"/>
  </r>
  <r>
    <s v="ID0334"/>
    <d v="2012-05-26T01:32:26"/>
    <n v="50000"/>
    <n v="50000"/>
    <s v="USD"/>
    <n v="50000"/>
    <s v="Supply Chain Analyst"/>
    <x v="6"/>
    <s v="USA"/>
    <x v="1"/>
    <x v="0"/>
    <n v="-100.37109375"/>
    <n v="40.580584664127599"/>
    <x v="2"/>
    <m/>
    <x v="0"/>
    <n v="813"/>
    <n v="47310"/>
    <n v="1.056859015007398"/>
    <n v="1E-3"/>
  </r>
  <r>
    <s v="ID0392"/>
    <d v="2012-05-26T02:01:07"/>
    <n v="50000"/>
    <n v="50000"/>
    <s v="USD"/>
    <n v="50000"/>
    <s v="IR Manager"/>
    <x v="1"/>
    <s v="USA"/>
    <x v="1"/>
    <x v="0"/>
    <n v="-100.37109375"/>
    <n v="40.580584664127599"/>
    <x v="3"/>
    <m/>
    <x v="0"/>
    <n v="814"/>
    <n v="47310"/>
    <n v="1.056859015007398"/>
    <n v="1E-3"/>
  </r>
  <r>
    <s v="ID0451"/>
    <d v="2012-05-26T02:55:27"/>
    <n v="50000"/>
    <n v="50000"/>
    <s v="USD"/>
    <n v="50000"/>
    <s v="Wine Analyst"/>
    <x v="6"/>
    <s v="USA"/>
    <x v="1"/>
    <x v="0"/>
    <n v="-100.37109375"/>
    <n v="40.580584664127599"/>
    <x v="0"/>
    <m/>
    <x v="0"/>
    <n v="815"/>
    <n v="47310"/>
    <n v="1.056859015007398"/>
    <n v="1E-3"/>
  </r>
  <r>
    <s v="ID0471"/>
    <d v="2012-05-26T03:15:01"/>
    <n v="50000"/>
    <n v="50000"/>
    <s v="USD"/>
    <n v="50000"/>
    <s v="Researcher &amp; Data Analyst"/>
    <x v="6"/>
    <s v="USA"/>
    <x v="1"/>
    <x v="0"/>
    <n v="-100.37109375"/>
    <n v="40.580584664127599"/>
    <x v="0"/>
    <m/>
    <x v="0"/>
    <n v="816"/>
    <n v="47310"/>
    <n v="1.056859015007398"/>
    <n v="1E-3"/>
  </r>
  <r>
    <s v="ID0487"/>
    <d v="2012-05-26T03:31:34"/>
    <n v="50000"/>
    <n v="50000"/>
    <s v="USD"/>
    <n v="50000"/>
    <s v="Workforce Analyst"/>
    <x v="6"/>
    <s v="USA"/>
    <x v="1"/>
    <x v="0"/>
    <n v="-100.37109375"/>
    <n v="40.580584664127599"/>
    <x v="0"/>
    <m/>
    <x v="0"/>
    <n v="817"/>
    <n v="47310"/>
    <n v="1.056859015007398"/>
    <n v="1E-3"/>
  </r>
  <r>
    <s v="ID0537"/>
    <d v="2012-05-26T05:20:43"/>
    <n v="50000"/>
    <n v="50000"/>
    <s v="USD"/>
    <n v="50000"/>
    <s v="Research Assistant"/>
    <x v="6"/>
    <s v="USA"/>
    <x v="1"/>
    <x v="0"/>
    <n v="-100.37109375"/>
    <n v="40.580584664127599"/>
    <x v="3"/>
    <m/>
    <x v="0"/>
    <n v="818"/>
    <n v="47310"/>
    <n v="1.056859015007398"/>
    <n v="1E-3"/>
  </r>
  <r>
    <s v="ID0539"/>
    <d v="2012-05-26T05:24:16"/>
    <n v="50000"/>
    <n v="50000"/>
    <s v="USD"/>
    <n v="50000"/>
    <s v="Excel professional"/>
    <x v="6"/>
    <s v="self-employed"/>
    <x v="46"/>
    <x v="7"/>
    <m/>
    <m/>
    <x v="0"/>
    <m/>
    <x v="0"/>
    <n v="819"/>
    <e v="#N/A"/>
    <e v="#N/A"/>
    <n v="1E-3"/>
  </r>
  <r>
    <s v="ID0550"/>
    <d v="2012-05-26T05:35:00"/>
    <n v="50000"/>
    <n v="50000"/>
    <s v="USD"/>
    <n v="50000"/>
    <s v="Quality Compliance Manager"/>
    <x v="1"/>
    <s v="USA"/>
    <x v="1"/>
    <x v="0"/>
    <n v="-100.37109375"/>
    <n v="40.580584664127599"/>
    <x v="0"/>
    <m/>
    <x v="0"/>
    <n v="820"/>
    <n v="47310"/>
    <n v="1.056859015007398"/>
    <n v="1E-3"/>
  </r>
  <r>
    <s v="ID0583"/>
    <d v="2012-05-26T07:37:53"/>
    <n v="50000"/>
    <n v="50000"/>
    <s v="USD"/>
    <n v="50000"/>
    <s v="IT Specialist"/>
    <x v="2"/>
    <s v="USA"/>
    <x v="1"/>
    <x v="0"/>
    <n v="-100.37109375"/>
    <n v="40.580584664127599"/>
    <x v="3"/>
    <n v="10"/>
    <x v="2"/>
    <n v="821"/>
    <n v="47310"/>
    <n v="1.056859015007398"/>
    <n v="1E-3"/>
  </r>
  <r>
    <s v="ID0599"/>
    <d v="2012-05-26T08:52:00"/>
    <n v="50000"/>
    <n v="50000"/>
    <s v="USD"/>
    <n v="50000"/>
    <s v="General manager"/>
    <x v="1"/>
    <s v="India"/>
    <x v="7"/>
    <x v="4"/>
    <n v="79.718824157759499"/>
    <n v="22.134914550529199"/>
    <x v="1"/>
    <n v="25"/>
    <x v="1"/>
    <n v="822"/>
    <n v="3400"/>
    <n v="14.705882352941176"/>
    <n v="50000"/>
  </r>
  <r>
    <s v="ID0604"/>
    <d v="2012-05-26T09:28:32"/>
    <n v="50000"/>
    <n v="50000"/>
    <s v="USD"/>
    <n v="50000"/>
    <s v="Product manager"/>
    <x v="1"/>
    <s v="India"/>
    <x v="7"/>
    <x v="4"/>
    <n v="79.718824157759499"/>
    <n v="22.134914550529199"/>
    <x v="1"/>
    <n v="10"/>
    <x v="2"/>
    <n v="823"/>
    <n v="3400"/>
    <n v="14.705882352941176"/>
    <n v="50000"/>
  </r>
  <r>
    <s v="ID0624"/>
    <d v="2012-05-26T11:03:06"/>
    <n v="50000"/>
    <n v="50000"/>
    <s v="USD"/>
    <n v="50000"/>
    <s v="Project coordinator"/>
    <x v="1"/>
    <s v="USA"/>
    <x v="1"/>
    <x v="0"/>
    <n v="-100.37109375"/>
    <n v="40.580584664127599"/>
    <x v="0"/>
    <n v="20"/>
    <x v="1"/>
    <n v="824"/>
    <n v="47310"/>
    <n v="1.056859015007398"/>
    <n v="1E-3"/>
  </r>
  <r>
    <s v="ID0690"/>
    <d v="2012-05-26T13:19:42"/>
    <n v="50000"/>
    <n v="50000"/>
    <s v="USD"/>
    <n v="50000"/>
    <s v="AREA SALES MANAGER"/>
    <x v="1"/>
    <s v="India"/>
    <x v="7"/>
    <x v="4"/>
    <n v="79.718824157759499"/>
    <n v="22.134914550529199"/>
    <x v="3"/>
    <n v="20"/>
    <x v="1"/>
    <n v="825"/>
    <n v="3400"/>
    <n v="14.705882352941176"/>
    <n v="50000"/>
  </r>
  <r>
    <s v="ID0869"/>
    <d v="2012-05-27T06:37:15"/>
    <n v="50000"/>
    <n v="50000"/>
    <s v="USD"/>
    <n v="50000"/>
    <s v="Boss"/>
    <x v="3"/>
    <s v="USA"/>
    <x v="1"/>
    <x v="0"/>
    <n v="-100.37109375"/>
    <n v="40.580584664127599"/>
    <x v="2"/>
    <n v="15"/>
    <x v="3"/>
    <n v="826"/>
    <n v="47310"/>
    <n v="1.056859015007398"/>
    <n v="1E-3"/>
  </r>
  <r>
    <s v="ID1070"/>
    <d v="2012-05-28T14:53:02"/>
    <n v="50000"/>
    <n v="50000"/>
    <s v="USD"/>
    <n v="50000"/>
    <s v="Managing Partner"/>
    <x v="3"/>
    <s v="India"/>
    <x v="7"/>
    <x v="4"/>
    <n v="79.718824157759499"/>
    <n v="22.134914550529199"/>
    <x v="1"/>
    <n v="26"/>
    <x v="1"/>
    <n v="827"/>
    <n v="3400"/>
    <n v="14.705882352941176"/>
    <n v="50000"/>
  </r>
  <r>
    <s v="ID1088"/>
    <d v="2012-05-28T15:48:23"/>
    <s v="50000 US $ per year"/>
    <n v="50000"/>
    <s v="USD"/>
    <n v="50000"/>
    <s v="Sr. Manager MIS"/>
    <x v="1"/>
    <s v="India"/>
    <x v="7"/>
    <x v="4"/>
    <n v="79.718824157759499"/>
    <n v="22.134914550529199"/>
    <x v="3"/>
    <n v="30"/>
    <x v="1"/>
    <n v="828"/>
    <n v="3400"/>
    <n v="14.705882352941176"/>
    <n v="50000"/>
  </r>
  <r>
    <s v="ID1169"/>
    <d v="2012-05-28T22:38:37"/>
    <s v="$50,000 U.S."/>
    <n v="50000"/>
    <s v="USD"/>
    <n v="50000"/>
    <s v="Program Manager"/>
    <x v="1"/>
    <s v="Canada"/>
    <x v="0"/>
    <x v="0"/>
    <n v="-96.081121840459303"/>
    <n v="62.8661033080922"/>
    <x v="1"/>
    <n v="5"/>
    <x v="4"/>
    <n v="829"/>
    <n v="38370"/>
    <n v="1.3031013812874641"/>
    <n v="1E-3"/>
  </r>
  <r>
    <s v="ID1185"/>
    <d v="2012-05-28T22:55:40"/>
    <s v="S$50000"/>
    <n v="50000"/>
    <s v="USD"/>
    <n v="50000"/>
    <s v="Engineer"/>
    <x v="7"/>
    <s v="Singapore"/>
    <x v="17"/>
    <x v="4"/>
    <n v="103.8194992"/>
    <n v="1.3571070000000001"/>
    <x v="3"/>
    <n v="25"/>
    <x v="1"/>
    <n v="830"/>
    <n v="55790"/>
    <n v="0.89621796020792255"/>
    <n v="50000"/>
  </r>
  <r>
    <s v="ID1282"/>
    <d v="2012-05-29T10:51:31"/>
    <n v="50000"/>
    <n v="50000"/>
    <s v="USD"/>
    <n v="50000"/>
    <s v="Data Analyst"/>
    <x v="6"/>
    <s v="USA"/>
    <x v="1"/>
    <x v="0"/>
    <n v="-100.37109375"/>
    <n v="40.580584664127599"/>
    <x v="0"/>
    <n v="3"/>
    <x v="0"/>
    <n v="831"/>
    <n v="47310"/>
    <n v="1.056859015007398"/>
    <n v="1E-3"/>
  </r>
  <r>
    <s v="ID1378"/>
    <d v="2012-05-29T21:17:26"/>
    <n v="50000"/>
    <n v="50000"/>
    <s v="USD"/>
    <n v="50000"/>
    <s v="Engineering Intern"/>
    <x v="7"/>
    <s v="USA"/>
    <x v="1"/>
    <x v="0"/>
    <n v="-100.37109375"/>
    <n v="40.580584664127599"/>
    <x v="0"/>
    <n v="0.5"/>
    <x v="0"/>
    <n v="832"/>
    <n v="47310"/>
    <n v="1.056859015007398"/>
    <n v="1E-3"/>
  </r>
  <r>
    <s v="ID1416"/>
    <d v="2012-05-30T00:22:28"/>
    <n v="50000"/>
    <n v="50000"/>
    <s v="USD"/>
    <n v="50000"/>
    <s v="Accounting Supervisor"/>
    <x v="0"/>
    <s v="USA"/>
    <x v="1"/>
    <x v="0"/>
    <n v="-100.37109375"/>
    <n v="40.580584664127599"/>
    <x v="0"/>
    <n v="15"/>
    <x v="3"/>
    <n v="833"/>
    <n v="47310"/>
    <n v="1.056859015007398"/>
    <n v="1E-3"/>
  </r>
  <r>
    <s v="ID1425"/>
    <d v="2012-05-30T01:25:17"/>
    <n v="50000"/>
    <n v="50000"/>
    <s v="USD"/>
    <n v="50000"/>
    <s v="Digital Analyst"/>
    <x v="6"/>
    <s v="USA"/>
    <x v="1"/>
    <x v="0"/>
    <n v="-100.37109375"/>
    <n v="40.580584664127599"/>
    <x v="0"/>
    <n v="7"/>
    <x v="4"/>
    <n v="834"/>
    <n v="47310"/>
    <n v="1.056859015007398"/>
    <n v="1E-3"/>
  </r>
  <r>
    <s v="ID1493"/>
    <d v="2012-05-30T20:47:55"/>
    <s v="50000 US$"/>
    <n v="50000"/>
    <s v="USD"/>
    <n v="50000"/>
    <s v="Sr. Financial Analyst"/>
    <x v="6"/>
    <s v="Kuwait"/>
    <x v="47"/>
    <x v="6"/>
    <n v="47.754882648013997"/>
    <n v="29.3357408462503"/>
    <x v="0"/>
    <n v="13"/>
    <x v="2"/>
    <n v="835"/>
    <n v="46970"/>
    <n v="1.0645092612305727"/>
    <n v="50000"/>
  </r>
  <r>
    <s v="ID1581"/>
    <d v="2012-06-01T06:17:19"/>
    <n v="50000"/>
    <n v="50000"/>
    <s v="USD"/>
    <n v="50000"/>
    <s v="Staff Accountant"/>
    <x v="0"/>
    <s v="USA"/>
    <x v="1"/>
    <x v="0"/>
    <n v="-100.37109375"/>
    <n v="40.580584664127599"/>
    <x v="0"/>
    <n v="15"/>
    <x v="3"/>
    <n v="836"/>
    <n v="47310"/>
    <n v="1.056859015007398"/>
    <n v="1E-3"/>
  </r>
  <r>
    <s v="ID1603"/>
    <d v="2012-06-01T20:37:53"/>
    <n v="50000"/>
    <n v="50000"/>
    <s v="USD"/>
    <n v="50000"/>
    <s v="Sales Operations Analyst"/>
    <x v="6"/>
    <s v="USA"/>
    <x v="1"/>
    <x v="0"/>
    <n v="-100.37109375"/>
    <n v="40.580584664127599"/>
    <x v="2"/>
    <n v="2"/>
    <x v="0"/>
    <n v="837"/>
    <n v="47310"/>
    <n v="1.056859015007398"/>
    <n v="1E-3"/>
  </r>
  <r>
    <s v="ID1605"/>
    <d v="2012-06-01T20:53:08"/>
    <n v="50000"/>
    <n v="50000"/>
    <s v="USD"/>
    <n v="50000"/>
    <s v="Catalog Circulation Analyst"/>
    <x v="6"/>
    <s v="USA"/>
    <x v="1"/>
    <x v="0"/>
    <n v="-100.37109375"/>
    <n v="40.580584664127599"/>
    <x v="2"/>
    <n v="12"/>
    <x v="2"/>
    <n v="838"/>
    <n v="47310"/>
    <n v="1.056859015007398"/>
    <n v="1E-3"/>
  </r>
  <r>
    <s v="ID1624"/>
    <d v="2012-06-02T17:34:20"/>
    <s v="50000USD"/>
    <n v="50000"/>
    <s v="USD"/>
    <n v="50000"/>
    <s v="Associate Vice President"/>
    <x v="3"/>
    <s v="India"/>
    <x v="7"/>
    <x v="4"/>
    <n v="79.718824157759499"/>
    <n v="22.134914550529199"/>
    <x v="1"/>
    <n v="8"/>
    <x v="4"/>
    <n v="839"/>
    <n v="3400"/>
    <n v="14.705882352941176"/>
    <n v="50000"/>
  </r>
  <r>
    <s v="ID1847"/>
    <d v="2012-06-15T00:35:45"/>
    <n v="50000"/>
    <n v="50000"/>
    <s v="USD"/>
    <n v="50000"/>
    <s v="Digital Media Analyst"/>
    <x v="6"/>
    <s v="USA"/>
    <x v="1"/>
    <x v="0"/>
    <n v="-100.37109375"/>
    <n v="40.580584664127599"/>
    <x v="2"/>
    <n v="15"/>
    <x v="3"/>
    <n v="840"/>
    <n v="47310"/>
    <n v="1.056859015007398"/>
    <n v="1E-3"/>
  </r>
  <r>
    <s v="ID1920"/>
    <d v="2012-06-20T03:52:40"/>
    <n v="50000"/>
    <n v="50000"/>
    <s v="USD"/>
    <n v="50000"/>
    <s v="Operations Analyst "/>
    <x v="6"/>
    <s v="USA"/>
    <x v="1"/>
    <x v="0"/>
    <n v="-100.37109375"/>
    <n v="40.580584664127599"/>
    <x v="2"/>
    <n v="3.5"/>
    <x v="0"/>
    <n v="841"/>
    <n v="47310"/>
    <n v="1.056859015007398"/>
    <n v="1E-3"/>
  </r>
  <r>
    <s v="ID1307"/>
    <d v="2012-05-29T14:10:28"/>
    <s v="AUS 49,000"/>
    <n v="49000"/>
    <s v="AUD"/>
    <n v="49975.573163729154"/>
    <s v="Document Control"/>
    <x v="8"/>
    <s v="Australia"/>
    <x v="6"/>
    <x v="3"/>
    <n v="136.67140151954899"/>
    <n v="-24.803590596310801"/>
    <x v="0"/>
    <n v="30"/>
    <x v="1"/>
    <n v="842"/>
    <n v="36910"/>
    <n v="1.3539846427453035"/>
    <n v="49975.573163729154"/>
  </r>
  <r>
    <s v="ID1346"/>
    <d v="2012-05-29T17:48:04"/>
    <n v="49500"/>
    <n v="49500"/>
    <s v="USD"/>
    <n v="49500"/>
    <s v="Financial Analyst II"/>
    <x v="6"/>
    <s v="USA"/>
    <x v="1"/>
    <x v="0"/>
    <n v="-100.37109375"/>
    <n v="40.580584664127599"/>
    <x v="0"/>
    <n v="4.5"/>
    <x v="0"/>
    <n v="843"/>
    <n v="47310"/>
    <n v="1.0462904248573239"/>
    <n v="1E-3"/>
  </r>
  <r>
    <s v="ID1703"/>
    <d v="2012-06-06T01:26:56"/>
    <s v="38920EUR"/>
    <n v="38920"/>
    <s v="EUR"/>
    <n v="49443.946165553374"/>
    <s v="functional analyst"/>
    <x v="6"/>
    <s v="Belgium"/>
    <x v="48"/>
    <x v="1"/>
    <n v="4.5788363560432002"/>
    <n v="50.672589467867503"/>
    <x v="0"/>
    <n v="1.5"/>
    <x v="0"/>
    <n v="844"/>
    <n v="38290"/>
    <n v="1.2913018063607566"/>
    <n v="49443.946165553374"/>
  </r>
  <r>
    <s v="ID1228"/>
    <d v="2012-05-29T01:45:13"/>
    <n v="4100"/>
    <n v="49200"/>
    <s v="USD"/>
    <n v="49200"/>
    <s v="Chief Accountant"/>
    <x v="0"/>
    <s v="QATAR"/>
    <x v="42"/>
    <x v="6"/>
    <n v="51.697187499999998"/>
    <n v="25.362957600000001"/>
    <x v="3"/>
    <n v="25"/>
    <x v="1"/>
    <n v="845"/>
    <e v="#N/A"/>
    <e v="#N/A"/>
    <n v="49200"/>
  </r>
  <r>
    <s v="ID0138"/>
    <d v="2012-05-26T00:43:25"/>
    <n v="50000"/>
    <n v="50000"/>
    <s v="CAD"/>
    <n v="49168.076151516347"/>
    <s v="Inventory manger"/>
    <x v="1"/>
    <s v="Canada"/>
    <x v="0"/>
    <x v="0"/>
    <n v="-96.081121840459303"/>
    <n v="62.8661033080922"/>
    <x v="0"/>
    <m/>
    <x v="0"/>
    <n v="846"/>
    <n v="38370"/>
    <n v="1.2814197589657634"/>
    <n v="1E-3"/>
  </r>
  <r>
    <s v="ID1531"/>
    <d v="2012-05-31T09:45:09"/>
    <n v="50000"/>
    <n v="50000"/>
    <s v="CAD"/>
    <n v="49168.076151516347"/>
    <s v="Business Analyst"/>
    <x v="6"/>
    <s v="Canada"/>
    <x v="0"/>
    <x v="0"/>
    <n v="-96.081121840459303"/>
    <n v="62.8661033080922"/>
    <x v="0"/>
    <n v="3"/>
    <x v="0"/>
    <n v="847"/>
    <n v="38370"/>
    <n v="1.2814197589657634"/>
    <n v="1E-3"/>
  </r>
  <r>
    <s v="ID1644"/>
    <d v="2012-06-03T13:30:47"/>
    <n v="50000"/>
    <n v="50000"/>
    <s v="CAD"/>
    <n v="49168.076151516347"/>
    <s v="Application Developer"/>
    <x v="6"/>
    <s v="Canada"/>
    <x v="0"/>
    <x v="0"/>
    <n v="-96.081121840459303"/>
    <n v="62.8661033080922"/>
    <x v="0"/>
    <n v="5"/>
    <x v="4"/>
    <n v="848"/>
    <n v="38370"/>
    <n v="1.2814197589657634"/>
    <n v="1E-3"/>
  </r>
  <r>
    <s v="ID1784"/>
    <d v="2012-06-10T21:52:30"/>
    <s v="Â£31185"/>
    <n v="31185"/>
    <s v="GBP"/>
    <n v="49153.119414418252"/>
    <s v="Data Team Leader"/>
    <x v="1"/>
    <s v="UK"/>
    <x v="2"/>
    <x v="1"/>
    <n v="-3.2765753000000002"/>
    <n v="54.702354499999998"/>
    <x v="0"/>
    <n v="7"/>
    <x v="4"/>
    <n v="849"/>
    <n v="35840"/>
    <n v="1.371459805089795"/>
    <n v="49153.119414418252"/>
  </r>
  <r>
    <s v="ID0014"/>
    <d v="2012-05-25T03:50:58"/>
    <n v="49000"/>
    <n v="49000"/>
    <s v="USD"/>
    <n v="49000"/>
    <s v="business analyst"/>
    <x v="6"/>
    <s v="USA"/>
    <x v="1"/>
    <x v="0"/>
    <n v="-100.37109375"/>
    <n v="40.580584664127599"/>
    <x v="2"/>
    <m/>
    <x v="0"/>
    <n v="850"/>
    <n v="47310"/>
    <n v="1.0357218347072501"/>
    <n v="1E-3"/>
  </r>
  <r>
    <s v="ID1406"/>
    <d v="2012-05-29T23:08:45"/>
    <n v="49000"/>
    <n v="49000"/>
    <s v="USD"/>
    <n v="49000"/>
    <s v="Research Analyst"/>
    <x v="6"/>
    <s v="USA"/>
    <x v="1"/>
    <x v="0"/>
    <n v="-100.37109375"/>
    <n v="40.580584664127599"/>
    <x v="0"/>
    <n v="10"/>
    <x v="2"/>
    <n v="851"/>
    <n v="47310"/>
    <n v="1.0357218347072501"/>
    <n v="1E-3"/>
  </r>
  <r>
    <s v="ID1422"/>
    <d v="2012-05-30T01:12:04"/>
    <n v="49000"/>
    <n v="49000"/>
    <s v="USD"/>
    <n v="49000"/>
    <s v="Clinical Data Specialist"/>
    <x v="2"/>
    <s v="USA"/>
    <x v="1"/>
    <x v="0"/>
    <n v="-100.37109375"/>
    <n v="40.580584664127599"/>
    <x v="0"/>
    <n v="5"/>
    <x v="4"/>
    <n v="852"/>
    <n v="47310"/>
    <n v="1.0357218347072501"/>
    <n v="1E-3"/>
  </r>
  <r>
    <s v="ID1672"/>
    <d v="2012-06-04T23:41:47"/>
    <n v="49000"/>
    <n v="49000"/>
    <s v="USD"/>
    <n v="49000"/>
    <s v="Marketing Data Analyst"/>
    <x v="6"/>
    <s v="USA"/>
    <x v="1"/>
    <x v="0"/>
    <n v="-100.37109375"/>
    <n v="40.580584664127599"/>
    <x v="3"/>
    <n v="3"/>
    <x v="0"/>
    <n v="853"/>
    <n v="47310"/>
    <n v="1.0357218347072501"/>
    <n v="1E-3"/>
  </r>
  <r>
    <s v="ID1274"/>
    <d v="2012-05-29T09:52:02"/>
    <s v="48000 $AUD"/>
    <n v="48000"/>
    <s v="AUD"/>
    <n v="48955.663507326513"/>
    <s v="Research Assistant"/>
    <x v="6"/>
    <s v="Australia"/>
    <x v="6"/>
    <x v="3"/>
    <n v="136.67140151954899"/>
    <n v="-24.803590596310801"/>
    <x v="1"/>
    <n v="2"/>
    <x v="0"/>
    <n v="854"/>
    <n v="36910"/>
    <n v="1.32635230309744"/>
    <n v="48955.663507326513"/>
  </r>
  <r>
    <s v="ID0291"/>
    <d v="2012-05-26T01:18:35"/>
    <s v="Â£31000"/>
    <n v="31000"/>
    <s v="GBP"/>
    <n v="48861.526434085805"/>
    <s v="Telecoms Engineer"/>
    <x v="7"/>
    <s v="UK"/>
    <x v="2"/>
    <x v="1"/>
    <n v="-3.2765753000000002"/>
    <n v="54.702354499999998"/>
    <x v="3"/>
    <m/>
    <x v="0"/>
    <n v="855"/>
    <n v="35840"/>
    <n v="1.3633238402367691"/>
    <n v="48861.526434085805"/>
  </r>
  <r>
    <s v="ID0801"/>
    <d v="2012-05-26T21:10:20"/>
    <n v="48500"/>
    <n v="48500"/>
    <s v="USD"/>
    <n v="48500"/>
    <s v="Loss Prevention Finance Coordinator"/>
    <x v="1"/>
    <s v="USA"/>
    <x v="1"/>
    <x v="0"/>
    <n v="-100.37109375"/>
    <n v="40.580584664127599"/>
    <x v="3"/>
    <n v="10"/>
    <x v="2"/>
    <n v="856"/>
    <n v="47310"/>
    <n v="1.025153244557176"/>
    <n v="1E-3"/>
  </r>
  <r>
    <s v="ID1681"/>
    <d v="2012-06-05T05:03:20"/>
    <n v="48500"/>
    <n v="48500"/>
    <s v="USD"/>
    <n v="48500"/>
    <s v="Business Systems Analyst I"/>
    <x v="6"/>
    <s v="USA"/>
    <x v="1"/>
    <x v="0"/>
    <n v="-100.37109375"/>
    <n v="40.580584664127599"/>
    <x v="0"/>
    <n v="6"/>
    <x v="4"/>
    <n v="857"/>
    <n v="47310"/>
    <n v="1.025153244557176"/>
    <n v="1E-3"/>
  </r>
  <r>
    <s v="ID0066"/>
    <d v="2012-05-25T07:21:18"/>
    <s v="â‚¬ 38000"/>
    <n v="38000"/>
    <s v="EUR"/>
    <n v="48275.178681681093"/>
    <s v="busines analist"/>
    <x v="6"/>
    <s v="The Netherlands"/>
    <x v="3"/>
    <x v="1"/>
    <n v="-0.23411047311343899"/>
    <n v="49.402635500701699"/>
    <x v="1"/>
    <m/>
    <x v="0"/>
    <n v="858"/>
    <n v="41810"/>
    <n v="1.1546323530657998"/>
    <n v="48275.178681681093"/>
  </r>
  <r>
    <s v="ID1541"/>
    <d v="2012-05-31T16:16:11"/>
    <s v="Â£30500"/>
    <n v="30500"/>
    <s v="GBP"/>
    <n v="48073.437298052166"/>
    <s v="Construction Estimator"/>
    <x v="5"/>
    <s v="UK"/>
    <x v="2"/>
    <x v="1"/>
    <n v="-3.2765753000000002"/>
    <n v="54.702354499999998"/>
    <x v="0"/>
    <n v="14"/>
    <x v="2"/>
    <n v="859"/>
    <n v="35840"/>
    <n v="1.3413347460394018"/>
    <n v="48073.437298052166"/>
  </r>
  <r>
    <s v="ID0004"/>
    <d v="2012-05-25T03:23:42"/>
    <n v="48000"/>
    <n v="48000"/>
    <s v="USD"/>
    <n v="48000"/>
    <s v="Quality Control"/>
    <x v="8"/>
    <s v="Pakistan"/>
    <x v="49"/>
    <x v="4"/>
    <n v="71.247499000000005"/>
    <n v="30.3308401"/>
    <x v="3"/>
    <m/>
    <x v="0"/>
    <n v="860"/>
    <n v="2790"/>
    <n v="17.204301075268816"/>
    <n v="48000"/>
  </r>
  <r>
    <s v="ID0115"/>
    <d v="2012-05-26T00:41:30"/>
    <n v="4000"/>
    <n v="48000"/>
    <s v="USD"/>
    <n v="48000"/>
    <s v="Asst.Manager Finance"/>
    <x v="1"/>
    <s v="UAE"/>
    <x v="26"/>
    <x v="6"/>
    <n v="53.96484375"/>
    <s v="23.805449612314625,"/>
    <x v="3"/>
    <m/>
    <x v="0"/>
    <n v="861"/>
    <n v="50580"/>
    <n v="0.94899169632265723"/>
    <n v="48000"/>
  </r>
  <r>
    <s v="ID0383"/>
    <d v="2012-05-26T01:59:40"/>
    <n v="48000"/>
    <n v="48000"/>
    <s v="USD"/>
    <n v="48000"/>
    <s v="Quality Analyst"/>
    <x v="6"/>
    <s v="USA"/>
    <x v="1"/>
    <x v="0"/>
    <n v="-100.37109375"/>
    <n v="40.580584664127599"/>
    <x v="1"/>
    <m/>
    <x v="0"/>
    <n v="862"/>
    <n v="47310"/>
    <n v="1.014584654407102"/>
    <n v="1E-3"/>
  </r>
  <r>
    <s v="ID0774"/>
    <d v="2012-05-26T17:51:27"/>
    <n v="48000"/>
    <n v="48000"/>
    <s v="USD"/>
    <n v="48000"/>
    <s v="Consultant"/>
    <x v="5"/>
    <s v="Singapore"/>
    <x v="17"/>
    <x v="4"/>
    <n v="103.8194992"/>
    <n v="1.3571070000000001"/>
    <x v="2"/>
    <n v="3"/>
    <x v="0"/>
    <n v="863"/>
    <n v="55790"/>
    <n v="0.86036924179960561"/>
    <n v="48000"/>
  </r>
  <r>
    <s v="ID0808"/>
    <d v="2012-05-26T21:43:54"/>
    <n v="48000"/>
    <n v="48000"/>
    <s v="USD"/>
    <n v="48000"/>
    <s v="Operations Support Coordinator"/>
    <x v="1"/>
    <s v="USA"/>
    <x v="1"/>
    <x v="0"/>
    <n v="-100.37109375"/>
    <n v="40.580584664127599"/>
    <x v="3"/>
    <n v="16"/>
    <x v="3"/>
    <n v="864"/>
    <n v="47310"/>
    <n v="1.014584654407102"/>
    <n v="1E-3"/>
  </r>
  <r>
    <s v="ID0960"/>
    <d v="2012-05-28T04:40:41"/>
    <s v="48000 $"/>
    <n v="48000"/>
    <s v="USD"/>
    <n v="48000"/>
    <s v="Merchandise planner"/>
    <x v="1"/>
    <s v="France"/>
    <x v="36"/>
    <x v="1"/>
    <n v="2.3377800069637802"/>
    <n v="46.531792132960398"/>
    <x v="0"/>
    <n v="5"/>
    <x v="4"/>
    <n v="865"/>
    <n v="34750"/>
    <n v="1.3812949640287771"/>
    <n v="48000"/>
  </r>
  <r>
    <s v="ID1186"/>
    <d v="2012-05-28T22:58:25"/>
    <n v="48000"/>
    <n v="48000"/>
    <s v="USD"/>
    <n v="48000"/>
    <s v="Cost Controlling Executive"/>
    <x v="8"/>
    <s v="Qatar"/>
    <x v="42"/>
    <x v="6"/>
    <n v="51.697187499999998"/>
    <n v="25.362957600000001"/>
    <x v="3"/>
    <n v="10"/>
    <x v="2"/>
    <n v="866"/>
    <e v="#N/A"/>
    <e v="#N/A"/>
    <n v="48000"/>
  </r>
  <r>
    <s v="ID1857"/>
    <d v="2012-06-15T09:00:08"/>
    <n v="48000"/>
    <n v="48000"/>
    <s v="USD"/>
    <n v="48000"/>
    <s v="Accountant"/>
    <x v="0"/>
    <s v="USA"/>
    <x v="1"/>
    <x v="0"/>
    <n v="-100.37109375"/>
    <n v="40.580584664127599"/>
    <x v="0"/>
    <n v="1"/>
    <x v="0"/>
    <n v="867"/>
    <n v="47310"/>
    <n v="1.014584654407102"/>
    <n v="1E-3"/>
  </r>
  <r>
    <s v="ID1858"/>
    <d v="2012-06-15T09:01:23"/>
    <n v="48000"/>
    <n v="48000"/>
    <s v="USD"/>
    <n v="48000"/>
    <s v="Accountant"/>
    <x v="0"/>
    <s v="USA"/>
    <x v="1"/>
    <x v="0"/>
    <n v="-100.37109375"/>
    <n v="40.580584664127599"/>
    <x v="0"/>
    <n v="1"/>
    <x v="0"/>
    <n v="868"/>
    <n v="47310"/>
    <n v="1.014584654407102"/>
    <n v="1E-3"/>
  </r>
  <r>
    <s v="ID1900"/>
    <d v="2012-06-19T06:50:47"/>
    <n v="48000"/>
    <n v="48000"/>
    <s v="USD"/>
    <n v="48000"/>
    <s v="Inventory Analyst"/>
    <x v="6"/>
    <s v="USA"/>
    <x v="1"/>
    <x v="0"/>
    <n v="-100.37109375"/>
    <n v="40.580584664127599"/>
    <x v="0"/>
    <n v="12"/>
    <x v="2"/>
    <n v="869"/>
    <n v="47310"/>
    <n v="1.014584654407102"/>
    <n v="1E-3"/>
  </r>
  <r>
    <s v="ID1911"/>
    <d v="2012-06-19T21:32:36"/>
    <n v="48000"/>
    <n v="48000"/>
    <s v="USD"/>
    <n v="48000"/>
    <s v="Marketing Analyst Co-op"/>
    <x v="6"/>
    <s v="USA"/>
    <x v="1"/>
    <x v="0"/>
    <n v="-100.37109375"/>
    <n v="40.580584664127599"/>
    <x v="0"/>
    <n v="1"/>
    <x v="0"/>
    <n v="870"/>
    <n v="47310"/>
    <n v="1.014584654407102"/>
    <n v="1E-3"/>
  </r>
  <r>
    <s v="ID0251"/>
    <d v="2012-05-26T01:04:50"/>
    <n v="47700"/>
    <n v="47700"/>
    <s v="USD"/>
    <n v="47700"/>
    <s v="Customer Operations Analyst"/>
    <x v="6"/>
    <s v="USA"/>
    <x v="1"/>
    <x v="0"/>
    <n v="-100.37109375"/>
    <n v="40.580584664127599"/>
    <x v="0"/>
    <m/>
    <x v="0"/>
    <n v="871"/>
    <n v="47310"/>
    <n v="1.0082435003170578"/>
    <n v="1E-3"/>
  </r>
  <r>
    <s v="ID0369"/>
    <d v="2012-05-26T01:50:28"/>
    <n v="47500"/>
    <n v="47500"/>
    <s v="USD"/>
    <n v="47500"/>
    <s v="Supervisor, Contracts, Rebates, Chargebacks and Returns"/>
    <x v="1"/>
    <s v="USA"/>
    <x v="1"/>
    <x v="0"/>
    <n v="-100.37109375"/>
    <n v="40.580584664127599"/>
    <x v="2"/>
    <m/>
    <x v="0"/>
    <n v="872"/>
    <n v="47310"/>
    <n v="1.0040160642570282"/>
    <n v="1E-3"/>
  </r>
  <r>
    <s v="ID0082"/>
    <d v="2012-05-25T23:49:27"/>
    <s v="Â£30000"/>
    <n v="30000"/>
    <s v="GBP"/>
    <n v="47285.348162018527"/>
    <s v="Database Manager"/>
    <x v="1"/>
    <s v="UK"/>
    <x v="2"/>
    <x v="1"/>
    <n v="-3.2765753000000002"/>
    <n v="54.702354499999998"/>
    <x v="0"/>
    <m/>
    <x v="0"/>
    <n v="873"/>
    <n v="35840"/>
    <n v="1.3193456518420348"/>
    <n v="47285.348162018527"/>
  </r>
  <r>
    <s v="ID0207"/>
    <d v="2012-05-26T00:54:12"/>
    <s v="Â£30000"/>
    <n v="30000"/>
    <s v="GBP"/>
    <n v="47285.348162018527"/>
    <s v="Business Intelligence Analyst"/>
    <x v="6"/>
    <s v="UK"/>
    <x v="2"/>
    <x v="1"/>
    <n v="-3.2765753000000002"/>
    <n v="54.702354499999998"/>
    <x v="3"/>
    <m/>
    <x v="0"/>
    <n v="874"/>
    <n v="35840"/>
    <n v="1.3193456518420348"/>
    <n v="47285.348162018527"/>
  </r>
  <r>
    <s v="ID1079"/>
    <d v="2012-05-28T15:29:53"/>
    <s v="Â£30000"/>
    <n v="30000"/>
    <s v="GBP"/>
    <n v="47285.348162018527"/>
    <s v="Data Analyst"/>
    <x v="6"/>
    <s v="UK"/>
    <x v="2"/>
    <x v="1"/>
    <n v="-3.2765753000000002"/>
    <n v="54.702354499999998"/>
    <x v="2"/>
    <n v="15"/>
    <x v="3"/>
    <n v="875"/>
    <n v="35840"/>
    <n v="1.3193456518420348"/>
    <n v="47285.348162018527"/>
  </r>
  <r>
    <s v="ID1097"/>
    <d v="2012-05-28T16:07:51"/>
    <s v="Â£30000"/>
    <n v="30000"/>
    <s v="GBP"/>
    <n v="47285.348162018527"/>
    <s v="Information Analyst"/>
    <x v="6"/>
    <s v="UK"/>
    <x v="2"/>
    <x v="1"/>
    <n v="-3.2765753000000002"/>
    <n v="54.702354499999998"/>
    <x v="0"/>
    <n v="4"/>
    <x v="0"/>
    <n v="876"/>
    <n v="35840"/>
    <n v="1.3193456518420348"/>
    <n v="47285.348162018527"/>
  </r>
  <r>
    <s v="ID1101"/>
    <d v="2012-05-28T16:19:41"/>
    <s v="Â£30000"/>
    <n v="30000"/>
    <s v="GBP"/>
    <n v="47285.348162018527"/>
    <s v="MDM Executive (Business Analyst)"/>
    <x v="6"/>
    <s v="UK"/>
    <x v="2"/>
    <x v="1"/>
    <n v="-3.2765753000000002"/>
    <n v="54.702354499999998"/>
    <x v="2"/>
    <n v="10"/>
    <x v="2"/>
    <n v="877"/>
    <n v="35840"/>
    <n v="1.3193456518420348"/>
    <n v="47285.348162018527"/>
  </r>
  <r>
    <s v="ID1149"/>
    <d v="2012-05-28T19:53:14"/>
    <s v="Â£30000"/>
    <n v="30000"/>
    <s v="GBP"/>
    <n v="47285.348162018527"/>
    <s v="Reporting Accountant"/>
    <x v="0"/>
    <s v="UK"/>
    <x v="2"/>
    <x v="1"/>
    <n v="-3.2765753000000002"/>
    <n v="54.702354499999998"/>
    <x v="3"/>
    <n v="5"/>
    <x v="4"/>
    <n v="878"/>
    <n v="35840"/>
    <n v="1.3193456518420348"/>
    <n v="47285.348162018527"/>
  </r>
  <r>
    <s v="ID1243"/>
    <d v="2012-05-29T04:11:58"/>
    <s v="Â£30000"/>
    <n v="30000"/>
    <s v="GBP"/>
    <n v="47285.348162018527"/>
    <s v="Infection Prevention Surveillance Specialist"/>
    <x v="2"/>
    <s v="UK"/>
    <x v="2"/>
    <x v="1"/>
    <n v="-3.2765753000000002"/>
    <n v="54.702354499999998"/>
    <x v="0"/>
    <n v="14"/>
    <x v="2"/>
    <n v="879"/>
    <n v="35840"/>
    <n v="1.3193456518420348"/>
    <n v="47285.348162018527"/>
  </r>
  <r>
    <s v="ID1349"/>
    <d v="2012-05-29T18:14:48"/>
    <s v="Â£30000"/>
    <n v="30000"/>
    <s v="GBP"/>
    <n v="47285.348162018527"/>
    <s v="Market Analyst"/>
    <x v="6"/>
    <s v="UK"/>
    <x v="2"/>
    <x v="1"/>
    <n v="-3.2765753000000002"/>
    <n v="54.702354499999998"/>
    <x v="2"/>
    <n v="6"/>
    <x v="4"/>
    <n v="880"/>
    <n v="35840"/>
    <n v="1.3193456518420348"/>
    <n v="47285.348162018527"/>
  </r>
  <r>
    <s v="ID1550"/>
    <d v="2012-05-31T19:51:29"/>
    <s v="Â£30000"/>
    <n v="30000"/>
    <s v="GBP"/>
    <n v="47285.348162018527"/>
    <s v="Cost Analyst"/>
    <x v="6"/>
    <s v="UK"/>
    <x v="2"/>
    <x v="1"/>
    <n v="-3.2765753000000002"/>
    <n v="54.702354499999998"/>
    <x v="0"/>
    <n v="7"/>
    <x v="4"/>
    <n v="881"/>
    <n v="35840"/>
    <n v="1.3193456518420348"/>
    <n v="47285.348162018527"/>
  </r>
  <r>
    <s v="ID1100"/>
    <d v="2012-05-28T16:19:21"/>
    <n v="37000"/>
    <n v="37000"/>
    <s v="EUR"/>
    <n v="47004.779242689488"/>
    <s v="Project Control Analyst"/>
    <x v="6"/>
    <s v="Spain"/>
    <x v="15"/>
    <x v="1"/>
    <n v="-4.03154056226247"/>
    <n v="39.6029685923302"/>
    <x v="0"/>
    <n v="11"/>
    <x v="2"/>
    <n v="882"/>
    <n v="31800"/>
    <n v="1.4781377120342607"/>
    <n v="47004.779242689488"/>
  </r>
  <r>
    <s v="ID0326"/>
    <d v="2012-05-26T01:30:12"/>
    <n v="47000"/>
    <n v="47000"/>
    <s v="USD"/>
    <n v="47000"/>
    <s v="Sourcing Specialist"/>
    <x v="2"/>
    <s v="USA"/>
    <x v="1"/>
    <x v="0"/>
    <n v="-100.37109375"/>
    <n v="40.580584664127599"/>
    <x v="0"/>
    <m/>
    <x v="0"/>
    <n v="883"/>
    <n v="47310"/>
    <n v="0.99344747410695411"/>
    <n v="1E-3"/>
  </r>
  <r>
    <s v="ID0388"/>
    <d v="2012-05-26T02:00:14"/>
    <n v="47000"/>
    <n v="47000"/>
    <s v="USD"/>
    <n v="47000"/>
    <s v="Trainer "/>
    <x v="1"/>
    <s v="USA"/>
    <x v="1"/>
    <x v="0"/>
    <n v="-100.37109375"/>
    <n v="40.580584664127599"/>
    <x v="3"/>
    <m/>
    <x v="0"/>
    <n v="884"/>
    <n v="47310"/>
    <n v="0.99344747410695411"/>
    <n v="1E-3"/>
  </r>
  <r>
    <s v="ID0400"/>
    <d v="2012-05-26T02:05:49"/>
    <n v="47000"/>
    <n v="47000"/>
    <s v="USD"/>
    <n v="47000"/>
    <s v="Sr Management Analytst 2"/>
    <x v="1"/>
    <s v="USA"/>
    <x v="1"/>
    <x v="0"/>
    <n v="-100.37109375"/>
    <n v="40.580584664127599"/>
    <x v="0"/>
    <m/>
    <x v="0"/>
    <n v="885"/>
    <n v="47310"/>
    <n v="0.99344747410695411"/>
    <n v="1E-3"/>
  </r>
  <r>
    <s v="ID0173"/>
    <d v="2012-05-26T00:48:48"/>
    <n v="46584"/>
    <n v="46584"/>
    <s v="USD"/>
    <n v="46584"/>
    <s v="Budget Analyst"/>
    <x v="6"/>
    <s v="USA"/>
    <x v="1"/>
    <x v="0"/>
    <n v="-100.37109375"/>
    <n v="40.580584664127599"/>
    <x v="0"/>
    <m/>
    <x v="0"/>
    <n v="886"/>
    <n v="47310"/>
    <n v="0.98465440710209262"/>
    <n v="1E-3"/>
  </r>
  <r>
    <s v="ID1931"/>
    <d v="2012-06-21T04:44:20"/>
    <n v="46359"/>
    <n v="46359"/>
    <s v="USD"/>
    <n v="46359"/>
    <s v="Data Analyst"/>
    <x v="6"/>
    <s v="USA"/>
    <x v="1"/>
    <x v="0"/>
    <n v="-100.37109375"/>
    <n v="40.580584664127599"/>
    <x v="2"/>
    <n v="5"/>
    <x v="4"/>
    <n v="887"/>
    <n v="47310"/>
    <n v="0.97989854153455924"/>
    <n v="1E-3"/>
  </r>
  <r>
    <s v="ID1569"/>
    <d v="2012-06-01T01:29:02"/>
    <n v="46325"/>
    <n v="46325"/>
    <s v="USD"/>
    <n v="46325"/>
    <s v="Work Force Scheduler for Call Center"/>
    <x v="8"/>
    <s v="USA"/>
    <x v="1"/>
    <x v="0"/>
    <n v="-100.37109375"/>
    <n v="40.580584664127599"/>
    <x v="0"/>
    <n v="1"/>
    <x v="0"/>
    <n v="888"/>
    <n v="47310"/>
    <n v="0.9791798774043543"/>
    <n v="1E-3"/>
  </r>
  <r>
    <s v="ID1216"/>
    <d v="2012-05-29T00:30:42"/>
    <n v="2600000"/>
    <n v="2600000"/>
    <s v="INR"/>
    <n v="46300.583387350678"/>
    <s v="Practice Manager"/>
    <x v="1"/>
    <s v="India"/>
    <x v="7"/>
    <x v="4"/>
    <n v="79.718824157759499"/>
    <n v="22.134914550529199"/>
    <x v="0"/>
    <n v="4"/>
    <x v="0"/>
    <n v="889"/>
    <n v="3400"/>
    <n v="13.617818643338435"/>
    <n v="46300.583387350678"/>
  </r>
  <r>
    <s v="ID0281"/>
    <d v="2012-05-26T01:14:27"/>
    <n v="46000"/>
    <n v="46000"/>
    <s v="USD"/>
    <n v="46000"/>
    <s v="University Relations Intern"/>
    <x v="6"/>
    <s v="USA"/>
    <x v="1"/>
    <x v="0"/>
    <n v="-100.37109375"/>
    <n v="40.580584664127599"/>
    <x v="2"/>
    <m/>
    <x v="0"/>
    <n v="890"/>
    <n v="47310"/>
    <n v="0.97231029380680623"/>
    <n v="1E-3"/>
  </r>
  <r>
    <s v="ID0384"/>
    <d v="2012-05-26T01:59:45"/>
    <s v="46000 usd"/>
    <n v="46000"/>
    <s v="USD"/>
    <n v="46000"/>
    <s v="Financial analyst"/>
    <x v="6"/>
    <s v="USA"/>
    <x v="1"/>
    <x v="0"/>
    <n v="-100.37109375"/>
    <n v="40.580584664127599"/>
    <x v="0"/>
    <m/>
    <x v="0"/>
    <n v="891"/>
    <n v="47310"/>
    <n v="0.97231029380680623"/>
    <n v="1E-3"/>
  </r>
  <r>
    <s v="ID0540"/>
    <d v="2012-05-26T05:27:14"/>
    <n v="46000"/>
    <n v="46000"/>
    <s v="USD"/>
    <n v="46000"/>
    <s v="Research Analyst"/>
    <x v="6"/>
    <s v="USA"/>
    <x v="1"/>
    <x v="0"/>
    <n v="-100.37109375"/>
    <n v="40.580584664127599"/>
    <x v="3"/>
    <m/>
    <x v="0"/>
    <n v="892"/>
    <n v="47310"/>
    <n v="0.97231029380680623"/>
    <n v="1E-3"/>
  </r>
  <r>
    <s v="ID1891"/>
    <d v="2012-06-18T06:14:35"/>
    <n v="46000"/>
    <n v="46000"/>
    <s v="USD"/>
    <n v="46000"/>
    <s v="AML Analyst"/>
    <x v="6"/>
    <s v="USA"/>
    <x v="1"/>
    <x v="0"/>
    <n v="-100.37109375"/>
    <n v="40.580584664127599"/>
    <x v="2"/>
    <n v="1"/>
    <x v="0"/>
    <n v="893"/>
    <n v="47310"/>
    <n v="0.97231029380680623"/>
    <n v="1E-3"/>
  </r>
  <r>
    <s v="ID1921"/>
    <d v="2012-06-20T03:55:55"/>
    <n v="46000"/>
    <n v="46000"/>
    <s v="USD"/>
    <n v="46000"/>
    <s v="Poultry Analyst"/>
    <x v="6"/>
    <s v="USA"/>
    <x v="1"/>
    <x v="0"/>
    <n v="-100.37109375"/>
    <n v="40.580584664127599"/>
    <x v="0"/>
    <n v="8"/>
    <x v="4"/>
    <n v="894"/>
    <n v="47310"/>
    <n v="0.97231029380680623"/>
    <n v="1E-3"/>
  </r>
  <r>
    <s v="ID0395"/>
    <d v="2012-05-26T02:03:35"/>
    <n v="45880"/>
    <n v="45880"/>
    <s v="USD"/>
    <n v="45880"/>
    <s v="Campus Budget Officer"/>
    <x v="1"/>
    <s v="USA"/>
    <x v="1"/>
    <x v="0"/>
    <n v="-100.37109375"/>
    <n v="40.580584664127599"/>
    <x v="2"/>
    <m/>
    <x v="0"/>
    <n v="895"/>
    <n v="47310"/>
    <n v="0.96977383217078839"/>
    <n v="1E-3"/>
  </r>
  <r>
    <s v="ID1411"/>
    <d v="2012-05-29T23:31:03"/>
    <s v="36000 euros"/>
    <n v="36000"/>
    <s v="EUR"/>
    <n v="45734.379803697877"/>
    <s v="Data Analytics Consultant"/>
    <x v="6"/>
    <s v="Ireland"/>
    <x v="32"/>
    <x v="1"/>
    <n v="-8.3497513219418007"/>
    <n v="53.181314068583603"/>
    <x v="3"/>
    <n v="4"/>
    <x v="0"/>
    <n v="896"/>
    <n v="33540"/>
    <n v="1.3635772153756076"/>
    <n v="45734.379803697877"/>
  </r>
  <r>
    <s v="ID0325"/>
    <d v="2012-05-26T01:29:37"/>
    <s v="Â£29000"/>
    <n v="29000"/>
    <s v="GBP"/>
    <n v="45709.169889951241"/>
    <s v="ICT Technical Analyst"/>
    <x v="6"/>
    <s v="UK"/>
    <x v="2"/>
    <x v="1"/>
    <n v="-3.2765753000000002"/>
    <n v="54.702354499999998"/>
    <x v="0"/>
    <m/>
    <x v="0"/>
    <n v="897"/>
    <n v="35840"/>
    <n v="1.2753674634473002"/>
    <n v="45709.169889951241"/>
  </r>
  <r>
    <s v="ID0800"/>
    <d v="2012-05-26T21:07:14"/>
    <s v="Â£29000"/>
    <n v="29000"/>
    <s v="GBP"/>
    <n v="45709.169889951241"/>
    <s v="Reporting Assistant"/>
    <x v="4"/>
    <s v="UK"/>
    <x v="2"/>
    <x v="1"/>
    <n v="-3.2765753000000002"/>
    <n v="54.702354499999998"/>
    <x v="3"/>
    <n v="15"/>
    <x v="3"/>
    <n v="898"/>
    <n v="35840"/>
    <n v="1.2753674634473002"/>
    <n v="45709.169889951241"/>
  </r>
  <r>
    <s v="ID1141"/>
    <d v="2012-05-28T18:50:35"/>
    <n v="29000"/>
    <n v="29000"/>
    <s v="GBP"/>
    <n v="45709.169889951241"/>
    <s v="Financial Analyst"/>
    <x v="6"/>
    <s v="UK"/>
    <x v="2"/>
    <x v="1"/>
    <n v="-3.2765753000000002"/>
    <n v="54.702354499999998"/>
    <x v="0"/>
    <n v="14"/>
    <x v="2"/>
    <n v="899"/>
    <n v="35840"/>
    <n v="1.2753674634473002"/>
    <n v="45709.169889951241"/>
  </r>
  <r>
    <s v="ID1233"/>
    <d v="2012-05-29T02:19:27"/>
    <s v="Â£29000"/>
    <n v="29000"/>
    <s v="GBP"/>
    <n v="45709.169889951241"/>
    <s v="Financial Accountant"/>
    <x v="0"/>
    <s v="UK"/>
    <x v="2"/>
    <x v="1"/>
    <n v="-3.2765753000000002"/>
    <n v="54.702354499999998"/>
    <x v="3"/>
    <n v="8"/>
    <x v="4"/>
    <n v="900"/>
    <n v="35840"/>
    <n v="1.2753674634473002"/>
    <n v="45709.169889951241"/>
  </r>
  <r>
    <s v="ID0972"/>
    <d v="2012-05-28T06:52:05"/>
    <n v="45616"/>
    <n v="45616"/>
    <s v="USD"/>
    <n v="45616"/>
    <s v="Assistant Fleet Analyst"/>
    <x v="6"/>
    <s v="Australia"/>
    <x v="6"/>
    <x v="3"/>
    <n v="136.67140151954899"/>
    <n v="-24.803590596310801"/>
    <x v="0"/>
    <n v="1.5"/>
    <x v="0"/>
    <n v="901"/>
    <n v="36910"/>
    <n v="1.2358710376591711"/>
    <n v="45616"/>
  </r>
  <r>
    <s v="ID0574"/>
    <d v="2012-05-26T06:57:09"/>
    <s v="Â£28800"/>
    <n v="28800"/>
    <s v="GBP"/>
    <n v="45393.934235537781"/>
    <s v="Finance Manager"/>
    <x v="1"/>
    <s v="UK"/>
    <x v="2"/>
    <x v="1"/>
    <n v="-3.2765753000000002"/>
    <n v="54.702354499999998"/>
    <x v="0"/>
    <n v="27"/>
    <x v="1"/>
    <n v="902"/>
    <n v="35840"/>
    <n v="1.2665718257683534"/>
    <n v="45393.934235537781"/>
  </r>
  <r>
    <s v="ID0489"/>
    <d v="2012-05-26T03:32:53"/>
    <n v="46000"/>
    <n v="46000"/>
    <s v="CAD"/>
    <n v="45234.630059395036"/>
    <s v="Sr. Marketing Solutions Analyst"/>
    <x v="6"/>
    <s v="Canada"/>
    <x v="0"/>
    <x v="0"/>
    <n v="-96.081121840459303"/>
    <n v="62.8661033080922"/>
    <x v="2"/>
    <m/>
    <x v="0"/>
    <n v="903"/>
    <n v="38370"/>
    <n v="1.1789061782485024"/>
    <n v="1E-3"/>
  </r>
  <r>
    <s v="ID0018"/>
    <d v="2012-05-25T04:10:44"/>
    <n v="45000"/>
    <n v="45000"/>
    <s v="USD"/>
    <n v="45000"/>
    <s v="Excel Report Writer"/>
    <x v="4"/>
    <s v="South Africa"/>
    <x v="14"/>
    <x v="5"/>
    <n v="25.075048595878101"/>
    <n v="-29.262871995561401"/>
    <x v="2"/>
    <m/>
    <x v="0"/>
    <n v="904"/>
    <n v="10360"/>
    <n v="4.3436293436293436"/>
    <n v="45000"/>
  </r>
  <r>
    <s v="ID0132"/>
    <d v="2012-05-26T00:42:46"/>
    <n v="45000"/>
    <n v="45000"/>
    <s v="USD"/>
    <n v="45000"/>
    <s v="DBA"/>
    <x v="6"/>
    <s v="USA"/>
    <x v="1"/>
    <x v="0"/>
    <n v="-100.37109375"/>
    <n v="40.580584664127599"/>
    <x v="0"/>
    <m/>
    <x v="0"/>
    <n v="905"/>
    <n v="47310"/>
    <n v="0.95117311350665823"/>
    <n v="1E-3"/>
  </r>
  <r>
    <s v="ID0145"/>
    <d v="2012-05-26T00:44:09"/>
    <n v="45000"/>
    <n v="45000"/>
    <s v="USD"/>
    <n v="45000"/>
    <s v="data analyst"/>
    <x v="6"/>
    <s v="USA"/>
    <x v="1"/>
    <x v="0"/>
    <n v="-100.37109375"/>
    <n v="40.580584664127599"/>
    <x v="3"/>
    <m/>
    <x v="0"/>
    <n v="906"/>
    <n v="47310"/>
    <n v="0.95117311350665823"/>
    <n v="1E-3"/>
  </r>
  <r>
    <s v="ID0219"/>
    <d v="2012-05-26T00:56:37"/>
    <s v="45k"/>
    <n v="45000"/>
    <s v="USD"/>
    <n v="45000"/>
    <s v="Accounting Assistant"/>
    <x v="0"/>
    <s v="USA"/>
    <x v="1"/>
    <x v="0"/>
    <n v="-100.37109375"/>
    <n v="40.580584664127599"/>
    <x v="3"/>
    <m/>
    <x v="0"/>
    <n v="907"/>
    <n v="47310"/>
    <n v="0.95117311350665823"/>
    <n v="1E-3"/>
  </r>
  <r>
    <s v="ID0296"/>
    <d v="2012-05-26T01:19:22"/>
    <n v="45000"/>
    <n v="45000"/>
    <s v="USD"/>
    <n v="45000"/>
    <s v="sales support"/>
    <x v="6"/>
    <s v="USA"/>
    <x v="1"/>
    <x v="0"/>
    <n v="-100.37109375"/>
    <n v="40.580584664127599"/>
    <x v="0"/>
    <m/>
    <x v="0"/>
    <n v="908"/>
    <n v="47310"/>
    <n v="0.95117311350665823"/>
    <n v="1E-3"/>
  </r>
  <r>
    <s v="ID0338"/>
    <d v="2012-05-26T01:34:56"/>
    <n v="45000"/>
    <n v="45000"/>
    <s v="USD"/>
    <n v="45000"/>
    <s v="QC Fabrication Inspector"/>
    <x v="2"/>
    <s v="USA"/>
    <x v="1"/>
    <x v="0"/>
    <n v="-100.37109375"/>
    <n v="40.580584664127599"/>
    <x v="0"/>
    <m/>
    <x v="0"/>
    <n v="909"/>
    <n v="47310"/>
    <n v="0.95117311350665823"/>
    <n v="1E-3"/>
  </r>
  <r>
    <s v="ID0463"/>
    <d v="2012-05-26T03:07:46"/>
    <n v="45000"/>
    <n v="45000"/>
    <s v="USD"/>
    <n v="45000"/>
    <s v="Analyst"/>
    <x v="6"/>
    <s v="USA"/>
    <x v="1"/>
    <x v="0"/>
    <n v="-100.37109375"/>
    <n v="40.580584664127599"/>
    <x v="0"/>
    <m/>
    <x v="0"/>
    <n v="910"/>
    <n v="47310"/>
    <n v="0.95117311350665823"/>
    <n v="1E-3"/>
  </r>
  <r>
    <s v="ID0549"/>
    <d v="2012-05-26T05:33:43"/>
    <n v="45000"/>
    <n v="45000"/>
    <s v="USD"/>
    <n v="45000"/>
    <s v="Reports Coordinator"/>
    <x v="4"/>
    <s v="USA"/>
    <x v="1"/>
    <x v="0"/>
    <n v="-100.37109375"/>
    <n v="40.580584664127599"/>
    <x v="2"/>
    <m/>
    <x v="0"/>
    <n v="911"/>
    <n v="47310"/>
    <n v="0.95117311350665823"/>
    <n v="1E-3"/>
  </r>
  <r>
    <s v="ID0567"/>
    <d v="2012-05-26T06:40:59"/>
    <n v="45000"/>
    <n v="45000"/>
    <s v="USD"/>
    <n v="45000"/>
    <s v="Workflow Analyst"/>
    <x v="6"/>
    <s v="USA"/>
    <x v="1"/>
    <x v="0"/>
    <n v="-100.37109375"/>
    <n v="40.580584664127599"/>
    <x v="0"/>
    <n v="2"/>
    <x v="0"/>
    <n v="912"/>
    <n v="47310"/>
    <n v="0.95117311350665823"/>
    <n v="1E-3"/>
  </r>
  <r>
    <s v="ID0582"/>
    <d v="2012-05-26T07:36:23"/>
    <n v="45000"/>
    <n v="45000"/>
    <s v="USD"/>
    <n v="45000"/>
    <s v="business analyst"/>
    <x v="6"/>
    <s v="USA"/>
    <x v="1"/>
    <x v="0"/>
    <n v="-100.37109375"/>
    <n v="40.580584664127599"/>
    <x v="0"/>
    <n v="3"/>
    <x v="0"/>
    <n v="913"/>
    <n v="47310"/>
    <n v="0.95117311350665823"/>
    <n v="1E-3"/>
  </r>
  <r>
    <s v="ID0600"/>
    <d v="2012-05-26T08:55:12"/>
    <n v="45000"/>
    <n v="45000"/>
    <s v="USD"/>
    <n v="45000"/>
    <s v="Technical Analyst"/>
    <x v="6"/>
    <s v="USA"/>
    <x v="1"/>
    <x v="0"/>
    <n v="-100.37109375"/>
    <n v="40.580584664127599"/>
    <x v="0"/>
    <n v="15"/>
    <x v="3"/>
    <n v="914"/>
    <n v="47310"/>
    <n v="0.95117311350665823"/>
    <n v="1E-3"/>
  </r>
  <r>
    <s v="ID0601"/>
    <d v="2012-05-26T08:55:17"/>
    <n v="45000"/>
    <n v="45000"/>
    <s v="USD"/>
    <n v="45000"/>
    <s v="Head Accounts"/>
    <x v="0"/>
    <s v="USA"/>
    <x v="1"/>
    <x v="0"/>
    <n v="-100.37109375"/>
    <n v="40.580584664127599"/>
    <x v="0"/>
    <n v="7"/>
    <x v="4"/>
    <n v="915"/>
    <n v="47310"/>
    <n v="0.95117311350665823"/>
    <n v="1E-3"/>
  </r>
  <r>
    <s v="ID0777"/>
    <d v="2012-05-26T18:35:20"/>
    <s v="45000 $"/>
    <n v="45000"/>
    <s v="USD"/>
    <n v="45000"/>
    <s v="AGM"/>
    <x v="1"/>
    <s v="India"/>
    <x v="7"/>
    <x v="4"/>
    <n v="79.718824157759499"/>
    <n v="22.134914550529199"/>
    <x v="1"/>
    <n v="15"/>
    <x v="3"/>
    <n v="916"/>
    <n v="3400"/>
    <n v="13.235294117647058"/>
    <n v="45000"/>
  </r>
  <r>
    <s v="ID1006"/>
    <d v="2012-05-28T10:29:41"/>
    <s v="$45,000  USD"/>
    <n v="45000"/>
    <s v="USD"/>
    <n v="45000"/>
    <s v="Staff accountant -- Auditing"/>
    <x v="0"/>
    <s v="USA"/>
    <x v="1"/>
    <x v="0"/>
    <n v="-100.37109375"/>
    <n v="40.580584664127599"/>
    <x v="2"/>
    <n v="3"/>
    <x v="0"/>
    <n v="917"/>
    <n v="47310"/>
    <n v="0.95117311350665823"/>
    <n v="1E-3"/>
  </r>
  <r>
    <s v="ID1030"/>
    <d v="2012-05-28T12:51:53"/>
    <n v="45000"/>
    <n v="45000"/>
    <s v="USD"/>
    <n v="45000"/>
    <s v="Engineer"/>
    <x v="7"/>
    <s v="singapore"/>
    <x v="17"/>
    <x v="4"/>
    <n v="103.8194992"/>
    <n v="1.3571070000000001"/>
    <x v="3"/>
    <n v="4"/>
    <x v="0"/>
    <n v="918"/>
    <n v="55790"/>
    <n v="0.80659616418713032"/>
    <n v="45000"/>
  </r>
  <r>
    <s v="ID1276"/>
    <d v="2012-05-29T10:09:37"/>
    <n v="45000"/>
    <n v="45000"/>
    <s v="USD"/>
    <n v="45000"/>
    <s v="Staff Assistant"/>
    <x v="6"/>
    <s v="USA"/>
    <x v="1"/>
    <x v="0"/>
    <n v="-100.37109375"/>
    <n v="40.580584664127599"/>
    <x v="0"/>
    <n v="7"/>
    <x v="4"/>
    <n v="919"/>
    <n v="47310"/>
    <n v="0.95117311350665823"/>
    <n v="1E-3"/>
  </r>
  <r>
    <s v="ID1302"/>
    <d v="2012-05-29T13:52:13"/>
    <n v="45000"/>
    <n v="45000"/>
    <s v="USD"/>
    <n v="45000"/>
    <s v="Financial Analysis"/>
    <x v="6"/>
    <s v="Pakistan"/>
    <x v="49"/>
    <x v="4"/>
    <n v="71.247499000000005"/>
    <n v="30.3308401"/>
    <x v="2"/>
    <n v="8"/>
    <x v="4"/>
    <n v="920"/>
    <n v="2790"/>
    <n v="16.129032258064516"/>
    <n v="45000"/>
  </r>
  <r>
    <s v="ID1421"/>
    <d v="2012-05-30T01:05:26"/>
    <n v="45000"/>
    <n v="45000"/>
    <s v="USD"/>
    <n v="45000"/>
    <s v="Technical Support Specialist"/>
    <x v="2"/>
    <s v="USA"/>
    <x v="1"/>
    <x v="0"/>
    <n v="-100.37109375"/>
    <n v="40.580584664127599"/>
    <x v="0"/>
    <n v="20"/>
    <x v="1"/>
    <n v="921"/>
    <n v="47310"/>
    <n v="0.95117311350665823"/>
    <n v="1E-3"/>
  </r>
  <r>
    <s v="ID1496"/>
    <d v="2012-05-30T21:19:31"/>
    <n v="45000"/>
    <n v="45000"/>
    <s v="USD"/>
    <n v="45000"/>
    <s v="Data Specialist"/>
    <x v="2"/>
    <s v="USA"/>
    <x v="1"/>
    <x v="0"/>
    <n v="-100.37109375"/>
    <n v="40.580584664127599"/>
    <x v="3"/>
    <n v="10"/>
    <x v="2"/>
    <n v="922"/>
    <n v="47310"/>
    <n v="0.95117311350665823"/>
    <n v="1E-3"/>
  </r>
  <r>
    <s v="ID1521"/>
    <d v="2012-05-31T05:02:59"/>
    <n v="45000"/>
    <n v="45000"/>
    <s v="USD"/>
    <n v="45000"/>
    <s v="Excel Business Analyst"/>
    <x v="6"/>
    <s v="USA"/>
    <x v="1"/>
    <x v="0"/>
    <n v="-100.37109375"/>
    <n v="40.580584664127599"/>
    <x v="2"/>
    <n v="5"/>
    <x v="4"/>
    <n v="923"/>
    <n v="47310"/>
    <n v="0.95117311350665823"/>
    <n v="1E-3"/>
  </r>
  <r>
    <s v="ID1527"/>
    <d v="2012-05-31T06:23:55"/>
    <n v="45000"/>
    <n v="45000"/>
    <s v="USD"/>
    <n v="45000"/>
    <s v="Business Analyst"/>
    <x v="6"/>
    <s v="USA"/>
    <x v="1"/>
    <x v="0"/>
    <n v="-100.37109375"/>
    <n v="40.580584664127599"/>
    <x v="0"/>
    <n v="8"/>
    <x v="4"/>
    <n v="924"/>
    <n v="47310"/>
    <n v="0.95117311350665823"/>
    <n v="1E-3"/>
  </r>
  <r>
    <s v="ID1548"/>
    <d v="2012-05-31T17:35:33"/>
    <s v="45.000 USD"/>
    <n v="45000"/>
    <s v="USD"/>
    <n v="45000"/>
    <s v="Junior Reporting Manager"/>
    <x v="1"/>
    <s v="Germany"/>
    <x v="8"/>
    <x v="1"/>
    <n v="10.370231137780101"/>
    <n v="51.322924262780397"/>
    <x v="3"/>
    <n v="5"/>
    <x v="4"/>
    <n v="925"/>
    <n v="38100"/>
    <n v="1.1811023622047243"/>
    <n v="45000"/>
  </r>
  <r>
    <s v="ID1701"/>
    <d v="2012-06-06T00:49:15"/>
    <n v="45000"/>
    <n v="45000"/>
    <s v="USD"/>
    <n v="45000"/>
    <s v="Bussiness Analyst"/>
    <x v="6"/>
    <s v="USA"/>
    <x v="1"/>
    <x v="0"/>
    <n v="-100.37109375"/>
    <n v="40.580584664127599"/>
    <x v="3"/>
    <n v="4"/>
    <x v="0"/>
    <n v="926"/>
    <n v="47310"/>
    <n v="0.95117311350665823"/>
    <n v="1E-3"/>
  </r>
  <r>
    <s v="ID1704"/>
    <d v="2012-06-06T01:41:40"/>
    <s v="US$45,000"/>
    <n v="45000"/>
    <s v="USD"/>
    <n v="45000"/>
    <s v="CFO"/>
    <x v="3"/>
    <s v="Mexico"/>
    <x v="22"/>
    <x v="2"/>
    <n v="-103.373900728424"/>
    <n v="23.996424387451"/>
    <x v="0"/>
    <n v="5"/>
    <x v="4"/>
    <n v="927"/>
    <n v="14400"/>
    <n v="3.125"/>
    <n v="45000"/>
  </r>
  <r>
    <s v="ID1740"/>
    <d v="2012-06-07T23:33:23"/>
    <n v="45000"/>
    <n v="45000"/>
    <s v="USD"/>
    <n v="45000"/>
    <s v="Sourcing Analyst"/>
    <x v="6"/>
    <s v="USA"/>
    <x v="1"/>
    <x v="0"/>
    <n v="-100.37109375"/>
    <n v="40.580584664127599"/>
    <x v="2"/>
    <n v="2"/>
    <x v="0"/>
    <n v="928"/>
    <n v="47310"/>
    <n v="0.95117311350665823"/>
    <n v="1E-3"/>
  </r>
  <r>
    <s v="ID1808"/>
    <d v="2012-06-12T08:46:15"/>
    <n v="45000"/>
    <n v="45000"/>
    <s v="USD"/>
    <n v="45000"/>
    <s v="ba"/>
    <x v="6"/>
    <s v="USA"/>
    <x v="1"/>
    <x v="0"/>
    <n v="-100.37109375"/>
    <n v="40.580584664127599"/>
    <x v="0"/>
    <n v="4"/>
    <x v="0"/>
    <n v="929"/>
    <n v="47310"/>
    <n v="0.95117311350665823"/>
    <n v="1E-3"/>
  </r>
  <r>
    <s v="ID1896"/>
    <d v="2012-06-19T00:23:24"/>
    <n v="45000"/>
    <n v="45000"/>
    <s v="USD"/>
    <n v="45000"/>
    <s v="Senior Accountant"/>
    <x v="0"/>
    <s v="USA"/>
    <x v="1"/>
    <x v="0"/>
    <n v="-100.37109375"/>
    <n v="40.580584664127599"/>
    <x v="3"/>
    <n v="5"/>
    <x v="4"/>
    <n v="930"/>
    <n v="47310"/>
    <n v="0.95117311350665823"/>
    <n v="1E-3"/>
  </r>
  <r>
    <s v="ID0473"/>
    <d v="2012-05-26T03:15:30"/>
    <s v="Â£28500"/>
    <n v="28500"/>
    <s v="GBP"/>
    <n v="44921.080753917595"/>
    <s v="Data Quality &amp; Analysis Manager"/>
    <x v="1"/>
    <s v="UK"/>
    <x v="2"/>
    <x v="1"/>
    <n v="-3.2765753000000002"/>
    <n v="54.702354499999998"/>
    <x v="3"/>
    <m/>
    <x v="0"/>
    <n v="931"/>
    <n v="35840"/>
    <n v="1.253378369249933"/>
    <n v="44921.080753917595"/>
  </r>
  <r>
    <s v="ID1120"/>
    <d v="2012-05-28T17:15:29"/>
    <s v="Â£28500"/>
    <n v="28500"/>
    <s v="GBP"/>
    <n v="44921.080753917595"/>
    <s v="Development (Project &amp; Planning) Manager"/>
    <x v="1"/>
    <s v="UK"/>
    <x v="2"/>
    <x v="1"/>
    <n v="-3.2765753000000002"/>
    <n v="54.702354499999998"/>
    <x v="1"/>
    <n v="15"/>
    <x v="3"/>
    <n v="932"/>
    <n v="35840"/>
    <n v="1.253378369249933"/>
    <n v="44921.080753917595"/>
  </r>
  <r>
    <s v="ID1158"/>
    <d v="2012-05-28T21:14:25"/>
    <s v="R366252"/>
    <n v="366252"/>
    <s v="ZAR"/>
    <n v="44654.095718350931"/>
    <s v="Accountant"/>
    <x v="0"/>
    <s v="South Africa"/>
    <x v="14"/>
    <x v="5"/>
    <n v="25.075048595878101"/>
    <n v="-29.262871995561401"/>
    <x v="2"/>
    <n v="15"/>
    <x v="3"/>
    <n v="933"/>
    <n v="10360"/>
    <n v="4.3102408994547234"/>
    <n v="44654.095718350931"/>
  </r>
  <r>
    <s v="ID1081"/>
    <d v="2012-05-28T15:33:37"/>
    <s v="INR 2500000"/>
    <n v="2500000"/>
    <s v="INR"/>
    <n v="44519.791718606422"/>
    <s v="Vice President"/>
    <x v="3"/>
    <s v="India"/>
    <x v="7"/>
    <x v="4"/>
    <n v="79.718824157759499"/>
    <n v="22.134914550529199"/>
    <x v="0"/>
    <n v="9"/>
    <x v="4"/>
    <n v="934"/>
    <n v="3400"/>
    <n v="13.094056387825418"/>
    <n v="44519.791718606422"/>
  </r>
  <r>
    <s v="ID0109"/>
    <d v="2012-05-26T00:41:06"/>
    <n v="35000"/>
    <n v="35000"/>
    <s v="EUR"/>
    <n v="44463.980364706273"/>
    <s v="Project manager"/>
    <x v="1"/>
    <s v="Greece"/>
    <x v="50"/>
    <x v="1"/>
    <n v="23.998979285390799"/>
    <n v="38.248346119095103"/>
    <x v="0"/>
    <m/>
    <x v="0"/>
    <n v="935"/>
    <n v="27630"/>
    <n v="1.6092645806987431"/>
    <n v="44463.980364706273"/>
  </r>
  <r>
    <s v="ID1238"/>
    <d v="2012-05-29T03:28:37"/>
    <s v="â‚¬35,000 / â‚¬44,000"/>
    <n v="35000"/>
    <s v="EUR"/>
    <n v="44463.980364706273"/>
    <s v="Business Analyst"/>
    <x v="6"/>
    <s v="Ireland"/>
    <x v="32"/>
    <x v="1"/>
    <n v="-8.3497513219418007"/>
    <n v="53.181314068583603"/>
    <x v="2"/>
    <n v="12"/>
    <x v="2"/>
    <n v="936"/>
    <n v="33540"/>
    <n v="1.3257000705040629"/>
    <n v="44463.980364706273"/>
  </r>
  <r>
    <s v="ID0494"/>
    <d v="2012-05-26T03:37:46"/>
    <n v="28164"/>
    <n v="28164"/>
    <s v="GBP"/>
    <n v="44391.484854502989"/>
    <s v="Administration Officer"/>
    <x v="1"/>
    <s v="UK"/>
    <x v="2"/>
    <x v="1"/>
    <n v="-3.2765753000000002"/>
    <n v="54.702354499999998"/>
    <x v="0"/>
    <m/>
    <x v="0"/>
    <n v="937"/>
    <n v="35840"/>
    <n v="1.2386016979493022"/>
    <n v="44391.484854502989"/>
  </r>
  <r>
    <s v="ID0131"/>
    <d v="2012-05-26T00:42:41"/>
    <n v="28159.200000000001"/>
    <n v="28159"/>
    <s v="GBP"/>
    <n v="44383.603963142654"/>
    <s v="Data Analyst"/>
    <x v="6"/>
    <s v="UK"/>
    <x v="2"/>
    <x v="1"/>
    <n v="-3.2765753000000002"/>
    <n v="54.702354499999998"/>
    <x v="2"/>
    <m/>
    <x v="0"/>
    <n v="938"/>
    <n v="35840"/>
    <n v="1.2383818070073285"/>
    <n v="44383.603963142654"/>
  </r>
  <r>
    <s v="ID0228"/>
    <d v="2012-05-26T00:58:10"/>
    <n v="45000"/>
    <n v="45000"/>
    <s v="CAD"/>
    <n v="44251.268536364711"/>
    <s v="Technical support specialist"/>
    <x v="2"/>
    <s v="Canada"/>
    <x v="0"/>
    <x v="0"/>
    <n v="-96.081121840459303"/>
    <n v="62.8661033080922"/>
    <x v="1"/>
    <m/>
    <x v="0"/>
    <n v="939"/>
    <n v="38370"/>
    <n v="1.1532777830691872"/>
    <n v="1E-3"/>
  </r>
  <r>
    <s v="ID0354"/>
    <d v="2012-05-26T01:41:54"/>
    <n v="44200"/>
    <n v="44200"/>
    <s v="USD"/>
    <n v="44200"/>
    <s v="Planning and Analysis Supervisor"/>
    <x v="6"/>
    <s v="USA"/>
    <x v="1"/>
    <x v="0"/>
    <n v="-100.37109375"/>
    <n v="40.580584664127599"/>
    <x v="2"/>
    <m/>
    <x v="0"/>
    <n v="940"/>
    <n v="47310"/>
    <n v="0.93426336926653986"/>
    <n v="1E-3"/>
  </r>
  <r>
    <s v="ID0262"/>
    <d v="2012-05-26T01:08:00"/>
    <n v="28000"/>
    <n v="28000"/>
    <s v="GBP"/>
    <n v="44132.991617883956"/>
    <s v="Ops Adminstrator"/>
    <x v="6"/>
    <s v="UK"/>
    <x v="2"/>
    <x v="1"/>
    <n v="-3.2765753000000002"/>
    <n v="54.702354499999998"/>
    <x v="2"/>
    <m/>
    <x v="0"/>
    <n v="941"/>
    <n v="35840"/>
    <n v="1.2313892750525657"/>
    <n v="44132.991617883956"/>
  </r>
  <r>
    <s v="ID0387"/>
    <d v="2012-05-26T02:00:10"/>
    <s v="Â£28000"/>
    <n v="28000"/>
    <s v="GBP"/>
    <n v="44132.991617883956"/>
    <s v="Central Services Manager"/>
    <x v="1"/>
    <s v="UK"/>
    <x v="2"/>
    <x v="1"/>
    <n v="-3.2765753000000002"/>
    <n v="54.702354499999998"/>
    <x v="3"/>
    <m/>
    <x v="0"/>
    <n v="942"/>
    <n v="35840"/>
    <n v="1.2313892750525657"/>
    <n v="44132.991617883956"/>
  </r>
  <r>
    <s v="ID1062"/>
    <d v="2012-05-28T14:34:37"/>
    <s v="Â£28000"/>
    <n v="28000"/>
    <s v="GBP"/>
    <n v="44132.991617883956"/>
    <s v="Modeller"/>
    <x v="6"/>
    <s v="UK"/>
    <x v="2"/>
    <x v="1"/>
    <n v="-3.2765753000000002"/>
    <n v="54.702354499999998"/>
    <x v="3"/>
    <n v="16"/>
    <x v="3"/>
    <n v="943"/>
    <n v="35840"/>
    <n v="1.2313892750525657"/>
    <n v="44132.991617883956"/>
  </r>
  <r>
    <s v="ID0009"/>
    <d v="2012-05-25T03:37:17"/>
    <s v="44000 $"/>
    <n v="44000"/>
    <s v="USD"/>
    <n v="44000"/>
    <s v="CFO"/>
    <x v="3"/>
    <s v="Portugal"/>
    <x v="41"/>
    <x v="1"/>
    <n v="-13.1379437689524"/>
    <n v="38.742054043614601"/>
    <x v="1"/>
    <m/>
    <x v="0"/>
    <n v="944"/>
    <n v="24590"/>
    <n v="1.7893452623017487"/>
    <n v="44000"/>
  </r>
  <r>
    <s v="ID0127"/>
    <d v="2012-05-26T00:42:10"/>
    <s v="US $44,000"/>
    <n v="44000"/>
    <s v="USD"/>
    <n v="44000"/>
    <s v="School Tech Coordinator"/>
    <x v="1"/>
    <s v="USA"/>
    <x v="1"/>
    <x v="0"/>
    <n v="-100.37109375"/>
    <n v="40.580584664127599"/>
    <x v="1"/>
    <m/>
    <x v="0"/>
    <n v="945"/>
    <n v="47310"/>
    <n v="0.93003593320651023"/>
    <n v="1E-3"/>
  </r>
  <r>
    <s v="ID0389"/>
    <d v="2012-05-26T02:00:42"/>
    <n v="44000"/>
    <n v="44000"/>
    <s v="USD"/>
    <n v="44000"/>
    <s v="continuous improvement team member"/>
    <x v="6"/>
    <s v="USA"/>
    <x v="1"/>
    <x v="0"/>
    <n v="-100.37109375"/>
    <n v="40.580584664127599"/>
    <x v="3"/>
    <m/>
    <x v="0"/>
    <n v="946"/>
    <n v="47310"/>
    <n v="0.93003593320651023"/>
    <n v="1E-3"/>
  </r>
  <r>
    <s v="ID1392"/>
    <d v="2012-05-29T21:59:35"/>
    <n v="44000"/>
    <n v="44000"/>
    <s v="USD"/>
    <n v="44000"/>
    <s v="Test engineer"/>
    <x v="7"/>
    <s v="USA"/>
    <x v="1"/>
    <x v="0"/>
    <n v="-100.37109375"/>
    <n v="40.580584664127599"/>
    <x v="0"/>
    <n v="15"/>
    <x v="3"/>
    <n v="947"/>
    <n v="47310"/>
    <n v="0.93003593320651023"/>
    <n v="1E-3"/>
  </r>
  <r>
    <s v="ID1589"/>
    <d v="2012-06-01T13:03:18"/>
    <n v="44000"/>
    <n v="44000"/>
    <s v="USD"/>
    <n v="44000"/>
    <s v="Quality Assurance Analyst"/>
    <x v="6"/>
    <s v="USA"/>
    <x v="1"/>
    <x v="0"/>
    <n v="-100.37109375"/>
    <n v="40.580584664127599"/>
    <x v="0"/>
    <n v="3.5"/>
    <x v="0"/>
    <n v="948"/>
    <n v="47310"/>
    <n v="0.93003593320651023"/>
    <n v="1E-3"/>
  </r>
  <r>
    <s v="ID1040"/>
    <d v="2012-05-28T13:26:22"/>
    <n v="55"/>
    <n v="55000"/>
    <s v="NZD"/>
    <n v="43867.345148271634"/>
    <s v="Financial Analyst"/>
    <x v="6"/>
    <s v="New Zealand"/>
    <x v="12"/>
    <x v="3"/>
    <n v="157.68814341298901"/>
    <n v="-41.605832905433601"/>
    <x v="2"/>
    <n v="10"/>
    <x v="2"/>
    <n v="949"/>
    <n v="28100"/>
    <n v="1.5611154857036169"/>
    <n v="43867.345148271634"/>
  </r>
  <r>
    <s v="ID0971"/>
    <d v="2012-05-28T06:52:05"/>
    <n v="43000"/>
    <n v="43000"/>
    <s v="AUD"/>
    <n v="43856.11522531334"/>
    <s v="Finance Officer"/>
    <x v="1"/>
    <s v="Australia"/>
    <x v="6"/>
    <x v="3"/>
    <n v="136.67140151954899"/>
    <n v="-24.803590596310801"/>
    <x v="2"/>
    <n v="1"/>
    <x v="0"/>
    <n v="950"/>
    <n v="36910"/>
    <n v="1.1881906048581237"/>
    <n v="43856.11522531334"/>
  </r>
  <r>
    <s v="ID1351"/>
    <d v="2012-05-29T18:21:13"/>
    <n v="34500"/>
    <n v="34500"/>
    <s v="EUR"/>
    <n v="43828.780645210471"/>
    <s v="Analyst"/>
    <x v="6"/>
    <s v="Netherlands"/>
    <x v="3"/>
    <x v="1"/>
    <n v="-0.23411047311343899"/>
    <n v="49.402635500701699"/>
    <x v="0"/>
    <n v="15"/>
    <x v="3"/>
    <n v="951"/>
    <n v="41810"/>
    <n v="1.0482846363360552"/>
    <n v="43828.780645210471"/>
  </r>
  <r>
    <s v="ID0860"/>
    <d v="2012-05-27T03:37:36"/>
    <n v="43600"/>
    <n v="43600"/>
    <s v="USD"/>
    <n v="43600"/>
    <s v="Data Analyst"/>
    <x v="6"/>
    <s v="USA"/>
    <x v="1"/>
    <x v="0"/>
    <n v="-100.37109375"/>
    <n v="40.580584664127599"/>
    <x v="0"/>
    <n v="5"/>
    <x v="4"/>
    <n v="952"/>
    <n v="47310"/>
    <n v="0.9215810610864511"/>
    <n v="1E-3"/>
  </r>
  <r>
    <s v="ID0293"/>
    <d v="2012-05-26T01:18:58"/>
    <n v="3600"/>
    <n v="43200"/>
    <s v="USD"/>
    <n v="43200"/>
    <s v="Projects Planner"/>
    <x v="1"/>
    <s v="Saudi Arabia"/>
    <x v="34"/>
    <x v="6"/>
    <n v="42.352831999999999"/>
    <n v="25.624262600000002"/>
    <x v="0"/>
    <m/>
    <x v="0"/>
    <n v="953"/>
    <n v="22750"/>
    <n v="1.8989010989010988"/>
    <n v="43200"/>
  </r>
  <r>
    <s v="ID0212"/>
    <d v="2012-05-26T00:54:41"/>
    <n v="43000"/>
    <n v="43000"/>
    <s v="USD"/>
    <n v="43000"/>
    <s v="Reporting Analyst Team Lead"/>
    <x v="6"/>
    <s v="USA"/>
    <x v="1"/>
    <x v="0"/>
    <n v="-100.37109375"/>
    <n v="40.580584664127599"/>
    <x v="2"/>
    <m/>
    <x v="0"/>
    <n v="954"/>
    <n v="47310"/>
    <n v="0.90889875290636224"/>
    <n v="1E-3"/>
  </r>
  <r>
    <s v="ID0545"/>
    <d v="2012-05-26T05:29:58"/>
    <n v="43000"/>
    <n v="43000"/>
    <s v="USD"/>
    <n v="43000"/>
    <s v="Accountant"/>
    <x v="0"/>
    <s v="USA"/>
    <x v="1"/>
    <x v="0"/>
    <n v="-100.37109375"/>
    <n v="40.580584664127599"/>
    <x v="2"/>
    <m/>
    <x v="0"/>
    <n v="955"/>
    <n v="47310"/>
    <n v="0.90889875290636224"/>
    <n v="1E-3"/>
  </r>
  <r>
    <s v="ID0888"/>
    <d v="2012-05-27T13:34:12"/>
    <n v="43000"/>
    <n v="43000"/>
    <s v="USD"/>
    <n v="43000"/>
    <s v="Financial Analyst"/>
    <x v="6"/>
    <s v="USA"/>
    <x v="1"/>
    <x v="0"/>
    <n v="-100.37109375"/>
    <n v="40.580584664127599"/>
    <x v="0"/>
    <n v="1"/>
    <x v="0"/>
    <n v="956"/>
    <n v="47310"/>
    <n v="0.90889875290636224"/>
    <n v="1E-3"/>
  </r>
  <r>
    <s v="ID1270"/>
    <d v="2012-05-29T09:37:40"/>
    <s v="AUD $43000"/>
    <n v="43000"/>
    <s v="USD"/>
    <n v="43000"/>
    <s v="Operations Support Officer"/>
    <x v="1"/>
    <s v="Australia"/>
    <x v="6"/>
    <x v="3"/>
    <n v="136.67140151954899"/>
    <n v="-24.803590596310801"/>
    <x v="3"/>
    <n v="4"/>
    <x v="0"/>
    <n v="957"/>
    <n v="36910"/>
    <n v="1.1649959360606881"/>
    <n v="43000"/>
  </r>
  <r>
    <s v="ID1898"/>
    <d v="2012-06-19T03:25:34"/>
    <n v="43000"/>
    <n v="43000"/>
    <s v="USD"/>
    <n v="43000"/>
    <s v="Performance Improvement Analyst"/>
    <x v="6"/>
    <s v="USA"/>
    <x v="1"/>
    <x v="0"/>
    <n v="-100.37109375"/>
    <n v="40.580584664127599"/>
    <x v="0"/>
    <n v="5"/>
    <x v="4"/>
    <n v="958"/>
    <n v="47310"/>
    <n v="0.90889875290636224"/>
    <n v="1E-3"/>
  </r>
  <r>
    <s v="ID1135"/>
    <d v="2012-05-28T18:30:51"/>
    <s v="Rs 2400000"/>
    <n v="2400000"/>
    <s v="INR"/>
    <n v="42739.000049862167"/>
    <s v="GM Finance"/>
    <x v="1"/>
    <s v="India"/>
    <x v="7"/>
    <x v="4"/>
    <n v="79.718824157759499"/>
    <n v="22.134914550529199"/>
    <x v="2"/>
    <n v="10"/>
    <x v="2"/>
    <n v="959"/>
    <n v="3400"/>
    <n v="12.570294132312402"/>
    <n v="42739.000049862167"/>
  </r>
  <r>
    <s v="ID1500"/>
    <d v="2012-05-30T22:31:33"/>
    <s v="33500 â‚¬"/>
    <n v="33500"/>
    <s v="EUR"/>
    <n v="42558.381206218859"/>
    <s v="Controller / VBA Developet"/>
    <x v="8"/>
    <s v="Germany"/>
    <x v="8"/>
    <x v="1"/>
    <n v="10.370231137780101"/>
    <n v="51.322924262780397"/>
    <x v="2"/>
    <n v="8"/>
    <x v="4"/>
    <n v="960"/>
    <n v="38100"/>
    <n v="1.1170178794283165"/>
    <n v="42558.381206218859"/>
  </r>
  <r>
    <s v="ID1362"/>
    <d v="2012-05-29T19:10:05"/>
    <s v="27,000.GBP 42,353 USD "/>
    <n v="27000"/>
    <s v="GBP"/>
    <n v="42556.81334581667"/>
    <s v="Engineering Tech"/>
    <x v="7"/>
    <s v="UK"/>
    <x v="2"/>
    <x v="1"/>
    <n v="-3.2765753000000002"/>
    <n v="54.702354499999998"/>
    <x v="0"/>
    <n v="1"/>
    <x v="0"/>
    <n v="961"/>
    <n v="35840"/>
    <n v="1.1874110866578311"/>
    <n v="42556.81334581667"/>
  </r>
  <r>
    <s v="ID1729"/>
    <d v="2012-06-07T06:22:17"/>
    <s v="Â£27000"/>
    <n v="27000"/>
    <s v="GBP"/>
    <n v="42556.81334581667"/>
    <s v="Network Designer"/>
    <x v="6"/>
    <s v="UK"/>
    <x v="2"/>
    <x v="1"/>
    <n v="-3.2765753000000002"/>
    <n v="54.702354499999998"/>
    <x v="0"/>
    <n v="2"/>
    <x v="0"/>
    <n v="962"/>
    <n v="35840"/>
    <n v="1.1874110866578311"/>
    <n v="42556.81334581667"/>
  </r>
  <r>
    <s v="ID1786"/>
    <d v="2012-06-11T05:59:09"/>
    <n v="27000"/>
    <n v="27000"/>
    <s v="GBP"/>
    <n v="42556.81334581667"/>
    <s v="assistant account manager"/>
    <x v="1"/>
    <s v="UK"/>
    <x v="2"/>
    <x v="1"/>
    <n v="-3.2765753000000002"/>
    <n v="54.702354499999998"/>
    <x v="0"/>
    <n v="3"/>
    <x v="0"/>
    <n v="963"/>
    <n v="35840"/>
    <n v="1.1874110866578311"/>
    <n v="42556.81334581667"/>
  </r>
  <r>
    <s v="ID1787"/>
    <d v="2012-06-11T05:59:55"/>
    <n v="27000"/>
    <n v="27000"/>
    <s v="GBP"/>
    <n v="42556.81334581667"/>
    <s v="assistant account manager"/>
    <x v="1"/>
    <s v="UK"/>
    <x v="2"/>
    <x v="1"/>
    <n v="-3.2765753000000002"/>
    <n v="54.702354499999998"/>
    <x v="0"/>
    <n v="3"/>
    <x v="0"/>
    <n v="964"/>
    <n v="35840"/>
    <n v="1.1874110866578311"/>
    <n v="42556.81334581667"/>
  </r>
  <r>
    <s v="ID1827"/>
    <d v="2012-06-13T04:39:37"/>
    <n v="42307.199999999997"/>
    <n v="42307"/>
    <s v="USD"/>
    <n v="42307"/>
    <s v="purchasing operations administrator"/>
    <x v="6"/>
    <s v="USA"/>
    <x v="1"/>
    <x v="0"/>
    <n v="-100.37109375"/>
    <n v="40.580584664127599"/>
    <x v="3"/>
    <n v="25"/>
    <x v="1"/>
    <n v="965"/>
    <n v="47310"/>
    <n v="0.89425068695835974"/>
    <n v="1E-3"/>
  </r>
  <r>
    <s v="ID0216"/>
    <d v="2012-05-26T00:55:50"/>
    <n v="42140"/>
    <n v="42140"/>
    <s v="USD"/>
    <n v="42140"/>
    <s v="Information Analyst II"/>
    <x v="6"/>
    <s v="USA"/>
    <x v="1"/>
    <x v="0"/>
    <n v="-100.37109375"/>
    <n v="40.580584664127599"/>
    <x v="0"/>
    <m/>
    <x v="0"/>
    <n v="966"/>
    <n v="47310"/>
    <n v="0.890720777848235"/>
    <n v="1E-3"/>
  </r>
  <r>
    <s v="ID0933"/>
    <d v="2012-05-27T22:35:22"/>
    <n v="42000"/>
    <n v="42000"/>
    <s v="USD"/>
    <n v="42000"/>
    <s v="Credit Controller"/>
    <x v="8"/>
    <s v="Saudi Arabia"/>
    <x v="34"/>
    <x v="6"/>
    <n v="42.352831999999999"/>
    <n v="25.624262600000002"/>
    <x v="2"/>
    <n v="15"/>
    <x v="3"/>
    <n v="967"/>
    <n v="22750"/>
    <n v="1.8461538461538463"/>
    <n v="42000"/>
  </r>
  <r>
    <s v="ID1037"/>
    <d v="2012-05-28T13:06:37"/>
    <n v="3500"/>
    <n v="42000"/>
    <s v="USD"/>
    <n v="42000"/>
    <s v="Category Operations Supv."/>
    <x v="1"/>
    <s v="Kuwait"/>
    <x v="47"/>
    <x v="6"/>
    <n v="47.754882648013997"/>
    <n v="29.3357408462503"/>
    <x v="2"/>
    <n v="5"/>
    <x v="4"/>
    <n v="968"/>
    <n v="46970"/>
    <n v="0.89418777943368111"/>
    <n v="42000"/>
  </r>
  <r>
    <s v="ID1480"/>
    <d v="2012-05-30T18:16:05"/>
    <n v="42000"/>
    <n v="42000"/>
    <s v="USD"/>
    <n v="42000"/>
    <s v="Service Solution Rep"/>
    <x v="6"/>
    <s v="USA"/>
    <x v="1"/>
    <x v="0"/>
    <n v="-100.37109375"/>
    <n v="40.580584664127599"/>
    <x v="2"/>
    <n v="2"/>
    <x v="0"/>
    <n v="969"/>
    <n v="47310"/>
    <n v="0.88776157260621436"/>
    <n v="1E-3"/>
  </r>
  <r>
    <s v="ID1618"/>
    <d v="2012-06-02T06:31:21"/>
    <s v="42000 US"/>
    <n v="42000"/>
    <s v="USD"/>
    <n v="42000"/>
    <s v="production clerk"/>
    <x v="6"/>
    <s v="USA"/>
    <x v="1"/>
    <x v="0"/>
    <n v="-100.37109375"/>
    <n v="40.580584664127599"/>
    <x v="0"/>
    <n v="2"/>
    <x v="0"/>
    <n v="970"/>
    <n v="47310"/>
    <n v="0.88776157260621436"/>
    <n v="1E-3"/>
  </r>
  <r>
    <s v="ID1712"/>
    <d v="2012-06-06T08:25:56"/>
    <n v="42000"/>
    <n v="42000"/>
    <s v="USD"/>
    <n v="42000"/>
    <s v="Staff Accountant"/>
    <x v="0"/>
    <s v="USA"/>
    <x v="1"/>
    <x v="0"/>
    <n v="-100.37109375"/>
    <n v="40.580584664127599"/>
    <x v="0"/>
    <n v="1"/>
    <x v="0"/>
    <n v="971"/>
    <n v="47310"/>
    <n v="0.88776157260621436"/>
    <n v="1E-3"/>
  </r>
  <r>
    <s v="ID0373"/>
    <d v="2012-05-26T01:51:24"/>
    <n v="41932"/>
    <n v="41932"/>
    <s v="USD"/>
    <n v="41932"/>
    <s v="Buyer"/>
    <x v="1"/>
    <s v="USA"/>
    <x v="1"/>
    <x v="0"/>
    <n v="-100.37109375"/>
    <n v="40.580584664127599"/>
    <x v="3"/>
    <m/>
    <x v="0"/>
    <n v="972"/>
    <n v="47310"/>
    <n v="0.88632424434580426"/>
    <n v="1E-3"/>
  </r>
  <r>
    <s v="ID1691"/>
    <d v="2012-06-05T19:59:35"/>
    <n v="33000"/>
    <n v="33000"/>
    <s v="EUR"/>
    <n v="41923.181486723057"/>
    <s v="assistant"/>
    <x v="6"/>
    <s v="france"/>
    <x v="36"/>
    <x v="1"/>
    <n v="2.3377800069637802"/>
    <n v="46.531792132960398"/>
    <x v="0"/>
    <n v="6"/>
    <x v="4"/>
    <n v="973"/>
    <n v="34750"/>
    <n v="1.2064224888265629"/>
    <n v="41923.181486723057"/>
  </r>
  <r>
    <s v="ID1789"/>
    <d v="2012-06-11T16:55:40"/>
    <s v="Â£26500"/>
    <n v="26500"/>
    <s v="GBP"/>
    <n v="41768.724209783031"/>
    <s v="Compliance Manager"/>
    <x v="1"/>
    <s v="UK"/>
    <x v="2"/>
    <x v="1"/>
    <n v="-3.2765753000000002"/>
    <n v="54.702354499999998"/>
    <x v="0"/>
    <n v="16"/>
    <x v="3"/>
    <n v="974"/>
    <n v="35840"/>
    <n v="1.1654219924604641"/>
    <n v="41768.724209783031"/>
  </r>
  <r>
    <s v="ID0006"/>
    <d v="2012-05-25T03:28:28"/>
    <n v="41731"/>
    <n v="41731"/>
    <s v="USD"/>
    <n v="41731"/>
    <s v="Analyst"/>
    <x v="6"/>
    <s v="Iceland"/>
    <x v="51"/>
    <x v="1"/>
    <n v="-18.9371978498469"/>
    <n v="65.089921497286994"/>
    <x v="2"/>
    <m/>
    <x v="0"/>
    <n v="975"/>
    <n v="28270"/>
    <n v="1.4761584718783163"/>
    <n v="1E-3"/>
  </r>
  <r>
    <s v="ID1880"/>
    <d v="2012-06-16T18:31:59"/>
    <n v="2342342"/>
    <n v="2342342"/>
    <s v="INR"/>
    <n v="41712.231189497601"/>
    <s v="3r23regedf"/>
    <x v="9"/>
    <s v="India"/>
    <x v="7"/>
    <x v="4"/>
    <n v="79.718824157759499"/>
    <n v="22.134914550529199"/>
    <x v="3"/>
    <n v="12"/>
    <x v="2"/>
    <n v="976"/>
    <n v="3400"/>
    <n v="12.268303291028706"/>
    <n v="41712.231189497601"/>
  </r>
  <r>
    <s v="ID0218"/>
    <d v="2012-05-26T00:56:37"/>
    <n v="41600"/>
    <n v="41600"/>
    <s v="USD"/>
    <n v="41600"/>
    <s v="Project Manager"/>
    <x v="1"/>
    <s v="USA"/>
    <x v="1"/>
    <x v="0"/>
    <n v="-100.37109375"/>
    <n v="40.580584664127599"/>
    <x v="0"/>
    <m/>
    <x v="0"/>
    <n v="977"/>
    <n v="47310"/>
    <n v="0.87930670048615511"/>
    <n v="1E-3"/>
  </r>
  <r>
    <s v="ID0182"/>
    <d v="2012-05-26T00:50:11"/>
    <n v="41.405999999999999"/>
    <n v="41406"/>
    <s v="USD"/>
    <n v="41406"/>
    <s v="Executive Assistant"/>
    <x v="6"/>
    <s v="Canada"/>
    <x v="0"/>
    <x v="0"/>
    <n v="-96.081121840459303"/>
    <n v="62.8661033080922"/>
    <x v="1"/>
    <m/>
    <x v="0"/>
    <n v="978"/>
    <n v="38370"/>
    <n v="1.0791243158717749"/>
    <n v="1E-3"/>
  </r>
  <r>
    <s v="ID0090"/>
    <d v="2012-05-26T00:39:28"/>
    <n v="42000"/>
    <n v="42000"/>
    <s v="CAD"/>
    <n v="41301.183967273726"/>
    <s v="IT Asset Administrator"/>
    <x v="6"/>
    <s v="Canada"/>
    <x v="0"/>
    <x v="0"/>
    <n v="-96.081121840459303"/>
    <n v="62.8661033080922"/>
    <x v="0"/>
    <m/>
    <x v="0"/>
    <n v="979"/>
    <n v="38370"/>
    <n v="1.0763925975312412"/>
    <n v="1E-3"/>
  </r>
  <r>
    <s v="ID0303"/>
    <d v="2012-05-26T01:22:40"/>
    <n v="42000"/>
    <n v="42000"/>
    <s v="CAD"/>
    <n v="41301.183967273726"/>
    <s v="Financial Analyst"/>
    <x v="6"/>
    <s v="Canada"/>
    <x v="0"/>
    <x v="0"/>
    <n v="-96.081121840459303"/>
    <n v="62.8661033080922"/>
    <x v="2"/>
    <m/>
    <x v="0"/>
    <n v="980"/>
    <n v="38370"/>
    <n v="1.0763925975312412"/>
    <n v="1E-3"/>
  </r>
  <r>
    <s v="ID0028"/>
    <d v="2012-05-25T04:48:33"/>
    <n v="2700"/>
    <n v="32400"/>
    <s v="EUR"/>
    <n v="41160.941823328096"/>
    <s v="Project Leader"/>
    <x v="1"/>
    <s v="Belgium"/>
    <x v="48"/>
    <x v="1"/>
    <n v="4.5788363560432002"/>
    <n v="50.672589467867503"/>
    <x v="0"/>
    <m/>
    <x v="0"/>
    <n v="981"/>
    <n v="38290"/>
    <n v="1.0749788932705171"/>
    <n v="41160.941823328096"/>
  </r>
  <r>
    <s v="ID0031"/>
    <d v="2012-05-25T04:55:48"/>
    <n v="41000"/>
    <n v="41000"/>
    <s v="USD"/>
    <n v="41000"/>
    <s v="Chief of the department of public budget analisis and forecasting"/>
    <x v="1"/>
    <s v="Russia"/>
    <x v="25"/>
    <x v="1"/>
    <n v="36.38671875"/>
    <n v="57.515822865538802"/>
    <x v="2"/>
    <m/>
    <x v="0"/>
    <n v="982"/>
    <n v="19240"/>
    <n v="2.130977130977131"/>
    <n v="41000"/>
  </r>
  <r>
    <s v="ID0060"/>
    <d v="2012-05-25T07:00:52"/>
    <n v="41000"/>
    <n v="41000"/>
    <s v="USD"/>
    <n v="41000"/>
    <s v="Specialist"/>
    <x v="2"/>
    <s v="USA"/>
    <x v="1"/>
    <x v="0"/>
    <n v="-100.37109375"/>
    <n v="40.580584664127599"/>
    <x v="0"/>
    <m/>
    <x v="0"/>
    <n v="983"/>
    <n v="47310"/>
    <n v="0.86662439230606636"/>
    <n v="1E-3"/>
  </r>
  <r>
    <s v="ID0214"/>
    <d v="2012-05-26T00:54:56"/>
    <n v="41000"/>
    <n v="41000"/>
    <s v="USD"/>
    <n v="41000"/>
    <s v="Operations Expert"/>
    <x v="1"/>
    <s v="USA"/>
    <x v="1"/>
    <x v="0"/>
    <n v="-100.37109375"/>
    <n v="40.580584664127599"/>
    <x v="2"/>
    <m/>
    <x v="0"/>
    <n v="984"/>
    <n v="47310"/>
    <n v="0.86662439230606636"/>
    <n v="1E-3"/>
  </r>
  <r>
    <s v="ID0312"/>
    <d v="2012-05-26T01:25:05"/>
    <n v="41000"/>
    <n v="41000"/>
    <s v="USD"/>
    <n v="41000"/>
    <s v="Operations Analyst"/>
    <x v="6"/>
    <s v="USA"/>
    <x v="1"/>
    <x v="0"/>
    <n v="-100.37109375"/>
    <n v="40.580584664127599"/>
    <x v="0"/>
    <m/>
    <x v="0"/>
    <n v="985"/>
    <n v="47310"/>
    <n v="0.86662439230606636"/>
    <n v="1E-3"/>
  </r>
  <r>
    <s v="ID0768"/>
    <d v="2012-05-26T17:24:41"/>
    <n v="41000"/>
    <n v="41000"/>
    <s v="USD"/>
    <n v="41000"/>
    <s v="Business Analyst"/>
    <x v="6"/>
    <s v="USA"/>
    <x v="1"/>
    <x v="0"/>
    <n v="-100.37109375"/>
    <n v="40.580584664127599"/>
    <x v="2"/>
    <n v="4"/>
    <x v="0"/>
    <n v="986"/>
    <n v="47310"/>
    <n v="0.86662439230606636"/>
    <n v="1E-3"/>
  </r>
  <r>
    <s v="ID1344"/>
    <d v="2012-05-29T17:39:55"/>
    <s v="41000 $"/>
    <n v="41000"/>
    <s v="USD"/>
    <n v="41000"/>
    <s v="PO/PMO/Planner/PM"/>
    <x v="1"/>
    <s v="Israel"/>
    <x v="10"/>
    <x v="6"/>
    <n v="34.976029031563399"/>
    <n v="31.563409567095999"/>
    <x v="3"/>
    <n v="4"/>
    <x v="0"/>
    <n v="987"/>
    <n v="27660"/>
    <n v="1.4822848879248012"/>
    <n v="41000"/>
  </r>
  <r>
    <s v="ID1458"/>
    <d v="2012-05-30T13:36:48"/>
    <n v="41000"/>
    <n v="41000"/>
    <s v="USD"/>
    <n v="41000"/>
    <s v="Marketing Analyst"/>
    <x v="6"/>
    <s v="Japan"/>
    <x v="19"/>
    <x v="4"/>
    <n v="136.329402140414"/>
    <n v="35.945219199230898"/>
    <x v="3"/>
    <n v="2"/>
    <x v="0"/>
    <n v="988"/>
    <n v="34610"/>
    <n v="1.1846287200231147"/>
    <n v="41000"/>
  </r>
  <r>
    <s v="ID1575"/>
    <d v="2012-06-01T04:10:52"/>
    <n v="41000"/>
    <n v="41000"/>
    <s v="USD"/>
    <n v="41000"/>
    <s v="Excel Developer"/>
    <x v="5"/>
    <s v="USA"/>
    <x v="1"/>
    <x v="0"/>
    <n v="-100.37109375"/>
    <n v="40.580584664127599"/>
    <x v="0"/>
    <n v="10"/>
    <x v="2"/>
    <n v="989"/>
    <n v="47310"/>
    <n v="0.86662439230606636"/>
    <n v="1E-3"/>
  </r>
  <r>
    <s v="ID1055"/>
    <d v="2012-05-28T14:18:40"/>
    <n v="26000"/>
    <n v="26000"/>
    <s v="GBP"/>
    <n v="40980.635073749385"/>
    <s v="Consultant"/>
    <x v="5"/>
    <s v="UK"/>
    <x v="2"/>
    <x v="1"/>
    <n v="-3.2765753000000002"/>
    <n v="54.702354499999998"/>
    <x v="2"/>
    <n v="8"/>
    <x v="4"/>
    <n v="990"/>
    <n v="35840"/>
    <n v="1.1434328982630966"/>
    <n v="40980.635073749385"/>
  </r>
  <r>
    <s v="ID1232"/>
    <d v="2012-05-29T02:12:32"/>
    <s v="Â£26000"/>
    <n v="26000"/>
    <s v="GBP"/>
    <n v="40980.635073749385"/>
    <s v="Business Analyst"/>
    <x v="6"/>
    <s v="UK"/>
    <x v="2"/>
    <x v="1"/>
    <n v="-3.2765753000000002"/>
    <n v="54.702354499999998"/>
    <x v="0"/>
    <n v="2"/>
    <x v="0"/>
    <n v="991"/>
    <n v="35840"/>
    <n v="1.1434328982630966"/>
    <n v="40980.635073749385"/>
  </r>
  <r>
    <s v="ID1340"/>
    <d v="2012-05-29T17:17:13"/>
    <s v="Â£26000"/>
    <n v="26000"/>
    <s v="GBP"/>
    <n v="40980.635073749385"/>
    <s v="Web Analyst"/>
    <x v="6"/>
    <s v="UK"/>
    <x v="2"/>
    <x v="1"/>
    <n v="-3.2765753000000002"/>
    <n v="54.702354499999998"/>
    <x v="0"/>
    <n v="2"/>
    <x v="0"/>
    <n v="992"/>
    <n v="35840"/>
    <n v="1.1434328982630966"/>
    <n v="40980.635073749385"/>
  </r>
  <r>
    <s v="ID0124"/>
    <d v="2012-05-26T00:41:58"/>
    <n v="2300000"/>
    <n v="2300000"/>
    <s v="INR"/>
    <n v="40958.208381117904"/>
    <s v="Analytics lead"/>
    <x v="6"/>
    <s v="India"/>
    <x v="7"/>
    <x v="4"/>
    <n v="79.718824157759499"/>
    <n v="22.134914550529199"/>
    <x v="1"/>
    <m/>
    <x v="0"/>
    <n v="993"/>
    <n v="3400"/>
    <n v="12.046531876799383"/>
    <n v="40958.208381117904"/>
  </r>
  <r>
    <s v="ID0712"/>
    <d v="2012-05-26T14:16:14"/>
    <s v="inr 2300000"/>
    <n v="2300000"/>
    <s v="INR"/>
    <n v="40958.208381117904"/>
    <s v="analyst"/>
    <x v="6"/>
    <s v="India"/>
    <x v="7"/>
    <x v="4"/>
    <n v="79.718824157759499"/>
    <n v="22.134914550529199"/>
    <x v="2"/>
    <n v="5"/>
    <x v="4"/>
    <n v="994"/>
    <n v="3400"/>
    <n v="12.046531876799383"/>
    <n v="40958.208381117904"/>
  </r>
  <r>
    <s v="ID0895"/>
    <d v="2012-05-27T14:22:11"/>
    <s v="INR 23 L"/>
    <n v="2300000"/>
    <s v="INR"/>
    <n v="40958.208381117904"/>
    <s v="Manager - Business Planning &amp; Reporting"/>
    <x v="1"/>
    <s v="India"/>
    <x v="7"/>
    <x v="4"/>
    <n v="79.718824157759499"/>
    <n v="22.134914550529199"/>
    <x v="3"/>
    <n v="8"/>
    <x v="4"/>
    <n v="995"/>
    <n v="3400"/>
    <n v="12.046531876799383"/>
    <n v="40958.208381117904"/>
  </r>
  <r>
    <s v="ID0184"/>
    <d v="2012-05-26T00:50:31"/>
    <n v="40700"/>
    <n v="40700"/>
    <s v="USD"/>
    <n v="40700"/>
    <s v="Sales Coordinator &amp; Analytical Support"/>
    <x v="6"/>
    <s v="USA"/>
    <x v="1"/>
    <x v="0"/>
    <n v="-100.37109375"/>
    <n v="40.580584664127599"/>
    <x v="1"/>
    <m/>
    <x v="0"/>
    <n v="996"/>
    <n v="47310"/>
    <n v="0.86028323821602193"/>
    <n v="1E-3"/>
  </r>
  <r>
    <s v="ID1252"/>
    <d v="2012-05-29T05:53:42"/>
    <s v="Â£25750"/>
    <n v="25750"/>
    <s v="GBP"/>
    <n v="40586.590505732565"/>
    <s v="Energy Analyst"/>
    <x v="6"/>
    <s v="UK"/>
    <x v="2"/>
    <x v="1"/>
    <n v="-3.2765753000000002"/>
    <n v="54.702354499999998"/>
    <x v="0"/>
    <n v="1"/>
    <x v="0"/>
    <n v="997"/>
    <n v="35840"/>
    <n v="1.1324383511644132"/>
    <n v="40586.590505732565"/>
  </r>
  <r>
    <s v="ID0590"/>
    <d v="2012-05-26T08:05:23"/>
    <n v="40414"/>
    <n v="40414"/>
    <s v="USD"/>
    <n v="40414"/>
    <s v="Performance Improvement Analyst"/>
    <x v="6"/>
    <s v="USA"/>
    <x v="1"/>
    <x v="0"/>
    <n v="-100.37109375"/>
    <n v="40.580584664127599"/>
    <x v="0"/>
    <n v="8"/>
    <x v="4"/>
    <n v="998"/>
    <n v="47310"/>
    <n v="0.85423800465017963"/>
    <n v="1E-3"/>
  </r>
  <r>
    <s v="ID0785"/>
    <d v="2012-05-26T19:29:23"/>
    <s v="2.25 lakhs per year(prof income)"/>
    <n v="2250000"/>
    <s v="INR"/>
    <n v="40067.812546745779"/>
    <s v="company secretary"/>
    <x v="0"/>
    <s v="India"/>
    <x v="7"/>
    <x v="4"/>
    <n v="79.718824157759499"/>
    <n v="22.134914550529199"/>
    <x v="1"/>
    <n v="5"/>
    <x v="4"/>
    <n v="999"/>
    <n v="3400"/>
    <n v="11.784650749042877"/>
    <n v="40067.812546745779"/>
  </r>
  <r>
    <s v="ID0025"/>
    <d v="2012-05-25T04:43:51"/>
    <s v="40000 us"/>
    <n v="40000"/>
    <s v="USD"/>
    <n v="40000"/>
    <s v="sales and marketing"/>
    <x v="1"/>
    <s v="USA"/>
    <x v="1"/>
    <x v="0"/>
    <n v="-100.37109375"/>
    <n v="40.580584664127599"/>
    <x v="3"/>
    <m/>
    <x v="0"/>
    <n v="1000"/>
    <n v="47310"/>
    <n v="0.84548721200591836"/>
    <n v="1E-3"/>
  </r>
  <r>
    <s v="ID0089"/>
    <d v="2012-05-26T00:39:04"/>
    <n v="40000"/>
    <n v="40000"/>
    <s v="USD"/>
    <n v="40000"/>
    <s v="Admin"/>
    <x v="6"/>
    <s v="USA"/>
    <x v="1"/>
    <x v="0"/>
    <n v="-100.37109375"/>
    <n v="40.580584664127599"/>
    <x v="0"/>
    <m/>
    <x v="0"/>
    <n v="1001"/>
    <n v="47310"/>
    <n v="0.84548721200591836"/>
    <n v="1E-3"/>
  </r>
  <r>
    <s v="ID0098"/>
    <d v="2012-05-26T00:40:39"/>
    <n v="40000"/>
    <n v="40000"/>
    <s v="USD"/>
    <n v="40000"/>
    <s v="Sales and Marketing Analyst "/>
    <x v="6"/>
    <s v="USA"/>
    <x v="1"/>
    <x v="0"/>
    <n v="-100.37109375"/>
    <n v="40.580584664127599"/>
    <x v="0"/>
    <m/>
    <x v="0"/>
    <n v="1002"/>
    <n v="47310"/>
    <n v="0.84548721200591836"/>
    <n v="1E-3"/>
  </r>
  <r>
    <s v="ID0139"/>
    <d v="2012-05-26T00:43:27"/>
    <n v="40000"/>
    <n v="40000"/>
    <s v="USD"/>
    <n v="40000"/>
    <s v="Business Analyst"/>
    <x v="6"/>
    <s v="USA"/>
    <x v="1"/>
    <x v="0"/>
    <n v="-100.37109375"/>
    <n v="40.580584664127599"/>
    <x v="0"/>
    <m/>
    <x v="0"/>
    <n v="1003"/>
    <n v="47310"/>
    <n v="0.84548721200591836"/>
    <n v="1E-3"/>
  </r>
  <r>
    <s v="ID0180"/>
    <d v="2012-05-26T00:49:50"/>
    <n v="40000"/>
    <n v="40000"/>
    <s v="USD"/>
    <n v="40000"/>
    <s v="Senior analyst"/>
    <x v="6"/>
    <s v="USA"/>
    <x v="1"/>
    <x v="0"/>
    <n v="-100.37109375"/>
    <n v="40.580584664127599"/>
    <x v="2"/>
    <m/>
    <x v="0"/>
    <n v="1004"/>
    <n v="47310"/>
    <n v="0.84548721200591836"/>
    <n v="1E-3"/>
  </r>
  <r>
    <s v="ID0185"/>
    <d v="2012-05-26T00:50:32"/>
    <n v="40000"/>
    <n v="40000"/>
    <s v="USD"/>
    <n v="40000"/>
    <s v="analyst"/>
    <x v="6"/>
    <s v="USA"/>
    <x v="1"/>
    <x v="0"/>
    <n v="-100.37109375"/>
    <n v="40.580584664127599"/>
    <x v="0"/>
    <m/>
    <x v="0"/>
    <n v="1005"/>
    <n v="47310"/>
    <n v="0.84548721200591836"/>
    <n v="1E-3"/>
  </r>
  <r>
    <s v="ID0254"/>
    <d v="2012-05-26T01:05:27"/>
    <n v="40000"/>
    <n v="40000"/>
    <s v="USD"/>
    <n v="40000"/>
    <s v="Business Analyst"/>
    <x v="6"/>
    <s v="USA"/>
    <x v="1"/>
    <x v="0"/>
    <n v="-100.37109375"/>
    <n v="40.580584664127599"/>
    <x v="2"/>
    <m/>
    <x v="0"/>
    <n v="1006"/>
    <n v="47310"/>
    <n v="0.84548721200591836"/>
    <n v="1E-3"/>
  </r>
  <r>
    <s v="ID0272"/>
    <d v="2012-05-26T01:09:56"/>
    <n v="40000"/>
    <n v="40000"/>
    <s v="USD"/>
    <n v="40000"/>
    <s v="Analyst 2"/>
    <x v="6"/>
    <s v="USA"/>
    <x v="1"/>
    <x v="0"/>
    <n v="-100.37109375"/>
    <n v="40.580584664127599"/>
    <x v="0"/>
    <m/>
    <x v="0"/>
    <n v="1007"/>
    <n v="47310"/>
    <n v="0.84548721200591836"/>
    <n v="1E-3"/>
  </r>
  <r>
    <s v="ID0280"/>
    <d v="2012-05-26T01:13:50"/>
    <n v="40000"/>
    <n v="40000"/>
    <s v="USD"/>
    <n v="40000"/>
    <s v="Business Analyst"/>
    <x v="6"/>
    <s v="USA"/>
    <x v="1"/>
    <x v="0"/>
    <n v="-100.37109375"/>
    <n v="40.580584664127599"/>
    <x v="2"/>
    <m/>
    <x v="0"/>
    <n v="1008"/>
    <n v="47310"/>
    <n v="0.84548721200591836"/>
    <n v="1E-3"/>
  </r>
  <r>
    <s v="ID0310"/>
    <d v="2012-05-26T01:23:57"/>
    <n v="40000"/>
    <n v="40000"/>
    <s v="USD"/>
    <n v="40000"/>
    <s v="Royalties Coordinator"/>
    <x v="1"/>
    <s v="USA"/>
    <x v="1"/>
    <x v="0"/>
    <n v="-100.37109375"/>
    <n v="40.580584664127599"/>
    <x v="0"/>
    <m/>
    <x v="0"/>
    <n v="1009"/>
    <n v="47310"/>
    <n v="0.84548721200591836"/>
    <n v="1E-3"/>
  </r>
  <r>
    <s v="ID0322"/>
    <d v="2012-05-26T01:27:52"/>
    <n v="40000"/>
    <n v="40000"/>
    <s v="USD"/>
    <n v="40000"/>
    <s v="Dp manager"/>
    <x v="1"/>
    <s v="Hungary"/>
    <x v="52"/>
    <x v="1"/>
    <n v="19.412234407010001"/>
    <n v="47.165332102784703"/>
    <x v="0"/>
    <m/>
    <x v="0"/>
    <n v="1010"/>
    <n v="19550"/>
    <n v="2.0460358056265986"/>
    <n v="40000"/>
  </r>
  <r>
    <s v="ID0401"/>
    <d v="2012-05-26T02:05:58"/>
    <n v="40000"/>
    <n v="40000"/>
    <s v="USD"/>
    <n v="40000"/>
    <s v="Accounting Manager"/>
    <x v="1"/>
    <s v="USA"/>
    <x v="1"/>
    <x v="0"/>
    <n v="-100.37109375"/>
    <n v="40.580584664127599"/>
    <x v="3"/>
    <m/>
    <x v="0"/>
    <n v="1011"/>
    <n v="47310"/>
    <n v="0.84548721200591836"/>
    <n v="1E-3"/>
  </r>
  <r>
    <s v="ID0495"/>
    <d v="2012-05-26T03:40:26"/>
    <n v="40000"/>
    <n v="40000"/>
    <s v="USD"/>
    <n v="40000"/>
    <s v="BAS"/>
    <x v="6"/>
    <s v="USA"/>
    <x v="1"/>
    <x v="0"/>
    <n v="-100.37109375"/>
    <n v="40.580584664127599"/>
    <x v="3"/>
    <m/>
    <x v="0"/>
    <n v="1012"/>
    <n v="47310"/>
    <n v="0.84548721200591836"/>
    <n v="1E-3"/>
  </r>
  <r>
    <s v="ID0737"/>
    <d v="2012-05-26T15:35:43"/>
    <n v="40000"/>
    <n v="40000"/>
    <s v="USD"/>
    <n v="40000"/>
    <s v="Revenue Manager"/>
    <x v="1"/>
    <s v="India"/>
    <x v="7"/>
    <x v="4"/>
    <n v="79.718824157759499"/>
    <n v="22.134914550529199"/>
    <x v="2"/>
    <n v="15"/>
    <x v="3"/>
    <n v="1013"/>
    <n v="3400"/>
    <n v="11.764705882352942"/>
    <n v="40000"/>
  </r>
  <r>
    <s v="ID0831"/>
    <d v="2012-05-26T23:05:15"/>
    <n v="40000"/>
    <n v="40000"/>
    <s v="USD"/>
    <n v="40000"/>
    <s v="High School Teacher"/>
    <x v="1"/>
    <s v="USA"/>
    <x v="1"/>
    <x v="0"/>
    <n v="-100.37109375"/>
    <n v="40.580584664127599"/>
    <x v="3"/>
    <n v="20"/>
    <x v="1"/>
    <n v="1014"/>
    <n v="47310"/>
    <n v="0.84548721200591836"/>
    <n v="1E-3"/>
  </r>
  <r>
    <s v="ID0858"/>
    <d v="2012-05-27T03:25:53"/>
    <n v="40000"/>
    <n v="40000"/>
    <s v="USD"/>
    <n v="40000"/>
    <s v="Data Research Assistant"/>
    <x v="6"/>
    <s v="USA"/>
    <x v="1"/>
    <x v="0"/>
    <n v="-100.37109375"/>
    <n v="40.580584664127599"/>
    <x v="2"/>
    <n v="4"/>
    <x v="0"/>
    <n v="1015"/>
    <n v="47310"/>
    <n v="0.84548721200591836"/>
    <n v="1E-3"/>
  </r>
  <r>
    <s v="ID0867"/>
    <d v="2012-05-27T06:17:41"/>
    <n v="40000"/>
    <n v="40000"/>
    <s v="USD"/>
    <n v="40000"/>
    <s v="IT Capacity Planner"/>
    <x v="6"/>
    <s v="USA"/>
    <x v="1"/>
    <x v="0"/>
    <n v="-100.37109375"/>
    <n v="40.580584664127599"/>
    <x v="2"/>
    <n v="2"/>
    <x v="0"/>
    <n v="1016"/>
    <n v="47310"/>
    <n v="0.84548721200591836"/>
    <n v="1E-3"/>
  </r>
  <r>
    <s v="ID0961"/>
    <d v="2012-05-28T05:07:44"/>
    <n v="40000"/>
    <n v="40000"/>
    <s v="USD"/>
    <n v="40000"/>
    <s v="analyst"/>
    <x v="6"/>
    <s v="NZ"/>
    <x v="12"/>
    <x v="3"/>
    <n v="157.68814341298901"/>
    <n v="-41.605832905433601"/>
    <x v="0"/>
    <n v="5"/>
    <x v="4"/>
    <n v="1017"/>
    <n v="28100"/>
    <n v="1.4234875444839858"/>
    <n v="40000"/>
  </r>
  <r>
    <s v="ID1145"/>
    <d v="2012-05-28T19:23:29"/>
    <n v="40000"/>
    <n v="40000"/>
    <s v="USD"/>
    <n v="40000"/>
    <s v="Engineer"/>
    <x v="7"/>
    <s v="India"/>
    <x v="7"/>
    <x v="4"/>
    <n v="79.718824157759499"/>
    <n v="22.134914550529199"/>
    <x v="3"/>
    <n v="2"/>
    <x v="0"/>
    <n v="1018"/>
    <n v="3400"/>
    <n v="11.764705882352942"/>
    <n v="40000"/>
  </r>
  <r>
    <s v="ID1220"/>
    <d v="2012-05-29T01:03:19"/>
    <s v="40,000 US"/>
    <n v="40000"/>
    <s v="USD"/>
    <n v="40000"/>
    <s v="Staff Accountant"/>
    <x v="0"/>
    <s v="USA"/>
    <x v="1"/>
    <x v="0"/>
    <n v="-100.37109375"/>
    <n v="40.580584664127599"/>
    <x v="3"/>
    <n v="15"/>
    <x v="3"/>
    <n v="1019"/>
    <n v="47310"/>
    <n v="0.84548721200591836"/>
    <n v="1E-3"/>
  </r>
  <r>
    <s v="ID1231"/>
    <d v="2012-05-29T02:02:39"/>
    <s v="$40K"/>
    <n v="40000"/>
    <s v="USD"/>
    <n v="40000"/>
    <s v="SOX,SAP, Insurance Coordinator"/>
    <x v="1"/>
    <s v="Pakistan, Angola"/>
    <x v="49"/>
    <x v="4"/>
    <n v="71.247499000000005"/>
    <n v="30.3308401"/>
    <x v="0"/>
    <n v="15"/>
    <x v="3"/>
    <n v="1020"/>
    <n v="2790"/>
    <n v="14.336917562724015"/>
    <n v="40000"/>
  </r>
  <r>
    <s v="ID1265"/>
    <d v="2012-05-29T08:47:48"/>
    <n v="40000"/>
    <n v="40000"/>
    <s v="USD"/>
    <n v="40000"/>
    <s v="Senior Materials Handler"/>
    <x v="1"/>
    <s v="USA"/>
    <x v="1"/>
    <x v="0"/>
    <n v="-100.37109375"/>
    <n v="40.580584664127599"/>
    <x v="3"/>
    <n v="18"/>
    <x v="3"/>
    <n v="1021"/>
    <n v="47310"/>
    <n v="0.84548721200591836"/>
    <n v="1E-3"/>
  </r>
  <r>
    <s v="ID1405"/>
    <d v="2012-05-29T23:06:00"/>
    <n v="40000"/>
    <n v="40000"/>
    <s v="USD"/>
    <n v="40000"/>
    <s v="Transportation Planner"/>
    <x v="1"/>
    <s v="USA"/>
    <x v="1"/>
    <x v="0"/>
    <n v="-100.37109375"/>
    <n v="40.580584664127599"/>
    <x v="1"/>
    <n v="8"/>
    <x v="4"/>
    <n v="1022"/>
    <n v="47310"/>
    <n v="0.84548721200591836"/>
    <n v="1E-3"/>
  </r>
  <r>
    <s v="ID1409"/>
    <d v="2012-05-29T23:20:41"/>
    <n v="40000"/>
    <n v="40000"/>
    <s v="USD"/>
    <n v="40000"/>
    <s v="Project Coordinator"/>
    <x v="1"/>
    <s v="USA"/>
    <x v="1"/>
    <x v="0"/>
    <n v="-100.37109375"/>
    <n v="40.580584664127599"/>
    <x v="0"/>
    <n v="1"/>
    <x v="0"/>
    <n v="1023"/>
    <n v="47310"/>
    <n v="0.84548721200591836"/>
    <n v="1E-3"/>
  </r>
  <r>
    <s v="ID1419"/>
    <d v="2012-05-30T00:42:50"/>
    <n v="40000"/>
    <n v="40000"/>
    <s v="USD"/>
    <n v="40000"/>
    <s v="Metrics Analyst"/>
    <x v="6"/>
    <s v="USA"/>
    <x v="1"/>
    <x v="0"/>
    <n v="-100.37109375"/>
    <n v="40.580584664127599"/>
    <x v="3"/>
    <n v="6"/>
    <x v="4"/>
    <n v="1024"/>
    <n v="47310"/>
    <n v="0.84548721200591836"/>
    <n v="1E-3"/>
  </r>
  <r>
    <s v="ID1566"/>
    <d v="2012-06-01T00:18:35"/>
    <s v="$40,000 USD"/>
    <n v="40000"/>
    <s v="USD"/>
    <n v="40000"/>
    <s v="QA Data Analyst"/>
    <x v="6"/>
    <s v="USA"/>
    <x v="1"/>
    <x v="0"/>
    <n v="-100.37109375"/>
    <n v="40.580584664127599"/>
    <x v="0"/>
    <n v="8"/>
    <x v="4"/>
    <n v="1025"/>
    <n v="47310"/>
    <n v="0.84548721200591836"/>
    <n v="1E-3"/>
  </r>
  <r>
    <s v="ID1767"/>
    <d v="2012-06-09T00:49:07"/>
    <n v="40000"/>
    <n v="40000"/>
    <s v="USD"/>
    <n v="40000"/>
    <s v="Market Research Analyst"/>
    <x v="6"/>
    <s v="USA"/>
    <x v="1"/>
    <x v="0"/>
    <n v="-100.37109375"/>
    <n v="40.580584664127599"/>
    <x v="0"/>
    <n v="5"/>
    <x v="4"/>
    <n v="1026"/>
    <n v="47310"/>
    <n v="0.84548721200591836"/>
    <n v="1E-3"/>
  </r>
  <r>
    <s v="ID1794"/>
    <d v="2012-06-11T21:03:36"/>
    <n v="40000"/>
    <n v="40000"/>
    <s v="USD"/>
    <n v="40000"/>
    <s v="Intern"/>
    <x v="6"/>
    <s v="USA"/>
    <x v="1"/>
    <x v="0"/>
    <n v="-100.37109375"/>
    <n v="40.580584664127599"/>
    <x v="3"/>
    <n v="2"/>
    <x v="0"/>
    <n v="1027"/>
    <n v="47310"/>
    <n v="0.84548721200591836"/>
    <n v="1E-3"/>
  </r>
  <r>
    <s v="ID1851"/>
    <d v="2012-06-15T02:24:44"/>
    <n v="40000"/>
    <n v="40000"/>
    <s v="USD"/>
    <n v="40000"/>
    <s v="Research Support Specialist"/>
    <x v="2"/>
    <s v="USA"/>
    <x v="1"/>
    <x v="0"/>
    <n v="-100.37109375"/>
    <n v="40.580584664127599"/>
    <x v="0"/>
    <n v="1"/>
    <x v="0"/>
    <n v="1028"/>
    <n v="47310"/>
    <n v="0.84548721200591836"/>
    <n v="1E-3"/>
  </r>
  <r>
    <s v="ID1878"/>
    <d v="2012-06-16T17:14:03"/>
    <n v="40000"/>
    <n v="40000"/>
    <s v="USD"/>
    <n v="40000"/>
    <s v="Assistant Manager"/>
    <x v="1"/>
    <s v="India"/>
    <x v="7"/>
    <x v="4"/>
    <n v="79.718824157759499"/>
    <n v="22.134914550529199"/>
    <x v="0"/>
    <n v="5"/>
    <x v="4"/>
    <n v="1029"/>
    <n v="3400"/>
    <n v="11.764705882352942"/>
    <n v="40000"/>
  </r>
  <r>
    <s v="ID1930"/>
    <d v="2012-06-21T04:06:15"/>
    <n v="40000"/>
    <n v="40000"/>
    <s v="USD"/>
    <n v="40000"/>
    <s v="Corporate Trainer"/>
    <x v="6"/>
    <s v="USA"/>
    <x v="1"/>
    <x v="0"/>
    <n v="-100.37109375"/>
    <n v="40.580584664127599"/>
    <x v="1"/>
    <n v="3"/>
    <x v="0"/>
    <n v="1030"/>
    <n v="47310"/>
    <n v="0.84548721200591836"/>
    <n v="1E-3"/>
  </r>
  <r>
    <s v="ID1841"/>
    <d v="2012-06-14T04:22:36"/>
    <n v="40000"/>
    <n v="40000"/>
    <s v="USD"/>
    <n v="40000"/>
    <s v="Rates Analyst"/>
    <x v="6"/>
    <s v="USA"/>
    <x v="1"/>
    <x v="0"/>
    <n v="-100.37109375"/>
    <n v="40.580584664127599"/>
    <x v="3"/>
    <m/>
    <x v="0"/>
    <n v="1031"/>
    <n v="47310"/>
    <n v="0.84548721200591836"/>
    <n v="1E-3"/>
  </r>
  <r>
    <s v="ID1461"/>
    <d v="2012-05-30T13:56:27"/>
    <n v="50000"/>
    <n v="50000"/>
    <s v="NZD"/>
    <n v="39879.404680246938"/>
    <s v="stress engineer"/>
    <x v="7"/>
    <s v="nld"/>
    <x v="12"/>
    <x v="3"/>
    <n v="157.68814341298901"/>
    <n v="-41.605832905433601"/>
    <x v="0"/>
    <n v="5"/>
    <x v="4"/>
    <n v="1032"/>
    <n v="28100"/>
    <n v="1.4191958960941971"/>
    <n v="39879.404680246938"/>
  </r>
  <r>
    <s v="ID0464"/>
    <d v="2012-05-26T03:08:28"/>
    <n v="25000"/>
    <n v="25000"/>
    <s v="GBP"/>
    <n v="39404.456801682099"/>
    <s v="Analyst"/>
    <x v="6"/>
    <s v="UK"/>
    <x v="2"/>
    <x v="1"/>
    <n v="-3.2765753000000002"/>
    <n v="54.702354499999998"/>
    <x v="0"/>
    <m/>
    <x v="0"/>
    <n v="1033"/>
    <n v="35840"/>
    <n v="1.0994547098683622"/>
    <n v="39404.456801682099"/>
  </r>
  <r>
    <s v="ID1118"/>
    <d v="2012-05-28T17:09:40"/>
    <s v="Â£25000"/>
    <n v="25000"/>
    <s v="GBP"/>
    <n v="39404.456801682099"/>
    <s v="Developer"/>
    <x v="6"/>
    <s v="UK"/>
    <x v="2"/>
    <x v="1"/>
    <n v="-3.2765753000000002"/>
    <n v="54.702354499999998"/>
    <x v="0"/>
    <n v="3"/>
    <x v="0"/>
    <n v="1034"/>
    <n v="35840"/>
    <n v="1.0994547098683622"/>
    <n v="39404.456801682099"/>
  </r>
  <r>
    <s v="ID1241"/>
    <d v="2012-05-29T04:03:07"/>
    <n v="25000"/>
    <n v="25000"/>
    <s v="GBP"/>
    <n v="39404.456801682099"/>
    <s v="Senior Accounts Clerk"/>
    <x v="0"/>
    <s v="UK"/>
    <x v="2"/>
    <x v="1"/>
    <n v="-3.2765753000000002"/>
    <n v="54.702354499999998"/>
    <x v="3"/>
    <n v="10"/>
    <x v="2"/>
    <n v="1035"/>
    <n v="35840"/>
    <n v="1.0994547098683622"/>
    <n v="39404.456801682099"/>
  </r>
  <r>
    <s v="ID1472"/>
    <d v="2012-05-30T16:49:15"/>
    <s v="Â£25000"/>
    <n v="25000"/>
    <s v="GBP"/>
    <n v="39404.456801682099"/>
    <s v="Assistant Financial Accountant"/>
    <x v="0"/>
    <s v="UK"/>
    <x v="2"/>
    <x v="1"/>
    <n v="-3.2765753000000002"/>
    <n v="54.702354499999998"/>
    <x v="0"/>
    <n v="35"/>
    <x v="1"/>
    <n v="1036"/>
    <n v="35840"/>
    <n v="1.0994547098683622"/>
    <n v="39404.456801682099"/>
  </r>
  <r>
    <s v="ID1562"/>
    <d v="2012-05-31T23:09:08"/>
    <s v="Â£25000"/>
    <n v="25000"/>
    <s v="GBP"/>
    <n v="39404.456801682099"/>
    <s v="Reporting Team Lead"/>
    <x v="4"/>
    <s v="UK"/>
    <x v="2"/>
    <x v="1"/>
    <n v="-3.2765753000000002"/>
    <n v="54.702354499999998"/>
    <x v="0"/>
    <n v="2"/>
    <x v="0"/>
    <n v="1037"/>
    <n v="35840"/>
    <n v="1.0994547098683622"/>
    <n v="39404.456801682099"/>
  </r>
  <r>
    <s v="ID1905"/>
    <d v="2012-06-19T18:17:42"/>
    <n v="25000"/>
    <n v="25000"/>
    <s v="GBP"/>
    <n v="39404.456801682099"/>
    <s v="Data Analyst"/>
    <x v="6"/>
    <s v="UK"/>
    <x v="2"/>
    <x v="1"/>
    <n v="-3.2765753000000002"/>
    <n v="54.702354499999998"/>
    <x v="0"/>
    <n v="3"/>
    <x v="0"/>
    <n v="1038"/>
    <n v="35840"/>
    <n v="1.0994547098683622"/>
    <n v="39404.456801682099"/>
  </r>
  <r>
    <s v="ID1366"/>
    <d v="2012-05-29T19:31:32"/>
    <s v="2.21Lac"/>
    <n v="2210000"/>
    <s v="INR"/>
    <n v="39355.495879248076"/>
    <s v="Marketing"/>
    <x v="6"/>
    <s v="India"/>
    <x v="7"/>
    <x v="4"/>
    <n v="79.718824157759499"/>
    <n v="22.134914550529199"/>
    <x v="1"/>
    <n v="5.6"/>
    <x v="4"/>
    <n v="1039"/>
    <n v="3400"/>
    <n v="11.575145846837669"/>
    <n v="39355.495879248076"/>
  </r>
  <r>
    <s v="ID1800"/>
    <d v="2012-06-12T01:55:12"/>
    <n v="40000"/>
    <n v="40000"/>
    <s v="CAD"/>
    <n v="39334.460921213074"/>
    <s v="Machine Scheduler"/>
    <x v="6"/>
    <s v="Canada"/>
    <x v="0"/>
    <x v="0"/>
    <n v="-96.081121840459303"/>
    <n v="62.8661033080922"/>
    <x v="1"/>
    <n v="1"/>
    <x v="0"/>
    <n v="1040"/>
    <n v="38370"/>
    <n v="1.0251358071726107"/>
    <n v="1E-3"/>
  </r>
  <r>
    <s v="ID0631"/>
    <d v="2012-05-26T11:17:56"/>
    <n v="39000"/>
    <n v="39000"/>
    <s v="USD"/>
    <n v="39000"/>
    <s v="Content Analyst "/>
    <x v="6"/>
    <s v="USA"/>
    <x v="1"/>
    <x v="0"/>
    <n v="-100.37109375"/>
    <n v="40.580584664127599"/>
    <x v="2"/>
    <n v="3"/>
    <x v="0"/>
    <n v="1041"/>
    <n v="47310"/>
    <n v="0.82435003170577048"/>
    <n v="1E-3"/>
  </r>
  <r>
    <s v="ID1389"/>
    <d v="2012-05-29T21:50:30"/>
    <n v="39000"/>
    <n v="39000"/>
    <s v="USD"/>
    <n v="39000"/>
    <s v="I.T Manager"/>
    <x v="1"/>
    <s v="South Africa"/>
    <x v="14"/>
    <x v="5"/>
    <n v="25.075048595878101"/>
    <n v="-29.262871995561401"/>
    <x v="2"/>
    <n v="6"/>
    <x v="4"/>
    <n v="1042"/>
    <n v="10360"/>
    <n v="3.7644787644787643"/>
    <n v="39000"/>
  </r>
  <r>
    <s v="ID1873"/>
    <d v="2012-06-16T05:23:03"/>
    <n v="38666"/>
    <n v="38666"/>
    <s v="USD"/>
    <n v="38666"/>
    <s v="Actuarial Specialist"/>
    <x v="2"/>
    <s v="South Africa"/>
    <x v="14"/>
    <x v="5"/>
    <n v="25.075048595878101"/>
    <n v="-29.262871995561401"/>
    <x v="2"/>
    <n v="10"/>
    <x v="2"/>
    <n v="1043"/>
    <n v="10360"/>
    <n v="3.7322393822393822"/>
    <n v="38666"/>
  </r>
  <r>
    <s v="ID0849"/>
    <d v="2012-05-27T01:30:55"/>
    <s v="30000 eur"/>
    <n v="30000"/>
    <s v="EUR"/>
    <n v="38111.983169748237"/>
    <s v="financialcotroller"/>
    <x v="0"/>
    <s v="portugal"/>
    <x v="41"/>
    <x v="1"/>
    <n v="-13.1379437689524"/>
    <n v="38.742054043614601"/>
    <x v="2"/>
    <n v="8"/>
    <x v="4"/>
    <n v="1044"/>
    <n v="24590"/>
    <n v="1.5498976482207498"/>
    <n v="38111.983169748237"/>
  </r>
  <r>
    <s v="ID1143"/>
    <d v="2012-05-28T19:09:37"/>
    <n v="30000"/>
    <n v="30000"/>
    <s v="EUR"/>
    <n v="38111.983169748237"/>
    <s v="Translator"/>
    <x v="6"/>
    <s v="Belgium"/>
    <x v="48"/>
    <x v="1"/>
    <n v="4.5788363560432002"/>
    <n v="50.672589467867503"/>
    <x v="1"/>
    <n v="15"/>
    <x v="3"/>
    <n v="1045"/>
    <n v="38290"/>
    <n v="0.99535082710233058"/>
    <n v="38111.983169748237"/>
  </r>
  <r>
    <s v="ID1239"/>
    <d v="2012-05-29T03:51:09"/>
    <n v="30"/>
    <n v="30000"/>
    <s v="EUR"/>
    <n v="38111.983169748237"/>
    <s v="education advisor"/>
    <x v="5"/>
    <s v="the Netherlands"/>
    <x v="3"/>
    <x v="1"/>
    <n v="-0.23411047311343899"/>
    <n v="49.402635500701699"/>
    <x v="1"/>
    <n v="8"/>
    <x v="4"/>
    <n v="1046"/>
    <n v="41810"/>
    <n v="0.91155185768352631"/>
    <n v="38111.983169748237"/>
  </r>
  <r>
    <s v="ID1298"/>
    <d v="2012-05-29T13:16:59"/>
    <s v="30000 EUR"/>
    <n v="30000"/>
    <s v="EUR"/>
    <n v="38111.983169748237"/>
    <s v="Employee"/>
    <x v="6"/>
    <s v="Belgium"/>
    <x v="48"/>
    <x v="1"/>
    <n v="4.5788363560432002"/>
    <n v="50.672589467867503"/>
    <x v="3"/>
    <n v="15"/>
    <x v="3"/>
    <n v="1047"/>
    <n v="38290"/>
    <n v="0.99535082710233058"/>
    <n v="38111.983169748237"/>
  </r>
  <r>
    <s v="ID1671"/>
    <d v="2012-06-04T23:38:47"/>
    <s v="30000 â‚¬"/>
    <n v="30000"/>
    <s v="EUR"/>
    <n v="38111.983169748237"/>
    <s v="Safety technician"/>
    <x v="6"/>
    <s v="Spain"/>
    <x v="15"/>
    <x v="1"/>
    <n v="-4.03154056226247"/>
    <n v="39.6029685923302"/>
    <x v="1"/>
    <n v="12"/>
    <x v="2"/>
    <n v="1048"/>
    <n v="31800"/>
    <n v="1.1984900367845357"/>
    <n v="38111.983169748237"/>
  </r>
  <r>
    <s v="ID0059"/>
    <d v="2012-05-25T06:57:52"/>
    <n v="38000"/>
    <n v="38000"/>
    <s v="USD"/>
    <n v="38000"/>
    <s v="Senior Analyst"/>
    <x v="6"/>
    <s v="USA"/>
    <x v="1"/>
    <x v="0"/>
    <n v="-100.37109375"/>
    <n v="40.580584664127599"/>
    <x v="0"/>
    <m/>
    <x v="0"/>
    <n v="1049"/>
    <n v="47310"/>
    <n v="0.80321285140562249"/>
    <n v="1E-3"/>
  </r>
  <r>
    <s v="ID0572"/>
    <d v="2012-05-26T06:50:23"/>
    <n v="38000"/>
    <n v="38000"/>
    <s v="USD"/>
    <n v="38000"/>
    <s v="Costing Analysis"/>
    <x v="6"/>
    <s v="USA"/>
    <x v="1"/>
    <x v="0"/>
    <n v="-100.37109375"/>
    <n v="40.580584664127599"/>
    <x v="2"/>
    <n v="11"/>
    <x v="2"/>
    <n v="1050"/>
    <n v="47310"/>
    <n v="0.80321285140562249"/>
    <n v="1E-3"/>
  </r>
  <r>
    <s v="ID1530"/>
    <d v="2012-05-31T09:28:05"/>
    <n v="38000"/>
    <n v="38000"/>
    <s v="USD"/>
    <n v="38000"/>
    <s v="Accountant"/>
    <x v="0"/>
    <s v="USA"/>
    <x v="1"/>
    <x v="0"/>
    <n v="-100.37109375"/>
    <n v="40.580584664127599"/>
    <x v="0"/>
    <n v="11"/>
    <x v="2"/>
    <n v="1051"/>
    <n v="47310"/>
    <n v="0.80321285140562249"/>
    <n v="1E-3"/>
  </r>
  <r>
    <s v="ID1611"/>
    <d v="2012-06-02T02:28:30"/>
    <n v="38000"/>
    <n v="38000"/>
    <s v="USD"/>
    <n v="38000"/>
    <s v="Business Analyst"/>
    <x v="6"/>
    <s v="USA"/>
    <x v="1"/>
    <x v="0"/>
    <n v="-100.37109375"/>
    <n v="40.580584664127599"/>
    <x v="2"/>
    <n v="1"/>
    <x v="0"/>
    <n v="1052"/>
    <n v="47310"/>
    <n v="0.80321285140562249"/>
    <n v="1E-3"/>
  </r>
  <r>
    <s v="ID0114"/>
    <d v="2012-05-26T00:41:28"/>
    <n v="37900"/>
    <n v="37900"/>
    <s v="USD"/>
    <n v="37900"/>
    <s v="Accounting Coordinator"/>
    <x v="0"/>
    <s v="USA"/>
    <x v="1"/>
    <x v="0"/>
    <n v="-100.37109375"/>
    <n v="40.580584664127599"/>
    <x v="2"/>
    <m/>
    <x v="0"/>
    <n v="1053"/>
    <n v="47310"/>
    <n v="0.80109913337560767"/>
    <n v="1E-3"/>
  </r>
  <r>
    <s v="ID0755"/>
    <d v="2012-05-26T16:34:57"/>
    <s v="Â£ 24000"/>
    <n v="24000"/>
    <s v="GBP"/>
    <n v="37828.278529614821"/>
    <s v="Business Support Specialist"/>
    <x v="2"/>
    <s v="UK"/>
    <x v="2"/>
    <x v="1"/>
    <n v="-3.2765753000000002"/>
    <n v="54.702354499999998"/>
    <x v="2"/>
    <n v="8"/>
    <x v="4"/>
    <n v="1054"/>
    <n v="35840"/>
    <n v="1.0554765214736279"/>
    <n v="37828.278529614821"/>
  </r>
  <r>
    <s v="ID1017"/>
    <d v="2012-05-28T11:58:39"/>
    <s v="R308 500"/>
    <n v="308500"/>
    <s v="ZAR"/>
    <n v="37612.869087708088"/>
    <s v="Management Information Consultant"/>
    <x v="1"/>
    <s v="South Africa"/>
    <x v="14"/>
    <x v="5"/>
    <n v="25.075048595878101"/>
    <n v="-29.262871995561401"/>
    <x v="2"/>
    <n v="3"/>
    <x v="0"/>
    <n v="1055"/>
    <n v="10360"/>
    <n v="3.6305858192768423"/>
    <n v="37612.869087708088"/>
  </r>
  <r>
    <s v="ID1850"/>
    <d v="2012-06-15T01:10:09"/>
    <n v="37500"/>
    <n v="37500"/>
    <s v="USD"/>
    <n v="37500"/>
    <s v="consultant"/>
    <x v="5"/>
    <s v="India"/>
    <x v="7"/>
    <x v="4"/>
    <n v="79.718824157759499"/>
    <n v="22.134914550529199"/>
    <x v="2"/>
    <m/>
    <x v="0"/>
    <n v="1056"/>
    <n v="3400"/>
    <n v="11.029411764705882"/>
    <n v="37500"/>
  </r>
  <r>
    <s v="ID0154"/>
    <d v="2012-05-26T00:45:06"/>
    <n v="37440"/>
    <n v="37440"/>
    <s v="USD"/>
    <n v="37440"/>
    <s v="sales analyst"/>
    <x v="6"/>
    <s v="USA"/>
    <x v="1"/>
    <x v="0"/>
    <n v="-100.37109375"/>
    <n v="40.580584664127599"/>
    <x v="2"/>
    <m/>
    <x v="0"/>
    <n v="1057"/>
    <n v="47310"/>
    <n v="0.79137603043753968"/>
    <n v="1E-3"/>
  </r>
  <r>
    <s v="ID0663"/>
    <d v="2012-05-26T12:31:29"/>
    <n v="37000"/>
    <n v="37000"/>
    <s v="USD"/>
    <n v="37000"/>
    <s v="Cad Engineer"/>
    <x v="7"/>
    <s v="India"/>
    <x v="7"/>
    <x v="4"/>
    <n v="79.718824157759499"/>
    <n v="22.134914550529199"/>
    <x v="0"/>
    <n v="10"/>
    <x v="2"/>
    <n v="1058"/>
    <n v="3400"/>
    <n v="10.882352941176471"/>
    <n v="37000"/>
  </r>
  <r>
    <s v="ID1404"/>
    <d v="2012-05-29T22:56:24"/>
    <s v="37K"/>
    <n v="37000"/>
    <s v="USD"/>
    <n v="37000"/>
    <s v="Credentialing Coordinator &amp; Productivity Reports &quot;Guru&quot;"/>
    <x v="4"/>
    <s v="USA"/>
    <x v="1"/>
    <x v="0"/>
    <n v="-100.37109375"/>
    <n v="40.580584664127599"/>
    <x v="3"/>
    <n v="30"/>
    <x v="1"/>
    <n v="1059"/>
    <n v="47310"/>
    <n v="0.78207567110547449"/>
    <n v="1E-3"/>
  </r>
  <r>
    <s v="ID0892"/>
    <d v="2012-05-27T13:45:47"/>
    <n v="36500"/>
    <n v="36500"/>
    <s v="USD"/>
    <n v="36500"/>
    <s v="Accountant"/>
    <x v="0"/>
    <s v="Saudi Arabia"/>
    <x v="34"/>
    <x v="6"/>
    <n v="42.352831999999999"/>
    <n v="25.624262600000002"/>
    <x v="0"/>
    <n v="15"/>
    <x v="3"/>
    <n v="1060"/>
    <n v="22750"/>
    <n v="1.6043956043956045"/>
    <n v="36500"/>
  </r>
  <r>
    <s v="ID0917"/>
    <d v="2012-05-27T17:24:09"/>
    <n v="36400"/>
    <n v="36400"/>
    <s v="USD"/>
    <n v="36400"/>
    <s v="Analyst"/>
    <x v="6"/>
    <s v="Zimbabwe"/>
    <x v="53"/>
    <x v="5"/>
    <n v="29.8675890011496"/>
    <n v="-19.000649332202801"/>
    <x v="0"/>
    <n v="20"/>
    <x v="1"/>
    <n v="1061"/>
    <e v="#N/A"/>
    <e v="#N/A"/>
    <n v="36400"/>
  </r>
  <r>
    <s v="ID1093"/>
    <d v="2012-05-28T16:01:05"/>
    <s v="Â£23000"/>
    <n v="23000"/>
    <s v="GBP"/>
    <n v="36252.100257547536"/>
    <s v="Data Analyst"/>
    <x v="6"/>
    <s v="UK"/>
    <x v="2"/>
    <x v="1"/>
    <n v="-3.2765753000000002"/>
    <n v="54.702354499999998"/>
    <x v="2"/>
    <n v="5"/>
    <x v="4"/>
    <n v="1062"/>
    <n v="35840"/>
    <n v="1.0114983330788934"/>
    <n v="36252.100257547536"/>
  </r>
  <r>
    <s v="ID1148"/>
    <d v="2012-05-28T19:32:15"/>
    <s v="Â£23000"/>
    <n v="23000"/>
    <s v="GBP"/>
    <n v="36252.100257547536"/>
    <s v="Data Management Officer"/>
    <x v="1"/>
    <s v="UK"/>
    <x v="2"/>
    <x v="1"/>
    <n v="-3.2765753000000002"/>
    <n v="54.702354499999998"/>
    <x v="0"/>
    <n v="10"/>
    <x v="2"/>
    <n v="1063"/>
    <n v="35840"/>
    <n v="1.0114983330788934"/>
    <n v="36252.100257547536"/>
  </r>
  <r>
    <s v="ID1315"/>
    <d v="2012-05-29T15:08:12"/>
    <s v="â‚¬ 28500"/>
    <n v="28500"/>
    <s v="EUR"/>
    <n v="36206.384011260823"/>
    <s v="Salary Professsional"/>
    <x v="6"/>
    <s v="Netherlands"/>
    <x v="3"/>
    <x v="1"/>
    <n v="-0.23411047311343899"/>
    <n v="49.402635500701699"/>
    <x v="1"/>
    <n v="5"/>
    <x v="4"/>
    <n v="1064"/>
    <n v="41810"/>
    <n v="0.86597426479935002"/>
    <n v="36206.384011260823"/>
  </r>
  <r>
    <s v="ID0092"/>
    <d v="2012-05-26T00:39:38"/>
    <n v="36000"/>
    <n v="36000"/>
    <s v="USD"/>
    <n v="36000"/>
    <s v="Graphic Design Manager"/>
    <x v="1"/>
    <s v="USA"/>
    <x v="1"/>
    <x v="0"/>
    <n v="-100.37109375"/>
    <n v="40.580584664127599"/>
    <x v="3"/>
    <m/>
    <x v="0"/>
    <n v="1065"/>
    <n v="47310"/>
    <n v="0.76093849080532661"/>
    <n v="1E-3"/>
  </r>
  <r>
    <s v="ID0106"/>
    <d v="2012-05-26T00:40:57"/>
    <n v="36000"/>
    <n v="36000"/>
    <s v="USD"/>
    <n v="36000"/>
    <s v="Analyst"/>
    <x v="6"/>
    <s v="USA"/>
    <x v="1"/>
    <x v="0"/>
    <n v="-100.37109375"/>
    <n v="40.580584664127599"/>
    <x v="0"/>
    <m/>
    <x v="0"/>
    <n v="1066"/>
    <n v="47310"/>
    <n v="0.76093849080532661"/>
    <n v="1E-3"/>
  </r>
  <r>
    <s v="ID0129"/>
    <d v="2012-05-26T00:42:32"/>
    <s v="36000 usd"/>
    <n v="36000"/>
    <s v="USD"/>
    <n v="36000"/>
    <s v="senior accountant"/>
    <x v="0"/>
    <s v="Turkey"/>
    <x v="43"/>
    <x v="1"/>
    <n v="34.847445026515103"/>
    <n v="39.0965346174196"/>
    <x v="0"/>
    <m/>
    <x v="0"/>
    <n v="1067"/>
    <n v="15530"/>
    <n v="2.3180940115904702"/>
    <n v="36000"/>
  </r>
  <r>
    <s v="ID0284"/>
    <d v="2012-05-26T01:15:12"/>
    <s v="36000 $"/>
    <n v="36000"/>
    <s v="USD"/>
    <n v="36000"/>
    <s v="Senior Specialist"/>
    <x v="2"/>
    <s v="Russia"/>
    <x v="25"/>
    <x v="1"/>
    <n v="36.38671875"/>
    <n v="57.515822865538802"/>
    <x v="0"/>
    <m/>
    <x v="0"/>
    <n v="1068"/>
    <n v="19240"/>
    <n v="1.8711018711018712"/>
    <n v="36000"/>
  </r>
  <r>
    <s v="ID0302"/>
    <d v="2012-05-26T01:22:22"/>
    <s v="36,000 USD"/>
    <n v="36000"/>
    <s v="USD"/>
    <n v="36000"/>
    <s v="PRODUCTION ASSISTANT"/>
    <x v="6"/>
    <s v="USA"/>
    <x v="1"/>
    <x v="0"/>
    <n v="-100.37109375"/>
    <n v="40.580584664127599"/>
    <x v="2"/>
    <m/>
    <x v="0"/>
    <n v="1069"/>
    <n v="47310"/>
    <n v="0.76093849080532661"/>
    <n v="1E-3"/>
  </r>
  <r>
    <s v="ID0594"/>
    <d v="2012-05-26T08:17:53"/>
    <s v="$36 000"/>
    <n v="36000"/>
    <s v="USD"/>
    <n v="36000"/>
    <s v="Consulting"/>
    <x v="5"/>
    <s v="Russia"/>
    <x v="25"/>
    <x v="1"/>
    <n v="36.38671875"/>
    <n v="57.515822865538802"/>
    <x v="2"/>
    <n v="10"/>
    <x v="2"/>
    <n v="1070"/>
    <n v="19240"/>
    <n v="1.8711018711018712"/>
    <n v="36000"/>
  </r>
  <r>
    <s v="ID0752"/>
    <d v="2012-05-26T16:29:36"/>
    <n v="36000"/>
    <n v="36000"/>
    <s v="USD"/>
    <n v="36000"/>
    <s v="ENGINEER"/>
    <x v="7"/>
    <s v="uae"/>
    <x v="26"/>
    <x v="6"/>
    <n v="53.96484375"/>
    <s v="23.805449612314625,"/>
    <x v="1"/>
    <n v="7"/>
    <x v="4"/>
    <n v="1071"/>
    <n v="50580"/>
    <n v="0.71174377224199292"/>
    <n v="36000"/>
  </r>
  <r>
    <s v="ID0784"/>
    <d v="2012-05-26T19:22:53"/>
    <s v="AUS$36000"/>
    <n v="36000"/>
    <s v="USD"/>
    <n v="36000"/>
    <s v="Key Expert User"/>
    <x v="1"/>
    <s v="Australia"/>
    <x v="6"/>
    <x v="3"/>
    <n v="136.67140151954899"/>
    <n v="-24.803590596310801"/>
    <x v="3"/>
    <n v="12"/>
    <x v="2"/>
    <n v="1072"/>
    <n v="36910"/>
    <n v="0.97534543484150638"/>
    <n v="36000"/>
  </r>
  <r>
    <s v="ID0914"/>
    <d v="2012-05-27T17:10:36"/>
    <n v="36000"/>
    <n v="36000"/>
    <s v="USD"/>
    <n v="36000"/>
    <s v="QA Supervisor"/>
    <x v="8"/>
    <s v="Czech Republic"/>
    <x v="54"/>
    <x v="1"/>
    <n v="15.4749544"/>
    <n v="49.816700300000001"/>
    <x v="3"/>
    <n v="9"/>
    <x v="4"/>
    <n v="1073"/>
    <n v="22910"/>
    <n v="1.5713662156263641"/>
    <n v="36000"/>
  </r>
  <r>
    <s v="ID0952"/>
    <d v="2012-05-28T01:29:19"/>
    <n v="3000"/>
    <n v="36000"/>
    <s v="USD"/>
    <n v="36000"/>
    <s v="Accountant"/>
    <x v="0"/>
    <s v="United Arab Emirates"/>
    <x v="26"/>
    <x v="6"/>
    <n v="53.96484375"/>
    <s v="23.805449612314625,"/>
    <x v="0"/>
    <n v="4.5"/>
    <x v="0"/>
    <n v="1074"/>
    <n v="50580"/>
    <n v="0.71174377224199292"/>
    <n v="36000"/>
  </r>
  <r>
    <s v="ID0988"/>
    <d v="2012-05-28T08:39:53"/>
    <n v="3000"/>
    <n v="36000"/>
    <s v="USD"/>
    <n v="36000"/>
    <s v="Project manager"/>
    <x v="1"/>
    <s v="malaysia"/>
    <x v="55"/>
    <x v="4"/>
    <n v="109.53118856002099"/>
    <n v="3.9161170879931002"/>
    <x v="1"/>
    <n v="3"/>
    <x v="0"/>
    <n v="1075"/>
    <n v="14220"/>
    <n v="2.5316455696202533"/>
    <n v="36000"/>
  </r>
  <r>
    <s v="ID1310"/>
    <d v="2012-05-29T14:55:21"/>
    <s v="36K"/>
    <n v="36000"/>
    <s v="USD"/>
    <n v="36000"/>
    <s v="Administrative Assistant"/>
    <x v="6"/>
    <s v="Kuwait"/>
    <x v="47"/>
    <x v="6"/>
    <n v="47.754882648013997"/>
    <n v="29.3357408462503"/>
    <x v="3"/>
    <n v="10"/>
    <x v="2"/>
    <n v="1076"/>
    <n v="46970"/>
    <n v="0.76644666808601236"/>
    <n v="36000"/>
  </r>
  <r>
    <s v="ID1380"/>
    <d v="2012-05-29T21:27:23"/>
    <n v="36000"/>
    <n v="36000"/>
    <s v="USD"/>
    <n v="36000"/>
    <s v="Data Specialist"/>
    <x v="2"/>
    <s v="USA"/>
    <x v="1"/>
    <x v="0"/>
    <n v="-100.37109375"/>
    <n v="40.580584664127599"/>
    <x v="2"/>
    <n v="8"/>
    <x v="4"/>
    <n v="1077"/>
    <n v="47310"/>
    <n v="0.76093849080532661"/>
    <n v="1E-3"/>
  </r>
  <r>
    <s v="ID1635"/>
    <d v="2012-06-03T02:54:32"/>
    <n v="36000"/>
    <n v="36000"/>
    <s v="USD"/>
    <n v="36000"/>
    <s v="Environmental Adviser"/>
    <x v="5"/>
    <s v="Azerbaijan"/>
    <x v="56"/>
    <x v="6"/>
    <n v="47.781326898017198"/>
    <n v="40.319730827735903"/>
    <x v="0"/>
    <n v="5"/>
    <x v="4"/>
    <n v="1078"/>
    <n v="9270"/>
    <n v="3.883495145631068"/>
    <n v="36000"/>
  </r>
  <r>
    <s v="ID1741"/>
    <d v="2012-06-07T23:48:29"/>
    <n v="36000"/>
    <n v="36000"/>
    <s v="USD"/>
    <n v="36000"/>
    <s v="clerk"/>
    <x v="6"/>
    <s v="USA"/>
    <x v="1"/>
    <x v="0"/>
    <n v="-100.37109375"/>
    <n v="40.580584664127599"/>
    <x v="0"/>
    <n v="4"/>
    <x v="0"/>
    <n v="1079"/>
    <n v="47310"/>
    <n v="0.76093849080532661"/>
    <n v="1E-3"/>
  </r>
  <r>
    <s v="ID1899"/>
    <d v="2012-06-19T04:55:06"/>
    <n v="28000"/>
    <n v="28000"/>
    <s v="EUR"/>
    <n v="35571.184291765021"/>
    <s v="controller"/>
    <x v="8"/>
    <s v="Spain"/>
    <x v="15"/>
    <x v="1"/>
    <n v="-4.03154056226247"/>
    <n v="39.6029685923302"/>
    <x v="0"/>
    <n v="8"/>
    <x v="4"/>
    <n v="1080"/>
    <n v="31800"/>
    <n v="1.1185907009989"/>
    <n v="35571.184291765021"/>
  </r>
  <r>
    <s v="ID1613"/>
    <d v="2012-06-02T03:13:57"/>
    <n v="35500"/>
    <n v="35500"/>
    <s v="USD"/>
    <n v="35500"/>
    <s v="SAS Adminstrator"/>
    <x v="6"/>
    <s v="USA"/>
    <x v="1"/>
    <x v="0"/>
    <n v="-100.37109375"/>
    <n v="40.580584664127599"/>
    <x v="0"/>
    <n v="20"/>
    <x v="1"/>
    <n v="1081"/>
    <n v="47310"/>
    <n v="0.75036990065525255"/>
    <n v="1E-3"/>
  </r>
  <r>
    <s v="ID1714"/>
    <d v="2012-06-06T11:21:08"/>
    <n v="36000"/>
    <n v="36000"/>
    <s v="CAD"/>
    <n v="35401.014829091764"/>
    <s v="data organizer"/>
    <x v="6"/>
    <s v="Canada"/>
    <x v="0"/>
    <x v="0"/>
    <n v="-96.081121840459303"/>
    <n v="62.8661033080922"/>
    <x v="2"/>
    <n v="2"/>
    <x v="0"/>
    <n v="1082"/>
    <n v="38370"/>
    <n v="0.92262222645534964"/>
    <n v="1E-3"/>
  </r>
  <r>
    <s v="ID1783"/>
    <d v="2012-06-10T20:30:23"/>
    <s v="Â£22300"/>
    <n v="22300"/>
    <s v="GBP"/>
    <n v="35148.775467100437"/>
    <s v="Analysis &amp; insight consultant"/>
    <x v="6"/>
    <s v="UK"/>
    <x v="2"/>
    <x v="1"/>
    <n v="-3.2765753000000002"/>
    <n v="54.702354499999998"/>
    <x v="2"/>
    <n v="4"/>
    <x v="0"/>
    <n v="1083"/>
    <n v="35840"/>
    <n v="0.98071360120257911"/>
    <n v="35148.775467100437"/>
  </r>
  <r>
    <s v="ID1609"/>
    <d v="2012-06-02T01:43:24"/>
    <n v="2300"/>
    <n v="27600"/>
    <s v="EUR"/>
    <n v="35063.024516168378"/>
    <s v="controller"/>
    <x v="8"/>
    <s v="Hungary"/>
    <x v="52"/>
    <x v="1"/>
    <n v="19.412234407010001"/>
    <n v="47.165332102784703"/>
    <x v="2"/>
    <n v="15"/>
    <x v="3"/>
    <n v="1084"/>
    <n v="19550"/>
    <n v="1.7935050903410934"/>
    <n v="35063.024516168378"/>
  </r>
  <r>
    <s v="ID0151"/>
    <d v="2012-05-26T00:44:40"/>
    <n v="35000"/>
    <n v="35000"/>
    <s v="USD"/>
    <n v="35000"/>
    <s v="Program Services Coordinator"/>
    <x v="1"/>
    <s v="USA"/>
    <x v="1"/>
    <x v="0"/>
    <n v="-100.37109375"/>
    <n v="40.580584664127599"/>
    <x v="3"/>
    <m/>
    <x v="0"/>
    <n v="1085"/>
    <n v="47310"/>
    <n v="0.73980131050517861"/>
    <n v="1E-3"/>
  </r>
  <r>
    <s v="ID0368"/>
    <d v="2012-05-26T01:50:00"/>
    <n v="35000"/>
    <n v="35000"/>
    <s v="USD"/>
    <n v="35000"/>
    <s v="Senior Treasury Analyst"/>
    <x v="6"/>
    <s v="Brasil"/>
    <x v="5"/>
    <x v="2"/>
    <n v="-52.856287736986999"/>
    <n v="-10.840474551047899"/>
    <x v="2"/>
    <m/>
    <x v="0"/>
    <n v="1086"/>
    <n v="11000"/>
    <n v="3.1818181818181817"/>
    <n v="35000"/>
  </r>
  <r>
    <s v="ID0416"/>
    <d v="2012-05-26T02:17:01"/>
    <n v="35000"/>
    <n v="35000"/>
    <s v="USD"/>
    <n v="35000"/>
    <s v="Credit Analyst"/>
    <x v="6"/>
    <s v="Russia"/>
    <x v="25"/>
    <x v="1"/>
    <n v="36.38671875"/>
    <n v="57.515822865538802"/>
    <x v="0"/>
    <m/>
    <x v="0"/>
    <n v="1087"/>
    <n v="19240"/>
    <n v="1.8191268191268191"/>
    <n v="35000"/>
  </r>
  <r>
    <s v="ID0558"/>
    <d v="2012-05-26T05:50:26"/>
    <n v="35000"/>
    <n v="35000"/>
    <s v="USD"/>
    <n v="35000"/>
    <s v="Analyst"/>
    <x v="6"/>
    <s v="USA"/>
    <x v="1"/>
    <x v="0"/>
    <n v="-100.37109375"/>
    <n v="40.580584664127599"/>
    <x v="3"/>
    <m/>
    <x v="0"/>
    <n v="1088"/>
    <n v="47310"/>
    <n v="0.73980131050517861"/>
    <n v="1E-3"/>
  </r>
  <r>
    <s v="ID0562"/>
    <d v="2012-05-26T06:08:23"/>
    <n v="35000"/>
    <n v="35000"/>
    <s v="USD"/>
    <n v="35000"/>
    <s v="Technical Support Technician"/>
    <x v="6"/>
    <s v="USA"/>
    <x v="1"/>
    <x v="0"/>
    <n v="-100.37109375"/>
    <n v="40.580584664127599"/>
    <x v="1"/>
    <n v="7"/>
    <x v="4"/>
    <n v="1089"/>
    <n v="47310"/>
    <n v="0.73980131050517861"/>
    <n v="1E-3"/>
  </r>
  <r>
    <s v="ID0704"/>
    <d v="2012-05-26T13:49:54"/>
    <n v="35000"/>
    <n v="35000"/>
    <s v="USD"/>
    <n v="35000"/>
    <s v="IT Specialist"/>
    <x v="2"/>
    <s v="USA"/>
    <x v="1"/>
    <x v="0"/>
    <n v="-100.37109375"/>
    <n v="40.580584664127599"/>
    <x v="0"/>
    <n v="10"/>
    <x v="2"/>
    <n v="1090"/>
    <n v="47310"/>
    <n v="0.73980131050517861"/>
    <n v="1E-3"/>
  </r>
  <r>
    <s v="ID0731"/>
    <d v="2012-05-26T15:07:39"/>
    <n v="35000"/>
    <n v="35000"/>
    <s v="USD"/>
    <n v="35000"/>
    <s v="Associate"/>
    <x v="6"/>
    <s v="India"/>
    <x v="7"/>
    <x v="4"/>
    <n v="79.718824157759499"/>
    <n v="22.134914550529199"/>
    <x v="0"/>
    <n v="10"/>
    <x v="2"/>
    <n v="1091"/>
    <n v="3400"/>
    <n v="10.294117647058824"/>
    <n v="35000"/>
  </r>
  <r>
    <s v="ID0862"/>
    <d v="2012-05-27T04:05:28"/>
    <n v="35000"/>
    <n v="35000"/>
    <s v="USD"/>
    <n v="35000"/>
    <s v="Purchasing Manager"/>
    <x v="1"/>
    <s v="Uruguay"/>
    <x v="57"/>
    <x v="2"/>
    <n v="-55.988902270916903"/>
    <n v="-32.8620720813405"/>
    <x v="2"/>
    <n v="10"/>
    <x v="2"/>
    <n v="1092"/>
    <n v="13620"/>
    <n v="2.5697503671071953"/>
    <n v="1E-3"/>
  </r>
  <r>
    <s v="ID1152"/>
    <d v="2012-05-28T20:20:54"/>
    <n v="35000"/>
    <n v="35000"/>
    <s v="USD"/>
    <n v="35000"/>
    <s v="BI Analyst"/>
    <x v="6"/>
    <s v="USA"/>
    <x v="1"/>
    <x v="0"/>
    <n v="-100.37109375"/>
    <n v="40.580584664127599"/>
    <x v="2"/>
    <n v="20"/>
    <x v="1"/>
    <n v="1093"/>
    <n v="47310"/>
    <n v="0.73980131050517861"/>
    <n v="1E-3"/>
  </r>
  <r>
    <s v="ID1277"/>
    <d v="2012-05-29T10:11:28"/>
    <n v="35000"/>
    <n v="35000"/>
    <s v="USD"/>
    <n v="35000"/>
    <s v="AVP Securitisation"/>
    <x v="3"/>
    <s v="Malaysia"/>
    <x v="55"/>
    <x v="4"/>
    <n v="109.53118856002099"/>
    <n v="3.9161170879931002"/>
    <x v="2"/>
    <n v="12"/>
    <x v="2"/>
    <n v="1094"/>
    <n v="14220"/>
    <n v="2.4613220815752461"/>
    <n v="35000"/>
  </r>
  <r>
    <s v="ID1664"/>
    <d v="2012-06-04T19:11:18"/>
    <s v="Â£22k"/>
    <n v="22000"/>
    <s v="GBP"/>
    <n v="34675.92198548025"/>
    <s v="Supply/Demand Planner"/>
    <x v="1"/>
    <s v="UK"/>
    <x v="2"/>
    <x v="1"/>
    <n v="-3.2765753000000002"/>
    <n v="54.702354499999998"/>
    <x v="0"/>
    <n v="17"/>
    <x v="3"/>
    <n v="1095"/>
    <n v="35840"/>
    <n v="0.96752014468415881"/>
    <n v="34675.92198548025"/>
  </r>
  <r>
    <s v="ID0996"/>
    <d v="2012-05-28T09:38:29"/>
    <n v="35000"/>
    <n v="35000"/>
    <s v="CAD"/>
    <n v="34417.653306061438"/>
    <s v="Reporting Analyst"/>
    <x v="6"/>
    <s v="Canada"/>
    <x v="0"/>
    <x v="0"/>
    <n v="-96.081121840459303"/>
    <n v="62.8661033080922"/>
    <x v="2"/>
    <n v="4"/>
    <x v="0"/>
    <n v="1096"/>
    <n v="38370"/>
    <n v="0.89699383127603438"/>
    <n v="1E-3"/>
  </r>
  <r>
    <s v="ID0747"/>
    <d v="2012-05-26T16:12:09"/>
    <s v="GBP21798"/>
    <n v="21798"/>
    <s v="GBP"/>
    <n v="34357.533974522659"/>
    <s v="Data Analyst"/>
    <x v="6"/>
    <s v="UK"/>
    <x v="2"/>
    <x v="1"/>
    <n v="-3.2765753000000002"/>
    <n v="54.702354499999998"/>
    <x v="2"/>
    <n v="1.5"/>
    <x v="0"/>
    <n v="1097"/>
    <n v="35840"/>
    <n v="0.95863655062842246"/>
    <n v="34357.533974522659"/>
  </r>
  <r>
    <s v="ID0261"/>
    <d v="2012-05-26T01:07:42"/>
    <n v="1920000"/>
    <n v="1920000"/>
    <s v="INR"/>
    <n v="34191.200039889729"/>
    <s v="Project Manager"/>
    <x v="1"/>
    <s v="India"/>
    <x v="7"/>
    <x v="4"/>
    <n v="79.718824157759499"/>
    <n v="22.134914550529199"/>
    <x v="3"/>
    <m/>
    <x v="0"/>
    <n v="1098"/>
    <n v="3400"/>
    <n v="10.056235305849921"/>
    <n v="34191.200039889729"/>
  </r>
  <r>
    <s v="ID0404"/>
    <d v="2012-05-26T02:07:28"/>
    <n v="34000"/>
    <n v="34000"/>
    <s v="USD"/>
    <n v="34000"/>
    <s v="Information Research Technician II"/>
    <x v="6"/>
    <s v="USA"/>
    <x v="1"/>
    <x v="0"/>
    <n v="-100.37109375"/>
    <n v="40.580584664127599"/>
    <x v="0"/>
    <m/>
    <x v="0"/>
    <n v="1099"/>
    <n v="47310"/>
    <n v="0.71866413020503062"/>
    <n v="1E-3"/>
  </r>
  <r>
    <s v="ID1546"/>
    <d v="2012-05-31T17:21:45"/>
    <n v="34000"/>
    <n v="34000"/>
    <s v="USD"/>
    <n v="34000"/>
    <s v="Sr Analyst"/>
    <x v="6"/>
    <s v="India"/>
    <x v="7"/>
    <x v="4"/>
    <n v="79.718824157759499"/>
    <n v="22.134914550529199"/>
    <x v="2"/>
    <n v="4"/>
    <x v="0"/>
    <n v="1100"/>
    <n v="3400"/>
    <n v="10"/>
    <n v="34000"/>
  </r>
  <r>
    <s v="ID0803"/>
    <d v="2012-05-26T21:13:51"/>
    <n v="33900"/>
    <n v="33900"/>
    <s v="USD"/>
    <n v="33900"/>
    <s v="Administrative Assistant"/>
    <x v="6"/>
    <s v="USA"/>
    <x v="1"/>
    <x v="0"/>
    <n v="-100.37109375"/>
    <n v="40.580584664127599"/>
    <x v="3"/>
    <n v="10"/>
    <x v="2"/>
    <n v="1101"/>
    <n v="47310"/>
    <n v="0.71655041217501581"/>
    <n v="1E-3"/>
  </r>
  <r>
    <s v="ID1615"/>
    <d v="2012-06-02T03:29:19"/>
    <s v="Â£21500Uk"/>
    <n v="21500"/>
    <s v="GBP"/>
    <n v="33887.832849446611"/>
    <s v="Data Analyst"/>
    <x v="6"/>
    <s v="UK"/>
    <x v="2"/>
    <x v="1"/>
    <n v="-3.2765753000000002"/>
    <n v="54.702354499999998"/>
    <x v="2"/>
    <n v="1"/>
    <x v="0"/>
    <n v="1102"/>
    <n v="35840"/>
    <n v="0.94553105048679165"/>
    <n v="33887.832849446611"/>
  </r>
  <r>
    <s v="ID1797"/>
    <d v="2012-06-11T22:21:25"/>
    <n v="33600"/>
    <n v="33600"/>
    <s v="USD"/>
    <n v="33600"/>
    <s v="Executive"/>
    <x v="6"/>
    <s v="Singapore"/>
    <x v="17"/>
    <x v="4"/>
    <n v="103.8194992"/>
    <n v="1.3571070000000001"/>
    <x v="2"/>
    <n v="2"/>
    <x v="0"/>
    <n v="1103"/>
    <n v="55790"/>
    <n v="0.60225846925972393"/>
    <n v="33600"/>
  </r>
  <r>
    <s v="ID1798"/>
    <d v="2012-06-11T22:22:00"/>
    <n v="33600"/>
    <n v="33600"/>
    <s v="USD"/>
    <n v="33600"/>
    <s v="Executive"/>
    <x v="6"/>
    <s v="Singapore"/>
    <x v="17"/>
    <x v="4"/>
    <n v="103.8194992"/>
    <n v="1.3571070000000001"/>
    <x v="2"/>
    <n v="2"/>
    <x v="0"/>
    <n v="1104"/>
    <n v="55790"/>
    <n v="0.60225846925972393"/>
    <n v="33600"/>
  </r>
  <r>
    <s v="ID0689"/>
    <d v="2012-05-26T13:18:32"/>
    <s v="33,500 US $"/>
    <n v="33500"/>
    <s v="USD"/>
    <n v="33500"/>
    <s v="Sr. Executive Finance &amp; Accounts"/>
    <x v="0"/>
    <s v="Dubai"/>
    <x v="26"/>
    <x v="6"/>
    <n v="53.96484375"/>
    <s v="23.805449612314625,"/>
    <x v="1"/>
    <n v="10"/>
    <x v="2"/>
    <n v="1105"/>
    <n v="50580"/>
    <n v="0.6623171213918545"/>
    <n v="33500"/>
  </r>
  <r>
    <s v="ID0074"/>
    <d v="2012-05-25T23:01:20"/>
    <n v="2785"/>
    <n v="33420"/>
    <s v="USD"/>
    <n v="33420"/>
    <s v="Process Flow Coordinator"/>
    <x v="1"/>
    <s v="United Arab Emirates"/>
    <x v="26"/>
    <x v="6"/>
    <n v="53.96484375"/>
    <s v="23.805449612314625,"/>
    <x v="2"/>
    <m/>
    <x v="0"/>
    <n v="1106"/>
    <n v="50580"/>
    <n v="0.66073546856465004"/>
    <n v="33420"/>
  </r>
  <r>
    <s v="ID1828"/>
    <d v="2012-06-13T04:40:03"/>
    <n v="33250"/>
    <n v="33250"/>
    <s v="USD"/>
    <n v="33250"/>
    <s v="Planning and Logistics Coordinator"/>
    <x v="1"/>
    <s v="USA"/>
    <x v="1"/>
    <x v="0"/>
    <n v="-100.37109375"/>
    <n v="40.580584664127599"/>
    <x v="2"/>
    <n v="20"/>
    <x v="1"/>
    <n v="1107"/>
    <n v="47310"/>
    <n v="0.70281124497991965"/>
    <n v="1E-3"/>
  </r>
  <r>
    <s v="ID0575"/>
    <d v="2012-05-26T07:01:10"/>
    <s v="Â£21000"/>
    <n v="21000"/>
    <s v="GBP"/>
    <n v="33099.743713412965"/>
    <s v="Sales Analyst"/>
    <x v="6"/>
    <s v="UK"/>
    <x v="2"/>
    <x v="1"/>
    <n v="-3.2765753000000002"/>
    <n v="54.702354499999998"/>
    <x v="2"/>
    <n v="10"/>
    <x v="2"/>
    <n v="1108"/>
    <n v="35840"/>
    <n v="0.92354195628942426"/>
    <n v="33099.743713412965"/>
  </r>
  <r>
    <s v="ID1373"/>
    <d v="2012-05-29T20:03:07"/>
    <n v="33000"/>
    <n v="33000"/>
    <s v="USD"/>
    <n v="33000"/>
    <s v="Quality Control Supervisor"/>
    <x v="8"/>
    <s v="USA"/>
    <x v="1"/>
    <x v="0"/>
    <n v="-100.37109375"/>
    <n v="40.580584664127599"/>
    <x v="0"/>
    <n v="3"/>
    <x v="0"/>
    <n v="1109"/>
    <n v="47310"/>
    <n v="0.69752694990488273"/>
    <n v="1E-3"/>
  </r>
  <r>
    <s v="ID1617"/>
    <d v="2012-06-02T06:21:45"/>
    <n v="32884.800000000003"/>
    <n v="32884"/>
    <s v="USD"/>
    <n v="32884"/>
    <s v="Administrative Assistant"/>
    <x v="6"/>
    <s v="USA"/>
    <x v="1"/>
    <x v="0"/>
    <n v="-100.37109375"/>
    <n v="40.580584664127599"/>
    <x v="2"/>
    <n v="10"/>
    <x v="2"/>
    <n v="1110"/>
    <n v="47310"/>
    <n v="0.69507503699006556"/>
    <n v="1E-3"/>
  </r>
  <r>
    <s v="ID1127"/>
    <d v="2012-05-28T17:42:22"/>
    <s v="AED 120000"/>
    <n v="120000"/>
    <s v="AED"/>
    <n v="32666.305522511171"/>
    <s v="Finance Manager"/>
    <x v="1"/>
    <s v="UAE"/>
    <x v="26"/>
    <x v="6"/>
    <n v="53.96484375"/>
    <s v="23.805449612314625,"/>
    <x v="3"/>
    <n v="12"/>
    <x v="2"/>
    <n v="1111"/>
    <n v="50580"/>
    <n v="0.6458344310500429"/>
    <n v="32666.305522511171"/>
  </r>
  <r>
    <s v="ID1882"/>
    <d v="2012-06-16T22:24:30"/>
    <n v="20500"/>
    <n v="20500"/>
    <s v="GBP"/>
    <n v="32311.654577379326"/>
    <s v="analyst"/>
    <x v="6"/>
    <s v="UK"/>
    <x v="2"/>
    <x v="1"/>
    <n v="-3.2765753000000002"/>
    <n v="54.702354499999998"/>
    <x v="0"/>
    <n v="20"/>
    <x v="1"/>
    <n v="1112"/>
    <n v="35840"/>
    <n v="0.90155286209205709"/>
    <n v="32311.654577379326"/>
  </r>
  <r>
    <s v="ID1460"/>
    <d v="2012-05-30T13:47:51"/>
    <s v="zar22000"/>
    <n v="264000"/>
    <s v="ZAR"/>
    <n v="32187.34988380854"/>
    <s v="Analyst"/>
    <x v="6"/>
    <s v="SouthAfrica"/>
    <x v="14"/>
    <x v="5"/>
    <n v="25.075048595878101"/>
    <n v="-29.262871995561401"/>
    <x v="2"/>
    <n v="2"/>
    <x v="0"/>
    <n v="1113"/>
    <n v="10360"/>
    <n v="3.1068870544216738"/>
    <n v="32187.34988380854"/>
  </r>
  <r>
    <s v="ID0205"/>
    <d v="2012-05-26T00:53:46"/>
    <s v="INR18Lacs or US$36000"/>
    <n v="1800000"/>
    <s v="INR"/>
    <n v="32054.250037396621"/>
    <s v="Chief Manager"/>
    <x v="1"/>
    <s v="India"/>
    <x v="7"/>
    <x v="4"/>
    <n v="79.718824157759499"/>
    <n v="22.134914550529199"/>
    <x v="1"/>
    <m/>
    <x v="0"/>
    <n v="1114"/>
    <n v="3400"/>
    <n v="9.4277205992343003"/>
    <n v="32054.250037396621"/>
  </r>
  <r>
    <s v="ID0617"/>
    <d v="2012-05-26T10:43:53"/>
    <n v="1800000"/>
    <n v="1800000"/>
    <s v="INR"/>
    <n v="32054.250037396621"/>
    <s v="AGM Finance"/>
    <x v="1"/>
    <s v="India"/>
    <x v="7"/>
    <x v="4"/>
    <n v="79.718824157759499"/>
    <n v="22.134914550529199"/>
    <x v="3"/>
    <n v="10"/>
    <x v="2"/>
    <n v="1115"/>
    <n v="3400"/>
    <n v="9.4277205992343003"/>
    <n v="32054.250037396621"/>
  </r>
  <r>
    <s v="ID1612"/>
    <d v="2012-06-02T03:08:50"/>
    <n v="1800000"/>
    <n v="1800000"/>
    <s v="INR"/>
    <n v="32054.250037396621"/>
    <s v="analyst"/>
    <x v="6"/>
    <s v="India"/>
    <x v="7"/>
    <x v="4"/>
    <n v="79.718824157759499"/>
    <n v="22.134914550529199"/>
    <x v="2"/>
    <n v="1"/>
    <x v="0"/>
    <n v="1116"/>
    <n v="3400"/>
    <n v="9.4277205992343003"/>
    <n v="32054.250037396621"/>
  </r>
  <r>
    <s v="ID0856"/>
    <d v="2012-05-27T03:19:29"/>
    <n v="32000"/>
    <n v="32000"/>
    <s v="USD"/>
    <n v="32000"/>
    <s v="Reporting Manager"/>
    <x v="1"/>
    <s v="USA"/>
    <x v="1"/>
    <x v="0"/>
    <n v="-100.37109375"/>
    <n v="40.580584664127599"/>
    <x v="0"/>
    <n v="1"/>
    <x v="0"/>
    <n v="1117"/>
    <n v="47310"/>
    <n v="0.67638976960473474"/>
    <n v="1E-3"/>
  </r>
  <r>
    <s v="ID1505"/>
    <d v="2012-05-30T23:26:00"/>
    <n v="32000"/>
    <n v="32000"/>
    <s v="USD"/>
    <n v="32000"/>
    <s v="Reports Writer"/>
    <x v="4"/>
    <s v="USA"/>
    <x v="1"/>
    <x v="0"/>
    <n v="-100.37109375"/>
    <n v="40.580584664127599"/>
    <x v="0"/>
    <n v="10"/>
    <x v="2"/>
    <n v="1118"/>
    <n v="47310"/>
    <n v="0.67638976960473474"/>
    <n v="1E-3"/>
  </r>
  <r>
    <s v="ID0311"/>
    <d v="2012-05-26T01:24:03"/>
    <s v="Â£20000/year but i work part time 30h/week"/>
    <n v="20000"/>
    <s v="GBP"/>
    <n v="31523.565441345683"/>
    <s v="Graduate Structural Engineer"/>
    <x v="7"/>
    <s v="UK"/>
    <x v="2"/>
    <x v="1"/>
    <n v="-3.2765753000000002"/>
    <n v="54.702354499999998"/>
    <x v="1"/>
    <m/>
    <x v="0"/>
    <n v="1119"/>
    <n v="35840"/>
    <n v="0.87956376789468982"/>
    <n v="31523.565441345683"/>
  </r>
  <r>
    <s v="ID0555"/>
    <d v="2012-05-26T05:48:12"/>
    <s v="Â£20000"/>
    <n v="20000"/>
    <s v="GBP"/>
    <n v="31523.565441345683"/>
    <s v="IT Consultant"/>
    <x v="5"/>
    <s v="UK"/>
    <x v="2"/>
    <x v="1"/>
    <n v="-3.2765753000000002"/>
    <n v="54.702354499999998"/>
    <x v="0"/>
    <m/>
    <x v="0"/>
    <n v="1120"/>
    <n v="35840"/>
    <n v="0.87956376789468982"/>
    <n v="31523.565441345683"/>
  </r>
  <r>
    <s v="ID1083"/>
    <d v="2012-05-28T15:35:32"/>
    <n v="20000"/>
    <n v="20000"/>
    <s v="GBP"/>
    <n v="31523.565441345683"/>
    <s v="finance assistant"/>
    <x v="6"/>
    <s v="UK"/>
    <x v="2"/>
    <x v="1"/>
    <n v="-3.2765753000000002"/>
    <n v="54.702354499999998"/>
    <x v="0"/>
    <n v="1"/>
    <x v="0"/>
    <n v="1121"/>
    <n v="35840"/>
    <n v="0.87956376789468982"/>
    <n v="31523.565441345683"/>
  </r>
  <r>
    <s v="ID1257"/>
    <d v="2012-05-29T07:28:41"/>
    <n v="20000"/>
    <n v="20000"/>
    <s v="GBP"/>
    <n v="31523.565441345683"/>
    <s v="Environmental Information Analyst"/>
    <x v="6"/>
    <s v="UK"/>
    <x v="2"/>
    <x v="1"/>
    <n v="-3.2765753000000002"/>
    <n v="54.702354499999998"/>
    <x v="0"/>
    <n v="1"/>
    <x v="0"/>
    <n v="1122"/>
    <n v="35840"/>
    <n v="0.87956376789468982"/>
    <n v="31523.565441345683"/>
  </r>
  <r>
    <s v="ID1607"/>
    <d v="2012-06-01T23:29:43"/>
    <s v="Â£20000"/>
    <n v="20000"/>
    <s v="GBP"/>
    <n v="31523.565441345683"/>
    <s v="Operations Analyst"/>
    <x v="6"/>
    <s v="UK"/>
    <x v="2"/>
    <x v="1"/>
    <n v="-3.2765753000000002"/>
    <n v="54.702354499999998"/>
    <x v="2"/>
    <n v="3"/>
    <x v="0"/>
    <n v="1123"/>
    <n v="35840"/>
    <n v="0.87956376789468982"/>
    <n v="31523.565441345683"/>
  </r>
  <r>
    <s v="ID1863"/>
    <d v="2012-06-15T17:35:32"/>
    <n v="20000"/>
    <n v="20000"/>
    <s v="GBP"/>
    <n v="31523.565441345683"/>
    <s v="Accountant"/>
    <x v="0"/>
    <s v="UK"/>
    <x v="2"/>
    <x v="1"/>
    <n v="-3.2765753000000002"/>
    <n v="54.702354499999998"/>
    <x v="3"/>
    <n v="10"/>
    <x v="2"/>
    <n v="1124"/>
    <n v="35840"/>
    <n v="0.87956376789468982"/>
    <n v="31523.565441345683"/>
  </r>
  <r>
    <s v="ID0086"/>
    <d v="2012-05-26T00:11:21"/>
    <s v="US $ 31330.00"/>
    <n v="31330"/>
    <s v="USD"/>
    <n v="31330"/>
    <s v="VBA Analyst"/>
    <x v="6"/>
    <s v="Brazil"/>
    <x v="5"/>
    <x v="2"/>
    <n v="-52.856287736986999"/>
    <n v="-10.840474551047899"/>
    <x v="2"/>
    <m/>
    <x v="0"/>
    <n v="1125"/>
    <n v="11000"/>
    <n v="2.8481818181818181"/>
    <n v="31330"/>
  </r>
  <r>
    <s v="ID0722"/>
    <d v="2012-05-26T14:57:39"/>
    <n v="31250"/>
    <n v="31250"/>
    <s v="USD"/>
    <n v="31250"/>
    <s v="Program management"/>
    <x v="1"/>
    <s v="India"/>
    <x v="7"/>
    <x v="4"/>
    <n v="79.718824157759499"/>
    <n v="22.134914550529199"/>
    <x v="3"/>
    <n v="6"/>
    <x v="4"/>
    <n v="1126"/>
    <n v="3400"/>
    <n v="9.1911764705882355"/>
    <n v="31250"/>
  </r>
  <r>
    <s v="ID1571"/>
    <d v="2012-06-01T02:33:02"/>
    <n v="31200"/>
    <n v="31200"/>
    <s v="USD"/>
    <n v="31200"/>
    <s v="Data Analyst"/>
    <x v="6"/>
    <s v="USA"/>
    <x v="1"/>
    <x v="0"/>
    <n v="-100.37109375"/>
    <n v="40.580584664127599"/>
    <x v="0"/>
    <n v="15"/>
    <x v="3"/>
    <n v="1127"/>
    <n v="47310"/>
    <n v="0.65948002536461636"/>
    <n v="1E-3"/>
  </r>
  <r>
    <s v="ID1665"/>
    <d v="2012-06-04T19:46:09"/>
    <s v="2600 $"/>
    <n v="31200"/>
    <s v="USD"/>
    <n v="31200"/>
    <s v="Economist"/>
    <x v="4"/>
    <s v="ISRAEL"/>
    <x v="10"/>
    <x v="6"/>
    <n v="34.976029031563399"/>
    <n v="31.563409567095999"/>
    <x v="2"/>
    <n v="11"/>
    <x v="2"/>
    <n v="1128"/>
    <n v="27660"/>
    <n v="1.1279826464208242"/>
    <n v="31200"/>
  </r>
  <r>
    <s v="ID1750"/>
    <d v="2012-06-08T08:15:54"/>
    <n v="31200"/>
    <n v="31200"/>
    <s v="USD"/>
    <n v="31200"/>
    <s v="Risk analyst"/>
    <x v="6"/>
    <s v="Brazil"/>
    <x v="5"/>
    <x v="2"/>
    <n v="-52.856287736986999"/>
    <n v="-10.840474551047899"/>
    <x v="0"/>
    <n v="4"/>
    <x v="0"/>
    <n v="1129"/>
    <n v="11000"/>
    <n v="2.8363636363636364"/>
    <n v="31200"/>
  </r>
  <r>
    <s v="ID0255"/>
    <d v="2012-05-26T01:06:02"/>
    <s v="$31,000 USD"/>
    <n v="31000"/>
    <s v="USD"/>
    <n v="31000"/>
    <s v="Site Technician"/>
    <x v="6"/>
    <s v="USA"/>
    <x v="1"/>
    <x v="0"/>
    <n v="-100.37109375"/>
    <n v="40.580584664127599"/>
    <x v="0"/>
    <m/>
    <x v="0"/>
    <n v="1130"/>
    <n v="47310"/>
    <n v="0.65525258930458674"/>
    <n v="1E-3"/>
  </r>
  <r>
    <s v="ID0299"/>
    <d v="2012-05-26T01:20:46"/>
    <n v="31000"/>
    <n v="31000"/>
    <s v="USD"/>
    <n v="31000"/>
    <s v="Support Specialist "/>
    <x v="2"/>
    <s v="USA"/>
    <x v="1"/>
    <x v="0"/>
    <n v="-100.37109375"/>
    <n v="40.580584664127599"/>
    <x v="3"/>
    <m/>
    <x v="0"/>
    <n v="1131"/>
    <n v="47310"/>
    <n v="0.65525258930458674"/>
    <n v="1E-3"/>
  </r>
  <r>
    <s v="ID1678"/>
    <d v="2012-06-05T03:55:36"/>
    <s v="US$ 30500"/>
    <n v="30500"/>
    <s v="USD"/>
    <n v="30500"/>
    <s v="Financial Analyst"/>
    <x v="6"/>
    <s v="Brazil"/>
    <x v="5"/>
    <x v="2"/>
    <n v="-52.856287736986999"/>
    <n v="-10.840474551047899"/>
    <x v="2"/>
    <n v="8"/>
    <x v="4"/>
    <n v="1132"/>
    <n v="11000"/>
    <n v="2.7727272727272729"/>
    <n v="30500"/>
  </r>
  <r>
    <s v="ID0053"/>
    <d v="2012-05-25T06:09:44"/>
    <s v="2000 Euros"/>
    <n v="24000"/>
    <s v="EUR"/>
    <n v="30489.586535798586"/>
    <s v="PPC Manager"/>
    <x v="1"/>
    <s v="Germany"/>
    <x v="8"/>
    <x v="1"/>
    <n v="10.370231137780101"/>
    <n v="51.322924262780397"/>
    <x v="2"/>
    <m/>
    <x v="0"/>
    <n v="1133"/>
    <n v="38100"/>
    <n v="0.80025161511282372"/>
    <n v="30489.586535798586"/>
  </r>
  <r>
    <s v="ID1323"/>
    <d v="2012-05-29T15:46:17"/>
    <s v="about 24.000 â‚¬"/>
    <n v="24000"/>
    <s v="EUR"/>
    <n v="30489.586535798586"/>
    <s v="Controller"/>
    <x v="8"/>
    <s v="Italy"/>
    <x v="39"/>
    <x v="1"/>
    <n v="12.454635881087199"/>
    <n v="41.989990147759798"/>
    <x v="0"/>
    <n v="10"/>
    <x v="2"/>
    <n v="1134"/>
    <n v="31810"/>
    <n v="0.95849061728382856"/>
    <n v="30489.586535798586"/>
  </r>
  <r>
    <s v="ID0826"/>
    <d v="2012-05-26T23:02:00"/>
    <s v="INR 1700000"/>
    <n v="1700000"/>
    <s v="INR"/>
    <n v="30273.458368652366"/>
    <s v="Operations Lead"/>
    <x v="1"/>
    <s v="India"/>
    <x v="7"/>
    <x v="4"/>
    <n v="79.718824157759499"/>
    <n v="22.134914550529199"/>
    <x v="2"/>
    <n v="1.1000000000000001"/>
    <x v="0"/>
    <n v="1135"/>
    <n v="3400"/>
    <n v="8.9039583437212837"/>
    <n v="30273.458368652366"/>
  </r>
  <r>
    <s v="ID1592"/>
    <d v="2012-06-01T15:09:27"/>
    <n v="1700000"/>
    <n v="1700000"/>
    <s v="INR"/>
    <n v="30273.458368652366"/>
    <s v="AVP"/>
    <x v="3"/>
    <s v="India"/>
    <x v="7"/>
    <x v="4"/>
    <n v="79.718824157759499"/>
    <n v="22.134914550529199"/>
    <x v="0"/>
    <n v="6"/>
    <x v="4"/>
    <n v="1136"/>
    <n v="3400"/>
    <n v="8.9039583437212837"/>
    <n v="30273.458368652366"/>
  </r>
  <r>
    <s v="ID0767"/>
    <d v="2012-05-26T17:24:41"/>
    <n v="30232"/>
    <n v="30232"/>
    <s v="USD"/>
    <n v="30232"/>
    <s v="Accounts Supervisor"/>
    <x v="0"/>
    <s v="KSA"/>
    <x v="1"/>
    <x v="0"/>
    <n v="-100.37109375"/>
    <n v="40.580584664127599"/>
    <x v="3"/>
    <n v="5"/>
    <x v="4"/>
    <n v="1137"/>
    <n v="47310"/>
    <n v="0.63901923483407308"/>
    <n v="1E-3"/>
  </r>
  <r>
    <s v="ID0039"/>
    <d v="2012-05-25T05:11:37"/>
    <n v="30000"/>
    <n v="30000"/>
    <s v="USD"/>
    <n v="30000"/>
    <s v="Academic Advisor"/>
    <x v="5"/>
    <s v="USA"/>
    <x v="1"/>
    <x v="0"/>
    <n v="-100.37109375"/>
    <n v="40.580584664127599"/>
    <x v="3"/>
    <m/>
    <x v="0"/>
    <n v="1138"/>
    <n v="47310"/>
    <n v="0.63411540900443886"/>
    <n v="1E-3"/>
  </r>
  <r>
    <s v="ID0402"/>
    <d v="2012-05-26T02:06:38"/>
    <n v="30000"/>
    <n v="30000"/>
    <s v="USD"/>
    <n v="30000"/>
    <s v="ceo"/>
    <x v="3"/>
    <s v="India"/>
    <x v="7"/>
    <x v="4"/>
    <n v="79.718824157759499"/>
    <n v="22.134914550529199"/>
    <x v="3"/>
    <m/>
    <x v="0"/>
    <n v="1139"/>
    <n v="3400"/>
    <n v="8.8235294117647065"/>
    <n v="30000"/>
  </r>
  <r>
    <s v="ID0428"/>
    <d v="2012-05-26T02:27:50"/>
    <s v="US $30,000.00 "/>
    <n v="30000"/>
    <s v="USD"/>
    <n v="30000"/>
    <s v="Supervisor"/>
    <x v="1"/>
    <s v="USA"/>
    <x v="1"/>
    <x v="0"/>
    <n v="-100.37109375"/>
    <n v="40.580584664127599"/>
    <x v="3"/>
    <m/>
    <x v="0"/>
    <n v="1140"/>
    <n v="47310"/>
    <n v="0.63411540900443886"/>
    <n v="1E-3"/>
  </r>
  <r>
    <s v="ID0429"/>
    <d v="2012-05-26T02:29:37"/>
    <s v="30000 $"/>
    <n v="30000"/>
    <s v="USD"/>
    <n v="30000"/>
    <s v="BI Developer"/>
    <x v="4"/>
    <s v="Romania"/>
    <x v="58"/>
    <x v="1"/>
    <n v="25.074970241904701"/>
    <n v="45.811115189921601"/>
    <x v="1"/>
    <m/>
    <x v="0"/>
    <n v="1141"/>
    <n v="14290"/>
    <n v="2.099370188943317"/>
    <n v="30000"/>
  </r>
  <r>
    <s v="ID0478"/>
    <d v="2012-05-26T03:19:00"/>
    <n v="30000"/>
    <n v="30000"/>
    <s v="USD"/>
    <n v="30000"/>
    <s v="video production"/>
    <x v="6"/>
    <s v="USA"/>
    <x v="1"/>
    <x v="0"/>
    <n v="-100.37109375"/>
    <n v="40.580584664127599"/>
    <x v="4"/>
    <m/>
    <x v="0"/>
    <n v="1142"/>
    <n v="47310"/>
    <n v="0.63411540900443886"/>
    <n v="1E-3"/>
  </r>
  <r>
    <s v="ID0612"/>
    <d v="2012-05-26T10:20:35"/>
    <n v="30000"/>
    <n v="30000"/>
    <s v="USD"/>
    <n v="30000"/>
    <s v="Sales Assistant"/>
    <x v="6"/>
    <s v="USA"/>
    <x v="1"/>
    <x v="0"/>
    <n v="-100.37109375"/>
    <n v="40.580584664127599"/>
    <x v="3"/>
    <n v="8"/>
    <x v="4"/>
    <n v="1143"/>
    <n v="47310"/>
    <n v="0.63411540900443886"/>
    <n v="1E-3"/>
  </r>
  <r>
    <s v="ID0827"/>
    <d v="2012-05-26T23:03:21"/>
    <s v="US$30,000"/>
    <n v="30000"/>
    <s v="USD"/>
    <n v="30000"/>
    <s v="Financial Control Section Headm"/>
    <x v="8"/>
    <s v="Inonesia"/>
    <x v="27"/>
    <x v="4"/>
    <n v="118.74036008173201"/>
    <n v="-3.1759486978616001"/>
    <x v="0"/>
    <n v="7"/>
    <x v="4"/>
    <n v="1144"/>
    <n v="4200"/>
    <n v="7.1428571428571432"/>
    <n v="30000"/>
  </r>
  <r>
    <s v="ID0842"/>
    <d v="2012-05-27T00:12:53"/>
    <n v="30000"/>
    <n v="30000"/>
    <s v="USD"/>
    <n v="30000"/>
    <s v="MIS Executive"/>
    <x v="4"/>
    <s v="India"/>
    <x v="7"/>
    <x v="4"/>
    <n v="79.718824157759499"/>
    <n v="22.134914550529199"/>
    <x v="0"/>
    <n v="2"/>
    <x v="0"/>
    <n v="1145"/>
    <n v="3400"/>
    <n v="8.8235294117647065"/>
    <n v="30000"/>
  </r>
  <r>
    <s v="ID0941"/>
    <d v="2012-05-27T23:47:25"/>
    <s v="30000 $"/>
    <n v="30000"/>
    <s v="USD"/>
    <n v="30000"/>
    <s v="Financial Expert"/>
    <x v="0"/>
    <s v="Iran"/>
    <x v="59"/>
    <x v="6"/>
    <n v="52.947133700000002"/>
    <n v="32.940750399999999"/>
    <x v="3"/>
    <n v="30"/>
    <x v="1"/>
    <n v="1146"/>
    <n v="11490"/>
    <n v="2.6109660574412534"/>
    <n v="30000"/>
  </r>
  <r>
    <s v="ID1162"/>
    <d v="2012-05-28T22:10:12"/>
    <n v="30000"/>
    <n v="30000"/>
    <s v="USD"/>
    <n v="30000"/>
    <s v="pricing and cost manager"/>
    <x v="1"/>
    <s v="mexico"/>
    <x v="22"/>
    <x v="2"/>
    <n v="-103.373900728424"/>
    <n v="23.996424387451"/>
    <x v="2"/>
    <n v="17"/>
    <x v="3"/>
    <n v="1147"/>
    <n v="14400"/>
    <n v="2.0833333333333335"/>
    <n v="30000"/>
  </r>
  <r>
    <s v="ID1273"/>
    <d v="2012-05-29T09:47:47"/>
    <n v="30000"/>
    <n v="30000"/>
    <s v="USD"/>
    <n v="30000"/>
    <s v="Practice Manager - Business Operations"/>
    <x v="1"/>
    <s v="India"/>
    <x v="7"/>
    <x v="4"/>
    <n v="79.718824157759499"/>
    <n v="22.134914550529199"/>
    <x v="3"/>
    <n v="3"/>
    <x v="0"/>
    <n v="1148"/>
    <n v="3400"/>
    <n v="8.8235294117647065"/>
    <n v="30000"/>
  </r>
  <r>
    <s v="ID1453"/>
    <d v="2012-05-30T13:06:12"/>
    <n v="30000"/>
    <n v="30000"/>
    <s v="USD"/>
    <n v="30000"/>
    <s v="Accounting Specialist"/>
    <x v="0"/>
    <s v="UAE"/>
    <x v="26"/>
    <x v="6"/>
    <n v="53.96484375"/>
    <s v="23.805449612314625,"/>
    <x v="0"/>
    <n v="8"/>
    <x v="4"/>
    <n v="1149"/>
    <n v="50580"/>
    <n v="0.59311981020166071"/>
    <n v="30000"/>
  </r>
  <r>
    <s v="ID1545"/>
    <d v="2012-05-31T17:08:59"/>
    <n v="30000"/>
    <n v="30000"/>
    <s v="USD"/>
    <n v="30000"/>
    <s v="Marketing Services Manager"/>
    <x v="1"/>
    <s v="Pakistan"/>
    <x v="49"/>
    <x v="4"/>
    <n v="71.247499000000005"/>
    <n v="30.3308401"/>
    <x v="0"/>
    <n v="5"/>
    <x v="4"/>
    <n v="1150"/>
    <n v="2790"/>
    <n v="10.75268817204301"/>
    <n v="30000"/>
  </r>
  <r>
    <s v="ID1567"/>
    <d v="2012-06-01T00:23:54"/>
    <n v="30000"/>
    <n v="30000"/>
    <s v="USD"/>
    <n v="30000"/>
    <s v="SME"/>
    <x v="6"/>
    <s v="India"/>
    <x v="7"/>
    <x v="4"/>
    <n v="79.718824157759499"/>
    <n v="22.134914550529199"/>
    <x v="2"/>
    <n v="4"/>
    <x v="0"/>
    <n v="1151"/>
    <n v="3400"/>
    <n v="8.8235294117647065"/>
    <n v="30000"/>
  </r>
  <r>
    <s v="ID1747"/>
    <d v="2012-06-08T03:34:51"/>
    <n v="30000"/>
    <n v="30000"/>
    <s v="USD"/>
    <n v="30000"/>
    <s v="Inventory Manager"/>
    <x v="1"/>
    <s v="USA"/>
    <x v="1"/>
    <x v="0"/>
    <n v="-100.37109375"/>
    <n v="40.580584664127599"/>
    <x v="0"/>
    <n v="1"/>
    <x v="0"/>
    <n v="1152"/>
    <n v="47310"/>
    <n v="0.63411540900443886"/>
    <n v="1E-3"/>
  </r>
  <r>
    <s v="ID1763"/>
    <d v="2012-06-08T21:02:48"/>
    <n v="30000"/>
    <n v="30000"/>
    <s v="USD"/>
    <n v="30000"/>
    <s v="Customer Service"/>
    <x v="6"/>
    <s v="USA"/>
    <x v="1"/>
    <x v="0"/>
    <n v="-100.37109375"/>
    <n v="40.580584664127599"/>
    <x v="3"/>
    <n v="4"/>
    <x v="0"/>
    <n v="1153"/>
    <n v="47310"/>
    <n v="0.63411540900443886"/>
    <n v="1E-3"/>
  </r>
  <r>
    <s v="ID1781"/>
    <d v="2012-06-10T15:59:17"/>
    <n v="30000"/>
    <n v="30000"/>
    <s v="USD"/>
    <n v="30000"/>
    <s v="Teacher"/>
    <x v="6"/>
    <s v="Malaysia"/>
    <x v="55"/>
    <x v="4"/>
    <n v="109.53118856002099"/>
    <n v="3.9161170879931002"/>
    <x v="1"/>
    <n v="12"/>
    <x v="2"/>
    <n v="1154"/>
    <n v="14220"/>
    <n v="2.109704641350211"/>
    <n v="30000"/>
  </r>
  <r>
    <s v="ID1853"/>
    <d v="2012-06-15T03:00:04"/>
    <n v="30000"/>
    <n v="30000"/>
    <s v="USD"/>
    <n v="30000"/>
    <s v="Trainee"/>
    <x v="6"/>
    <s v="Brazil"/>
    <x v="5"/>
    <x v="2"/>
    <n v="-52.856287736986999"/>
    <n v="-10.840474551047899"/>
    <x v="3"/>
    <n v="1"/>
    <x v="0"/>
    <n v="1155"/>
    <n v="11000"/>
    <n v="2.7272727272727271"/>
    <n v="30000"/>
  </r>
  <r>
    <s v="ID1059"/>
    <d v="2012-05-28T14:30:05"/>
    <s v="ZAR240000"/>
    <n v="240000"/>
    <s v="ZAR"/>
    <n v="29261.227167098674"/>
    <s v="Bookkeeper"/>
    <x v="0"/>
    <s v="South Africa"/>
    <x v="14"/>
    <x v="5"/>
    <n v="25.075048595878101"/>
    <n v="-29.262871995561401"/>
    <x v="3"/>
    <n v="20"/>
    <x v="1"/>
    <n v="1156"/>
    <n v="10360"/>
    <n v="2.8244427767469764"/>
    <n v="29261.227167098674"/>
  </r>
  <r>
    <s v="ID0179"/>
    <d v="2012-05-26T00:49:48"/>
    <n v="18500"/>
    <n v="18500"/>
    <s v="GBP"/>
    <n v="29159.298033244755"/>
    <s v="Trainee Management Accountant"/>
    <x v="1"/>
    <s v="UK"/>
    <x v="2"/>
    <x v="1"/>
    <n v="-3.2765753000000002"/>
    <n v="54.702354499999998"/>
    <x v="2"/>
    <m/>
    <x v="0"/>
    <n v="1157"/>
    <n v="35840"/>
    <n v="0.81359648530258799"/>
    <n v="29159.298033244755"/>
  </r>
  <r>
    <s v="ID0341"/>
    <d v="2012-05-26T01:35:35"/>
    <n v="29000"/>
    <n v="29000"/>
    <s v="USD"/>
    <n v="29000"/>
    <s v="Assistant Outside Plant Project Manager"/>
    <x v="1"/>
    <s v="USA"/>
    <x v="1"/>
    <x v="0"/>
    <n v="-100.37109375"/>
    <n v="40.580584664127599"/>
    <x v="0"/>
    <m/>
    <x v="0"/>
    <n v="1158"/>
    <n v="47310"/>
    <n v="0.61297822870429086"/>
    <n v="1E-3"/>
  </r>
  <r>
    <s v="ID1855"/>
    <d v="2012-06-15T05:44:30"/>
    <n v="29000"/>
    <n v="29000"/>
    <s v="USD"/>
    <n v="29000"/>
    <s v="Customer Experence Engineer"/>
    <x v="7"/>
    <s v="USA"/>
    <x v="1"/>
    <x v="0"/>
    <n v="-100.37109375"/>
    <n v="40.580584664127599"/>
    <x v="2"/>
    <n v="1"/>
    <x v="0"/>
    <n v="1159"/>
    <n v="47310"/>
    <n v="0.61297822870429086"/>
    <n v="1E-3"/>
  </r>
  <r>
    <s v="ID1758"/>
    <d v="2012-06-08T18:48:12"/>
    <n v="28995"/>
    <n v="28995"/>
    <s v="USD"/>
    <n v="28995"/>
    <s v="Senior Executive"/>
    <x v="1"/>
    <s v="India"/>
    <x v="7"/>
    <x v="4"/>
    <n v="79.718824157759499"/>
    <n v="22.134914550529199"/>
    <x v="0"/>
    <n v="6"/>
    <x v="4"/>
    <n v="1160"/>
    <n v="3400"/>
    <n v="8.5279411764705877"/>
    <n v="28995"/>
  </r>
  <r>
    <s v="ID1071"/>
    <d v="2012-05-28T14:53:44"/>
    <s v="1600000Rs"/>
    <n v="1600000"/>
    <s v="INR"/>
    <n v="28492.66669990811"/>
    <s v="Manager Fin"/>
    <x v="1"/>
    <s v="India"/>
    <x v="7"/>
    <x v="4"/>
    <n v="79.718824157759499"/>
    <n v="22.134914550529199"/>
    <x v="2"/>
    <n v="9"/>
    <x v="4"/>
    <n v="1161"/>
    <n v="3400"/>
    <n v="8.3801960882082671"/>
    <n v="28492.66669990811"/>
  </r>
  <r>
    <s v="ID1345"/>
    <d v="2012-05-29T17:45:59"/>
    <s v="16,00,000"/>
    <n v="1600000"/>
    <s v="INR"/>
    <n v="28492.66669990811"/>
    <s v="Senior Associate "/>
    <x v="6"/>
    <s v="India"/>
    <x v="7"/>
    <x v="4"/>
    <n v="79.718824157759499"/>
    <n v="22.134914550529199"/>
    <x v="3"/>
    <n v="4"/>
    <x v="0"/>
    <n v="1162"/>
    <n v="3400"/>
    <n v="8.3801960882082671"/>
    <n v="28492.66669990811"/>
  </r>
  <r>
    <s v="ID0057"/>
    <d v="2012-05-25T06:27:29"/>
    <s v="Â£18000"/>
    <n v="18000"/>
    <s v="GBP"/>
    <n v="28371.208897211112"/>
    <s v="Building Design and Performance Researcher"/>
    <x v="1"/>
    <s v="UK"/>
    <x v="2"/>
    <x v="1"/>
    <n v="-3.2765753000000002"/>
    <n v="54.702354499999998"/>
    <x v="1"/>
    <m/>
    <x v="0"/>
    <n v="1163"/>
    <n v="35840"/>
    <n v="0.79160739110522071"/>
    <n v="28371.208897211112"/>
  </r>
  <r>
    <s v="ID1279"/>
    <d v="2012-05-29T10:45:46"/>
    <s v="MYR89500"/>
    <n v="89500"/>
    <s v="MYR"/>
    <n v="28353.650809742252"/>
    <s v="Manager"/>
    <x v="1"/>
    <s v="Malaysia"/>
    <x v="55"/>
    <x v="4"/>
    <n v="109.53118856002099"/>
    <n v="3.9161170879931002"/>
    <x v="3"/>
    <n v="20"/>
    <x v="1"/>
    <n v="1164"/>
    <n v="14220"/>
    <n v="1.9939276237512131"/>
    <n v="28353.650809742252"/>
  </r>
  <r>
    <s v="ID0920"/>
    <d v="2012-05-27T19:39:26"/>
    <n v="104000"/>
    <n v="104000"/>
    <s v="AED"/>
    <n v="28310.79811950968"/>
    <s v="Financial Analyst"/>
    <x v="6"/>
    <s v="UAE"/>
    <x v="26"/>
    <x v="6"/>
    <n v="53.96484375"/>
    <s v="23.805449612314625,"/>
    <x v="0"/>
    <n v="11"/>
    <x v="2"/>
    <n v="1165"/>
    <n v="50580"/>
    <n v="0.55972317357670387"/>
    <n v="28310.79811950968"/>
  </r>
  <r>
    <s v="ID0412"/>
    <d v="2012-05-26T02:14:05"/>
    <s v="Â¢ 14.000.000,00"/>
    <n v="14000000"/>
    <s v="COSTARICAN"/>
    <n v="28109.627547434993"/>
    <s v="Businees Adminstratot"/>
    <x v="6"/>
    <s v="Costa Rica"/>
    <x v="60"/>
    <x v="2"/>
    <n v="-84.216854574259301"/>
    <n v="9.9111830524448497"/>
    <x v="2"/>
    <m/>
    <x v="0"/>
    <n v="1166"/>
    <e v="#N/A"/>
    <e v="#N/A"/>
    <n v="1E-3"/>
  </r>
  <r>
    <s v="ID0192"/>
    <d v="2012-05-26T00:51:43"/>
    <n v="28000"/>
    <n v="28000"/>
    <s v="USD"/>
    <n v="28000"/>
    <s v="Administrative Assistant"/>
    <x v="6"/>
    <s v="USA"/>
    <x v="1"/>
    <x v="0"/>
    <n v="-100.37109375"/>
    <n v="40.580584664127599"/>
    <x v="0"/>
    <m/>
    <x v="0"/>
    <n v="1167"/>
    <n v="47310"/>
    <n v="0.59184104840414287"/>
    <n v="1E-3"/>
  </r>
  <r>
    <s v="ID1038"/>
    <d v="2012-05-28T13:10:02"/>
    <n v="28000"/>
    <n v="28000"/>
    <s v="USD"/>
    <n v="28000"/>
    <s v="BI"/>
    <x v="4"/>
    <s v="India"/>
    <x v="7"/>
    <x v="4"/>
    <n v="79.718824157759499"/>
    <n v="22.134914550529199"/>
    <x v="3"/>
    <n v="3"/>
    <x v="0"/>
    <n v="1168"/>
    <n v="3400"/>
    <n v="8.235294117647058"/>
    <n v="28000"/>
  </r>
  <r>
    <s v="ID1180"/>
    <d v="2012-05-28T22:50:51"/>
    <n v="28000"/>
    <n v="28000"/>
    <s v="USD"/>
    <n v="28000"/>
    <s v="Business Intelligence Manager"/>
    <x v="1"/>
    <s v="Poland"/>
    <x v="28"/>
    <x v="1"/>
    <n v="19.320914292266401"/>
    <n v="52.209131684561797"/>
    <x v="0"/>
    <n v="5"/>
    <x v="4"/>
    <n v="1169"/>
    <n v="19160"/>
    <n v="1.4613778705636744"/>
    <n v="28000"/>
  </r>
  <r>
    <s v="ID1183"/>
    <d v="2012-05-28T22:53:03"/>
    <n v="27840"/>
    <n v="27840"/>
    <s v="USD"/>
    <n v="27840"/>
    <s v="Data Entry Clerk III"/>
    <x v="6"/>
    <s v="USA"/>
    <x v="1"/>
    <x v="0"/>
    <n v="-100.37109375"/>
    <n v="40.580584664127599"/>
    <x v="3"/>
    <n v="1"/>
    <x v="0"/>
    <n v="1170"/>
    <n v="47310"/>
    <n v="0.58845909955611919"/>
    <n v="1E-3"/>
  </r>
  <r>
    <s v="ID0265"/>
    <d v="2012-05-26T01:08:21"/>
    <n v="2300"/>
    <n v="27600"/>
    <s v="USD"/>
    <n v="27600"/>
    <s v="Software Consultant"/>
    <x v="5"/>
    <s v="Singapore"/>
    <x v="17"/>
    <x v="4"/>
    <n v="103.8194992"/>
    <n v="1.3571070000000001"/>
    <x v="2"/>
    <m/>
    <x v="0"/>
    <n v="1171"/>
    <n v="55790"/>
    <n v="0.49471231403477328"/>
    <n v="27600"/>
  </r>
  <r>
    <s v="ID0564"/>
    <d v="2012-05-26T06:14:13"/>
    <n v="27500"/>
    <n v="27500"/>
    <s v="USD"/>
    <n v="27500"/>
    <s v="Associate"/>
    <x v="6"/>
    <s v="USA"/>
    <x v="1"/>
    <x v="0"/>
    <n v="-100.37109375"/>
    <n v="40.580584664127599"/>
    <x v="2"/>
    <n v="1"/>
    <x v="0"/>
    <n v="1172"/>
    <n v="47310"/>
    <n v="0.58127245825406892"/>
    <n v="1E-3"/>
  </r>
  <r>
    <s v="ID0287"/>
    <d v="2012-05-26T01:17:11"/>
    <s v="AED100000"/>
    <n v="100000"/>
    <s v="AED"/>
    <n v="27221.92126875931"/>
    <s v="Accountant"/>
    <x v="0"/>
    <s v="Dubai"/>
    <x v="26"/>
    <x v="6"/>
    <n v="53.96484375"/>
    <s v="23.805449612314625,"/>
    <x v="0"/>
    <m/>
    <x v="0"/>
    <n v="1173"/>
    <n v="50580"/>
    <n v="0.53819535920836914"/>
    <n v="27221.92126875931"/>
  </r>
  <r>
    <s v="ID0213"/>
    <d v="2012-05-26T00:54:46"/>
    <n v="27000"/>
    <n v="27000"/>
    <s v="USD"/>
    <n v="27000"/>
    <s v="Innovation Analyst"/>
    <x v="6"/>
    <s v="Singapore"/>
    <x v="17"/>
    <x v="4"/>
    <n v="103.8194992"/>
    <n v="1.3571070000000001"/>
    <x v="2"/>
    <m/>
    <x v="0"/>
    <n v="1174"/>
    <n v="55790"/>
    <n v="0.48395769851227821"/>
    <n v="27000"/>
  </r>
  <r>
    <s v="ID1470"/>
    <d v="2012-05-30T16:22:19"/>
    <s v="Â£17000"/>
    <n v="17000"/>
    <s v="GBP"/>
    <n v="26795.030625143831"/>
    <s v="Verification Agent"/>
    <x v="6"/>
    <s v="UK"/>
    <x v="2"/>
    <x v="1"/>
    <n v="-3.2765753000000002"/>
    <n v="54.702354499999998"/>
    <x v="3"/>
    <n v="5"/>
    <x v="4"/>
    <n v="1175"/>
    <n v="35840"/>
    <n v="0.74762920271048638"/>
    <n v="26795.030625143831"/>
  </r>
  <r>
    <s v="ID0286"/>
    <d v="2012-05-26T01:16:18"/>
    <s v="INR 15,00,000"/>
    <n v="1500000"/>
    <s v="INR"/>
    <n v="26711.875031163851"/>
    <s v="Consultant"/>
    <x v="5"/>
    <s v="India"/>
    <x v="7"/>
    <x v="4"/>
    <n v="79.718824157759499"/>
    <n v="22.134914550529199"/>
    <x v="2"/>
    <m/>
    <x v="0"/>
    <n v="1176"/>
    <n v="3400"/>
    <n v="7.8564338326952505"/>
    <n v="26711.875031163851"/>
  </r>
  <r>
    <s v="ID1304"/>
    <d v="2012-05-29T13:54:38"/>
    <s v="Rs 1500000"/>
    <n v="1500000"/>
    <s v="INR"/>
    <n v="26711.875031163851"/>
    <s v="Analyst"/>
    <x v="6"/>
    <s v="India"/>
    <x v="7"/>
    <x v="4"/>
    <n v="79.718824157759499"/>
    <n v="22.134914550529199"/>
    <x v="0"/>
    <n v="7"/>
    <x v="4"/>
    <n v="1177"/>
    <n v="3400"/>
    <n v="7.8564338326952505"/>
    <n v="26711.875031163851"/>
  </r>
  <r>
    <s v="ID1512"/>
    <d v="2012-05-31T01:17:48"/>
    <n v="1500000"/>
    <n v="1500000"/>
    <s v="INR"/>
    <n v="26711.875031163851"/>
    <s v="Senior Consultant - PMO"/>
    <x v="5"/>
    <s v="India"/>
    <x v="7"/>
    <x v="4"/>
    <n v="79.718824157759499"/>
    <n v="22.134914550529199"/>
    <x v="0"/>
    <n v="10"/>
    <x v="2"/>
    <n v="1178"/>
    <n v="3400"/>
    <n v="7.8564338326952505"/>
    <n v="26711.875031163851"/>
  </r>
  <r>
    <s v="ID1171"/>
    <d v="2012-05-28T22:41:01"/>
    <s v="R$ 54000"/>
    <n v="54000"/>
    <s v="BRL"/>
    <n v="26691.183012544854"/>
    <s v="Logistics Coordinator"/>
    <x v="1"/>
    <s v="Brazil"/>
    <x v="5"/>
    <x v="2"/>
    <n v="-52.856287736986999"/>
    <n v="-10.840474551047899"/>
    <x v="1"/>
    <n v="7"/>
    <x v="4"/>
    <n v="1179"/>
    <n v="11000"/>
    <n v="2.4264711829586232"/>
    <n v="26691.183012544854"/>
  </r>
  <r>
    <s v="ID1598"/>
    <d v="2012-06-01T19:46:33"/>
    <s v="21000EUR"/>
    <n v="21000"/>
    <s v="EUR"/>
    <n v="26678.388218823762"/>
    <s v="Coordenador PeÃ§as Grupo"/>
    <x v="1"/>
    <s v="Portugal"/>
    <x v="41"/>
    <x v="1"/>
    <n v="-13.1379437689524"/>
    <n v="38.742054043614601"/>
    <x v="0"/>
    <n v="10"/>
    <x v="2"/>
    <n v="1180"/>
    <n v="24590"/>
    <n v="1.0849283537545247"/>
    <n v="26678.388218823762"/>
  </r>
  <r>
    <s v="ID1689"/>
    <d v="2012-06-05T19:16:03"/>
    <n v="21000"/>
    <n v="21000"/>
    <s v="EUR"/>
    <n v="26678.388218823762"/>
    <s v="Sales Planning"/>
    <x v="6"/>
    <s v="Portugal"/>
    <x v="41"/>
    <x v="1"/>
    <n v="-13.1379437689524"/>
    <n v="38.742054043614601"/>
    <x v="0"/>
    <n v="5"/>
    <x v="4"/>
    <n v="1181"/>
    <n v="24590"/>
    <n v="1.0849283537545247"/>
    <n v="26678.388218823762"/>
  </r>
  <r>
    <s v="ID0877"/>
    <d v="2012-05-27T11:32:17"/>
    <n v="26400"/>
    <n v="26400"/>
    <s v="USD"/>
    <n v="26400"/>
    <s v="Supply Chain Administrator"/>
    <x v="6"/>
    <s v="UAE"/>
    <x v="26"/>
    <x v="6"/>
    <n v="53.96484375"/>
    <s v="23.805449612314625,"/>
    <x v="2"/>
    <n v="6"/>
    <x v="4"/>
    <n v="1182"/>
    <n v="50580"/>
    <n v="0.52194543297746143"/>
    <n v="26400"/>
  </r>
  <r>
    <s v="ID0921"/>
    <d v="2012-05-27T19:41:55"/>
    <n v="20500"/>
    <n v="20500"/>
    <s v="EUR"/>
    <n v="26043.18849932796"/>
    <s v="C&amp;B Manager"/>
    <x v="1"/>
    <s v="Poland"/>
    <x v="28"/>
    <x v="1"/>
    <n v="19.320914292266401"/>
    <n v="52.209131684561797"/>
    <x v="0"/>
    <n v="8"/>
    <x v="4"/>
    <n v="1183"/>
    <n v="19160"/>
    <n v="1.3592478339941525"/>
    <n v="26043.18849932796"/>
  </r>
  <r>
    <s v="ID0081"/>
    <d v="2012-05-25T23:33:15"/>
    <n v="26000"/>
    <n v="26000"/>
    <s v="USD"/>
    <n v="26000"/>
    <s v="Marketing Analyst"/>
    <x v="6"/>
    <s v="Panama"/>
    <x v="40"/>
    <x v="2"/>
    <n v="-80.158713510610198"/>
    <n v="8.4484111736039598"/>
    <x v="2"/>
    <m/>
    <x v="0"/>
    <n v="1184"/>
    <n v="12770"/>
    <n v="2.0360219263899766"/>
    <n v="26000"/>
  </r>
  <r>
    <s v="ID0513"/>
    <d v="2012-05-26T04:19:05"/>
    <s v="Â£16400"/>
    <n v="16400"/>
    <s v="GBP"/>
    <n v="25849.323661903458"/>
    <s v="Job Build analyst"/>
    <x v="6"/>
    <s v="UK"/>
    <x v="2"/>
    <x v="1"/>
    <n v="-3.2765753000000002"/>
    <n v="54.702354499999998"/>
    <x v="0"/>
    <m/>
    <x v="0"/>
    <n v="1185"/>
    <n v="35840"/>
    <n v="0.72124228967364556"/>
    <n v="25849.323661903458"/>
  </r>
  <r>
    <s v="ID0883"/>
    <d v="2012-05-27T12:41:29"/>
    <s v="US 2130"/>
    <n v="25560"/>
    <s v="USD"/>
    <n v="25560"/>
    <s v="Training Coordinator"/>
    <x v="1"/>
    <s v="saudi arabia"/>
    <x v="34"/>
    <x v="6"/>
    <n v="42.352831999999999"/>
    <n v="25.624262600000002"/>
    <x v="0"/>
    <n v="3"/>
    <x v="0"/>
    <n v="1186"/>
    <n v="22750"/>
    <n v="1.1235164835164835"/>
    <n v="25560"/>
  </r>
  <r>
    <s v="ID1208"/>
    <d v="2012-05-29T00:07:36"/>
    <n v="20000"/>
    <n v="20000"/>
    <s v="EUR"/>
    <n v="25407.988779832154"/>
    <s v="warehouse management"/>
    <x v="1"/>
    <s v="GREECE"/>
    <x v="50"/>
    <x v="1"/>
    <n v="23.998979285390799"/>
    <n v="38.248346119095103"/>
    <x v="1"/>
    <n v="12"/>
    <x v="2"/>
    <n v="1187"/>
    <n v="27630"/>
    <n v="0.91957976039928169"/>
    <n v="25407.988779832154"/>
  </r>
  <r>
    <s v="ID0252"/>
    <d v="2012-05-26T01:05:14"/>
    <n v="25000"/>
    <n v="25000"/>
    <s v="USD"/>
    <n v="25000"/>
    <s v="Team Lead"/>
    <x v="1"/>
    <s v="India"/>
    <x v="7"/>
    <x v="4"/>
    <n v="79.718824157759499"/>
    <n v="22.134914550529199"/>
    <x v="1"/>
    <m/>
    <x v="0"/>
    <n v="1188"/>
    <n v="3400"/>
    <n v="7.3529411764705879"/>
    <n v="25000"/>
  </r>
  <r>
    <s v="ID0362"/>
    <d v="2012-05-26T01:45:58"/>
    <n v="25000"/>
    <n v="25000"/>
    <s v="USD"/>
    <n v="25000"/>
    <s v="Manager"/>
    <x v="1"/>
    <s v="India"/>
    <x v="7"/>
    <x v="4"/>
    <n v="79.718824157759499"/>
    <n v="22.134914550529199"/>
    <x v="0"/>
    <m/>
    <x v="0"/>
    <n v="1189"/>
    <n v="3400"/>
    <n v="7.3529411764705879"/>
    <n v="25000"/>
  </r>
  <r>
    <s v="ID1437"/>
    <d v="2012-05-30T02:39:50"/>
    <n v="25000"/>
    <n v="25000"/>
    <s v="USD"/>
    <n v="25000"/>
    <s v="Accountant"/>
    <x v="0"/>
    <s v="India"/>
    <x v="7"/>
    <x v="4"/>
    <n v="79.718824157759499"/>
    <n v="22.134914550529199"/>
    <x v="3"/>
    <n v="8"/>
    <x v="4"/>
    <n v="1190"/>
    <n v="3400"/>
    <n v="7.3529411764705879"/>
    <n v="25000"/>
  </r>
  <r>
    <s v="ID1487"/>
    <d v="2012-05-30T19:43:43"/>
    <n v="25000"/>
    <n v="25000"/>
    <s v="USD"/>
    <n v="25000"/>
    <s v="data analyst"/>
    <x v="6"/>
    <s v="India"/>
    <x v="7"/>
    <x v="4"/>
    <n v="79.718824157759499"/>
    <n v="22.134914550529199"/>
    <x v="2"/>
    <n v="4"/>
    <x v="0"/>
    <n v="1191"/>
    <n v="3400"/>
    <n v="7.3529411764705879"/>
    <n v="25000"/>
  </r>
  <r>
    <s v="ID1726"/>
    <d v="2012-06-06T22:42:16"/>
    <n v="25000"/>
    <n v="25000"/>
    <s v="USD"/>
    <n v="25000"/>
    <s v="exe"/>
    <x v="6"/>
    <s v="India"/>
    <x v="7"/>
    <x v="4"/>
    <n v="79.718824157759499"/>
    <n v="22.134914550529199"/>
    <x v="2"/>
    <n v="8"/>
    <x v="4"/>
    <n v="1192"/>
    <n v="3400"/>
    <n v="7.3529411764705879"/>
    <n v="25000"/>
  </r>
  <r>
    <s v="ID1886"/>
    <d v="2012-06-17T12:00:57"/>
    <n v="25000"/>
    <n v="25000"/>
    <s v="USD"/>
    <n v="25000"/>
    <s v="Data Analyst"/>
    <x v="6"/>
    <s v="India"/>
    <x v="7"/>
    <x v="4"/>
    <n v="79.718824157759499"/>
    <n v="22.134914550529199"/>
    <x v="2"/>
    <n v="1.5"/>
    <x v="0"/>
    <n v="1193"/>
    <n v="3400"/>
    <n v="7.3529411764705879"/>
    <n v="25000"/>
  </r>
  <r>
    <s v="ID1908"/>
    <d v="2012-06-19T20:35:35"/>
    <n v="25000"/>
    <n v="25000"/>
    <s v="USD"/>
    <n v="25000"/>
    <s v="Team Lead"/>
    <x v="1"/>
    <s v="India"/>
    <x v="7"/>
    <x v="4"/>
    <n v="79.718824157759499"/>
    <n v="22.134914550529199"/>
    <x v="0"/>
    <n v="10"/>
    <x v="2"/>
    <n v="1194"/>
    <n v="3400"/>
    <n v="7.3529411764705879"/>
    <n v="25000"/>
  </r>
  <r>
    <s v="ID0313"/>
    <d v="2012-05-26T01:25:06"/>
    <n v="1400000"/>
    <n v="1400000"/>
    <s v="INR"/>
    <n v="24931.083362419595"/>
    <s v="Marketing"/>
    <x v="1"/>
    <s v="India"/>
    <x v="7"/>
    <x v="4"/>
    <n v="79.718824157759499"/>
    <n v="22.134914550529199"/>
    <x v="1"/>
    <m/>
    <x v="0"/>
    <n v="1195"/>
    <n v="3400"/>
    <n v="7.3326715771822339"/>
    <n v="24931.083362419595"/>
  </r>
  <r>
    <s v="ID1861"/>
    <d v="2012-06-15T16:36:47"/>
    <n v="1400000"/>
    <n v="1400000"/>
    <s v="INR"/>
    <n v="24931.083362419595"/>
    <s v="Manager - Controlling"/>
    <x v="1"/>
    <s v="India"/>
    <x v="7"/>
    <x v="4"/>
    <n v="79.718824157759499"/>
    <n v="22.134914550529199"/>
    <x v="0"/>
    <n v="10"/>
    <x v="2"/>
    <n v="1196"/>
    <n v="3400"/>
    <n v="7.3326715771822339"/>
    <n v="24931.083362419595"/>
  </r>
  <r>
    <s v="ID1549"/>
    <d v="2012-05-31T18:35:30"/>
    <n v="24864"/>
    <n v="24864"/>
    <s v="USD"/>
    <n v="24864"/>
    <s v="Brand manager"/>
    <x v="1"/>
    <s v="Libya"/>
    <x v="61"/>
    <x v="6"/>
    <n v="18.123672299999999"/>
    <n v="26.8234472"/>
    <x v="2"/>
    <n v="8"/>
    <x v="4"/>
    <n v="1197"/>
    <n v="16880"/>
    <n v="1.4729857819905214"/>
    <n v="1E-3"/>
  </r>
  <r>
    <s v="ID1072"/>
    <d v="2012-05-28T14:56:27"/>
    <n v="15600"/>
    <n v="15600"/>
    <s v="GBP"/>
    <n v="24588.381044249632"/>
    <s v="business data analyst"/>
    <x v="6"/>
    <s v="UK"/>
    <x v="2"/>
    <x v="1"/>
    <n v="-3.2765753000000002"/>
    <n v="54.702354499999998"/>
    <x v="2"/>
    <m/>
    <x v="0"/>
    <n v="1198"/>
    <n v="35840"/>
    <n v="0.6860597389578581"/>
    <n v="24588.381044249632"/>
  </r>
  <r>
    <s v="ID1829"/>
    <d v="2012-06-13T05:20:32"/>
    <s v="1600â‚¬ net monthly"/>
    <n v="19200"/>
    <s v="EUR"/>
    <n v="24391.669228638868"/>
    <s v="bank clerk"/>
    <x v="6"/>
    <s v="italy"/>
    <x v="39"/>
    <x v="1"/>
    <n v="12.454635881087199"/>
    <n v="41.989990147759798"/>
    <x v="0"/>
    <n v="10"/>
    <x v="2"/>
    <n v="1199"/>
    <n v="31810"/>
    <n v="0.76679249382706283"/>
    <n v="24391.669228638868"/>
  </r>
  <r>
    <s v="ID0096"/>
    <d v="2012-05-26T00:40:27"/>
    <n v="24000"/>
    <n v="24000"/>
    <s v="USD"/>
    <n v="24000"/>
    <s v="Paraeducator"/>
    <x v="1"/>
    <s v="USA"/>
    <x v="1"/>
    <x v="0"/>
    <n v="-100.37109375"/>
    <n v="40.580584664127599"/>
    <x v="3"/>
    <m/>
    <x v="0"/>
    <n v="1200"/>
    <n v="47310"/>
    <n v="0.507292327203551"/>
    <n v="1E-3"/>
  </r>
  <r>
    <s v="ID0119"/>
    <d v="2012-05-26T00:41:38"/>
    <n v="2000"/>
    <n v="24000"/>
    <s v="USD"/>
    <n v="24000"/>
    <s v="Researcher"/>
    <x v="1"/>
    <s v="Colombia"/>
    <x v="62"/>
    <x v="2"/>
    <n v="-73.784507199999993"/>
    <n v="2.8930785999999999"/>
    <x v="2"/>
    <m/>
    <x v="0"/>
    <n v="1201"/>
    <n v="9060"/>
    <n v="2.6490066225165565"/>
    <n v="24000"/>
  </r>
  <r>
    <s v="ID0430"/>
    <d v="2012-05-26T02:31:24"/>
    <n v="24"/>
    <n v="24000"/>
    <s v="USD"/>
    <n v="24000"/>
    <s v="engineer"/>
    <x v="7"/>
    <s v="USA"/>
    <x v="1"/>
    <x v="0"/>
    <n v="-100.37109375"/>
    <n v="40.580584664127599"/>
    <x v="1"/>
    <m/>
    <x v="0"/>
    <n v="1202"/>
    <n v="47310"/>
    <n v="0.507292327203551"/>
    <n v="1E-3"/>
  </r>
  <r>
    <s v="ID0479"/>
    <d v="2012-05-26T03:21:26"/>
    <n v="2000"/>
    <n v="24000"/>
    <s v="USD"/>
    <n v="24000"/>
    <s v="engineer"/>
    <x v="7"/>
    <s v="mozambique"/>
    <x v="63"/>
    <x v="5"/>
    <n v="34.914497699999998"/>
    <n v="-19.3022329"/>
    <x v="3"/>
    <m/>
    <x v="0"/>
    <n v="1203"/>
    <n v="930"/>
    <n v="25.806451612903224"/>
    <n v="24000"/>
  </r>
  <r>
    <s v="ID0670"/>
    <d v="2012-05-26T12:52:37"/>
    <n v="24000"/>
    <n v="24000"/>
    <s v="USD"/>
    <n v="24000"/>
    <s v="Management Accountant"/>
    <x v="1"/>
    <s v="Saudi Arabai"/>
    <x v="34"/>
    <x v="6"/>
    <n v="42.352831999999999"/>
    <n v="25.624262600000002"/>
    <x v="0"/>
    <n v="12"/>
    <x v="2"/>
    <n v="1204"/>
    <n v="22750"/>
    <n v="1.054945054945055"/>
    <n v="24000"/>
  </r>
  <r>
    <s v="ID0671"/>
    <d v="2012-05-26T12:53:43"/>
    <s v="Us$24000"/>
    <n v="24000"/>
    <s v="USD"/>
    <n v="24000"/>
    <s v="Accountant"/>
    <x v="0"/>
    <s v="UAE"/>
    <x v="26"/>
    <x v="6"/>
    <n v="53.96484375"/>
    <s v="23.805449612314625,"/>
    <x v="3"/>
    <n v="15"/>
    <x v="3"/>
    <n v="1205"/>
    <n v="50580"/>
    <n v="0.47449584816132861"/>
    <n v="24000"/>
  </r>
  <r>
    <s v="ID0762"/>
    <d v="2012-05-26T17:06:48"/>
    <n v="2000"/>
    <n v="24000"/>
    <s v="USD"/>
    <n v="24000"/>
    <s v="Asst Production Planner"/>
    <x v="6"/>
    <s v="India"/>
    <x v="7"/>
    <x v="4"/>
    <n v="79.718824157759499"/>
    <n v="22.134914550529199"/>
    <x v="3"/>
    <n v="1"/>
    <x v="0"/>
    <n v="1206"/>
    <n v="3400"/>
    <n v="7.0588235294117645"/>
    <n v="24000"/>
  </r>
  <r>
    <s v="ID0812"/>
    <d v="2012-05-26T22:07:39"/>
    <s v="24000 $"/>
    <n v="24000"/>
    <s v="USD"/>
    <n v="24000"/>
    <s v="Logistic KA Manager"/>
    <x v="1"/>
    <s v="Croatia"/>
    <x v="30"/>
    <x v="1"/>
    <n v="16.126998701523"/>
    <n v="44.541880312877502"/>
    <x v="3"/>
    <n v="5"/>
    <x v="4"/>
    <n v="1207"/>
    <n v="18890"/>
    <n v="1.270513499205929"/>
    <n v="24000"/>
  </r>
  <r>
    <s v="ID0931"/>
    <d v="2012-05-27T22:05:15"/>
    <n v="24000"/>
    <n v="24000"/>
    <s v="USD"/>
    <n v="24000"/>
    <s v="business analyst"/>
    <x v="6"/>
    <s v="India"/>
    <x v="7"/>
    <x v="4"/>
    <n v="79.718824157759499"/>
    <n v="22.134914550529199"/>
    <x v="0"/>
    <n v="3"/>
    <x v="0"/>
    <n v="1208"/>
    <n v="3400"/>
    <n v="7.0588235294117645"/>
    <n v="24000"/>
  </r>
  <r>
    <s v="ID0943"/>
    <d v="2012-05-27T23:52:48"/>
    <s v="usd 2000 per month"/>
    <n v="24000"/>
    <s v="USD"/>
    <n v="24000"/>
    <s v="sr manager"/>
    <x v="1"/>
    <s v="India"/>
    <x v="7"/>
    <x v="4"/>
    <n v="79.718824157759499"/>
    <n v="22.134914550529199"/>
    <x v="0"/>
    <n v="10"/>
    <x v="2"/>
    <n v="1209"/>
    <n v="3400"/>
    <n v="7.0588235294117645"/>
    <n v="24000"/>
  </r>
  <r>
    <s v="ID1187"/>
    <d v="2012-05-28T22:59:16"/>
    <n v="2000"/>
    <n v="24000"/>
    <s v="USD"/>
    <n v="24000"/>
    <s v="Administration Manager"/>
    <x v="1"/>
    <s v="Argentina"/>
    <x v="64"/>
    <x v="2"/>
    <n v="-65.241973999999999"/>
    <n v="-35.112486400000002"/>
    <x v="0"/>
    <n v="21"/>
    <x v="1"/>
    <n v="1210"/>
    <n v="15570"/>
    <n v="1.5414258188824663"/>
    <n v="24000"/>
  </r>
  <r>
    <s v="ID1336"/>
    <d v="2012-05-29T17:05:31"/>
    <n v="24000"/>
    <n v="24000"/>
    <s v="USD"/>
    <n v="24000"/>
    <s v="Dir. Revenue Mgt"/>
    <x v="1"/>
    <s v="Kingdom of Saudi Arabia"/>
    <x v="34"/>
    <x v="6"/>
    <n v="42.352831999999999"/>
    <n v="25.624262600000002"/>
    <x v="0"/>
    <n v="5"/>
    <x v="4"/>
    <n v="1211"/>
    <n v="22750"/>
    <n v="1.054945054945055"/>
    <n v="24000"/>
  </r>
  <r>
    <s v="ID1377"/>
    <d v="2012-05-29T21:07:27"/>
    <n v="24000"/>
    <n v="24000"/>
    <s v="USD"/>
    <n v="24000"/>
    <s v="clerk 24 hrs per week"/>
    <x v="6"/>
    <s v="USA"/>
    <x v="1"/>
    <x v="0"/>
    <n v="-100.37109375"/>
    <n v="40.580584664127599"/>
    <x v="1"/>
    <n v="33"/>
    <x v="1"/>
    <n v="1212"/>
    <n v="47310"/>
    <n v="0.507292327203551"/>
    <n v="1E-3"/>
  </r>
  <r>
    <s v="ID1438"/>
    <d v="2012-05-30T03:20:17"/>
    <s v="24000 USD"/>
    <n v="24000"/>
    <s v="USD"/>
    <n v="24000"/>
    <s v="inventory controller"/>
    <x v="8"/>
    <s v="USA"/>
    <x v="1"/>
    <x v="0"/>
    <n v="-100.37109375"/>
    <n v="40.580584664127599"/>
    <x v="1"/>
    <n v="2"/>
    <x v="0"/>
    <n v="1213"/>
    <n v="47310"/>
    <n v="0.507292327203551"/>
    <n v="1E-3"/>
  </r>
  <r>
    <s v="ID1848"/>
    <d v="2012-06-15T00:52:38"/>
    <n v="2000"/>
    <n v="24000"/>
    <s v="USD"/>
    <n v="24000"/>
    <s v="Plant Controller"/>
    <x v="8"/>
    <s v="Russia"/>
    <x v="25"/>
    <x v="1"/>
    <n v="36.38671875"/>
    <n v="57.515822865538802"/>
    <x v="2"/>
    <n v="23"/>
    <x v="1"/>
    <n v="1214"/>
    <n v="19240"/>
    <n v="1.2474012474012475"/>
    <n v="24000"/>
  </r>
  <r>
    <s v="ID1133"/>
    <d v="2012-05-28T18:05:16"/>
    <s v="Â£15000"/>
    <n v="15000"/>
    <s v="GBP"/>
    <n v="23642.674081009263"/>
    <s v="MI Specialist"/>
    <x v="4"/>
    <s v="UK"/>
    <x v="2"/>
    <x v="1"/>
    <n v="-3.2765753000000002"/>
    <n v="54.702354499999998"/>
    <x v="2"/>
    <n v="2"/>
    <x v="0"/>
    <n v="1215"/>
    <n v="35840"/>
    <n v="0.65967282592101739"/>
    <n v="23642.674081009263"/>
  </r>
  <r>
    <s v="ID0165"/>
    <d v="2012-05-26T00:47:45"/>
    <s v="Rs. 1300000"/>
    <n v="1300000"/>
    <s v="INR"/>
    <n v="23150.291693675339"/>
    <s v="Manager"/>
    <x v="1"/>
    <s v="India"/>
    <x v="7"/>
    <x v="4"/>
    <n v="79.718824157759499"/>
    <n v="22.134914550529199"/>
    <x v="0"/>
    <m/>
    <x v="0"/>
    <n v="1216"/>
    <n v="3400"/>
    <n v="6.8089093216692174"/>
    <n v="23150.291693675339"/>
  </r>
  <r>
    <s v="ID0911"/>
    <d v="2012-05-27T16:24:50"/>
    <n v="1300000"/>
    <n v="1300000"/>
    <s v="INR"/>
    <n v="23150.291693675339"/>
    <s v="banker"/>
    <x v="1"/>
    <s v="India"/>
    <x v="7"/>
    <x v="4"/>
    <n v="79.718824157759499"/>
    <n v="22.134914550529199"/>
    <x v="1"/>
    <n v="3"/>
    <x v="0"/>
    <n v="1217"/>
    <n v="3400"/>
    <n v="6.8089093216692174"/>
    <n v="23150.291693675339"/>
  </r>
  <r>
    <s v="ID1779"/>
    <d v="2012-06-10T14:58:39"/>
    <n v="1300000"/>
    <n v="1300000"/>
    <s v="INR"/>
    <n v="23150.291693675339"/>
    <s v="Manager"/>
    <x v="1"/>
    <s v="India"/>
    <x v="7"/>
    <x v="4"/>
    <n v="79.718824157759499"/>
    <n v="22.134914550529199"/>
    <x v="2"/>
    <n v="9"/>
    <x v="4"/>
    <n v="1218"/>
    <n v="3400"/>
    <n v="6.8089093216692174"/>
    <n v="23150.291693675339"/>
  </r>
  <r>
    <s v="ID0502"/>
    <d v="2012-05-26T04:01:45"/>
    <s v="23000 USD"/>
    <n v="23000"/>
    <s v="USD"/>
    <n v="23000"/>
    <s v="IT solutions coordinator"/>
    <x v="1"/>
    <s v="Hungary"/>
    <x v="52"/>
    <x v="1"/>
    <n v="19.412234407010001"/>
    <n v="47.165332102784703"/>
    <x v="0"/>
    <m/>
    <x v="0"/>
    <n v="1219"/>
    <n v="19550"/>
    <n v="1.1764705882352942"/>
    <n v="23000"/>
  </r>
  <r>
    <s v="ID1209"/>
    <d v="2012-05-29T00:12:23"/>
    <n v="23000"/>
    <n v="23000"/>
    <s v="USD"/>
    <n v="23000"/>
    <s v="Chief Accountant"/>
    <x v="0"/>
    <s v="Saudi Arabia"/>
    <x v="34"/>
    <x v="6"/>
    <n v="42.352831999999999"/>
    <n v="25.624262600000002"/>
    <x v="2"/>
    <n v="14"/>
    <x v="2"/>
    <n v="1220"/>
    <n v="22750"/>
    <n v="1.0109890109890109"/>
    <n v="23000"/>
  </r>
  <r>
    <s v="ID0168"/>
    <d v="2012-05-26T00:48:04"/>
    <n v="22880"/>
    <n v="22880"/>
    <s v="USD"/>
    <n v="22880"/>
    <s v="Accounting "/>
    <x v="0"/>
    <s v="USA"/>
    <x v="1"/>
    <x v="0"/>
    <n v="-100.37109375"/>
    <n v="40.580584664127599"/>
    <x v="0"/>
    <m/>
    <x v="0"/>
    <n v="1221"/>
    <n v="47310"/>
    <n v="0.48361868526738533"/>
    <n v="1E-3"/>
  </r>
  <r>
    <s v="ID0379"/>
    <d v="2012-05-26T01:57:40"/>
    <n v="1500"/>
    <n v="18000"/>
    <s v="EUR"/>
    <n v="22867.189901848938"/>
    <s v="marketing and sales "/>
    <x v="1"/>
    <s v="Portugal"/>
    <x v="41"/>
    <x v="1"/>
    <n v="-13.1379437689524"/>
    <n v="38.742054043614601"/>
    <x v="3"/>
    <m/>
    <x v="0"/>
    <n v="1222"/>
    <n v="24590"/>
    <n v="0.92993858893244974"/>
    <n v="22867.189901848938"/>
  </r>
  <r>
    <s v="ID0578"/>
    <d v="2012-05-26T07:15:48"/>
    <s v="$22,000 AUD"/>
    <n v="22000"/>
    <s v="AUD"/>
    <n v="22438.012440857987"/>
    <s v="Sales Analyst"/>
    <x v="6"/>
    <s v="Australia"/>
    <x v="6"/>
    <x v="3"/>
    <n v="136.67140151954899"/>
    <n v="-24.803590596310801"/>
    <x v="0"/>
    <n v="8"/>
    <x v="4"/>
    <n v="1223"/>
    <n v="36910"/>
    <n v="0.60791147225299336"/>
    <n v="22438.012440857987"/>
  </r>
  <r>
    <s v="ID0288"/>
    <d v="2012-05-26T01:17:50"/>
    <n v="22000"/>
    <n v="22000"/>
    <s v="USD"/>
    <n v="22000"/>
    <s v="MIS"/>
    <x v="4"/>
    <s v="India"/>
    <x v="7"/>
    <x v="4"/>
    <n v="79.718824157759499"/>
    <n v="22.134914550529199"/>
    <x v="2"/>
    <m/>
    <x v="0"/>
    <n v="1224"/>
    <n v="3400"/>
    <n v="6.4705882352941178"/>
    <n v="22000"/>
  </r>
  <r>
    <s v="ID0330"/>
    <d v="2012-05-26T01:31:42"/>
    <s v="22000 usd"/>
    <n v="22000"/>
    <s v="USD"/>
    <n v="22000"/>
    <s v="Product Manager Sr"/>
    <x v="1"/>
    <s v="Mexico"/>
    <x v="22"/>
    <x v="2"/>
    <n v="-103.373900728424"/>
    <n v="23.996424387451"/>
    <x v="0"/>
    <m/>
    <x v="0"/>
    <n v="1225"/>
    <n v="14400"/>
    <n v="1.5277777777777777"/>
    <n v="22000"/>
  </r>
  <r>
    <s v="ID1526"/>
    <d v="2012-05-31T06:23:09"/>
    <n v="22000"/>
    <n v="22000"/>
    <s v="USD"/>
    <n v="22000"/>
    <s v="Data Manager"/>
    <x v="1"/>
    <s v="USA"/>
    <x v="1"/>
    <x v="0"/>
    <n v="-100.37109375"/>
    <n v="40.580584664127599"/>
    <x v="0"/>
    <n v="3"/>
    <x v="0"/>
    <n v="1226"/>
    <n v="47310"/>
    <n v="0.46501796660325512"/>
    <n v="1E-3"/>
  </r>
  <r>
    <s v="ID1722"/>
    <d v="2012-06-06T20:41:35"/>
    <n v="22000"/>
    <n v="22000"/>
    <s v="USD"/>
    <n v="22000"/>
    <s v="Manager (MIS)"/>
    <x v="1"/>
    <s v="India"/>
    <x v="7"/>
    <x v="4"/>
    <n v="79.718824157759499"/>
    <n v="22.134914550529199"/>
    <x v="2"/>
    <n v="6"/>
    <x v="4"/>
    <n v="1227"/>
    <n v="3400"/>
    <n v="6.4705882352941178"/>
    <n v="22000"/>
  </r>
  <r>
    <s v="ID1759"/>
    <d v="2012-06-08T18:52:06"/>
    <n v="1230000"/>
    <n v="1230000"/>
    <s v="INR"/>
    <n v="21903.737525554359"/>
    <s v="Financial Analyst "/>
    <x v="6"/>
    <s v="India"/>
    <x v="7"/>
    <x v="4"/>
    <n v="79.718824157759499"/>
    <n v="22.134914550529199"/>
    <x v="2"/>
    <n v="3"/>
    <x v="0"/>
    <n v="1228"/>
    <n v="3400"/>
    <n v="6.4422757428101054"/>
    <n v="21903.737525554359"/>
  </r>
  <r>
    <s v="ID0657"/>
    <d v="2012-05-26T12:25:09"/>
    <n v="21500"/>
    <n v="21500"/>
    <s v="USD"/>
    <n v="21500"/>
    <s v="Asst Mgr"/>
    <x v="6"/>
    <s v="India"/>
    <x v="7"/>
    <x v="4"/>
    <n v="79.718824157759499"/>
    <n v="22.134914550529199"/>
    <x v="0"/>
    <n v="9"/>
    <x v="4"/>
    <n v="1229"/>
    <n v="3400"/>
    <n v="6.3235294117647056"/>
    <n v="21500"/>
  </r>
  <r>
    <s v="ID0238"/>
    <d v="2012-05-26T01:02:07"/>
    <n v="1200000"/>
    <n v="1200000"/>
    <s v="INR"/>
    <n v="21369.500024931083"/>
    <s v="Branch head -sales"/>
    <x v="1"/>
    <s v="India"/>
    <x v="7"/>
    <x v="4"/>
    <n v="79.718824157759499"/>
    <n v="22.134914550529199"/>
    <x v="3"/>
    <m/>
    <x v="0"/>
    <n v="1230"/>
    <n v="3400"/>
    <n v="6.2851470661562008"/>
    <n v="21369.500024931083"/>
  </r>
  <r>
    <s v="ID0770"/>
    <d v="2012-05-26T17:44:34"/>
    <s v="Rs 1200000"/>
    <n v="1200000"/>
    <s v="INR"/>
    <n v="21369.500024931083"/>
    <s v="Regional Formwork Head "/>
    <x v="1"/>
    <s v="India"/>
    <x v="7"/>
    <x v="4"/>
    <n v="79.718824157759499"/>
    <n v="22.134914550529199"/>
    <x v="2"/>
    <n v="14"/>
    <x v="2"/>
    <n v="1231"/>
    <n v="3400"/>
    <n v="6.2851470661562008"/>
    <n v="21369.500024931083"/>
  </r>
  <r>
    <s v="ID0845"/>
    <d v="2012-05-27T00:33:06"/>
    <s v="1200000 Rs"/>
    <n v="1200000"/>
    <s v="INR"/>
    <n v="21369.500024931083"/>
    <s v="project manager"/>
    <x v="1"/>
    <s v="India"/>
    <x v="7"/>
    <x v="4"/>
    <n v="79.718824157759499"/>
    <n v="22.134914550529199"/>
    <x v="1"/>
    <n v="18"/>
    <x v="3"/>
    <n v="1232"/>
    <n v="3400"/>
    <n v="6.2851470661562008"/>
    <n v="21369.500024931083"/>
  </r>
  <r>
    <s v="ID0896"/>
    <d v="2012-05-27T14:27:33"/>
    <s v="rs 100000"/>
    <n v="1200000"/>
    <s v="INR"/>
    <n v="21369.500024931083"/>
    <s v="ASST VICE PREDISDENT"/>
    <x v="3"/>
    <s v="India"/>
    <x v="7"/>
    <x v="4"/>
    <n v="79.718824157759499"/>
    <n v="22.134914550529199"/>
    <x v="0"/>
    <n v="17"/>
    <x v="3"/>
    <n v="1233"/>
    <n v="3400"/>
    <n v="6.2851470661562008"/>
    <n v="21369.500024931083"/>
  </r>
  <r>
    <s v="ID0999"/>
    <d v="2012-05-28T09:43:33"/>
    <s v="1200000 INR"/>
    <n v="1200000"/>
    <s v="INR"/>
    <n v="21369.500024931083"/>
    <s v="Senior Consultant"/>
    <x v="5"/>
    <s v="India"/>
    <x v="7"/>
    <x v="4"/>
    <n v="79.718824157759499"/>
    <n v="22.134914550529199"/>
    <x v="2"/>
    <n v="6"/>
    <x v="4"/>
    <n v="1234"/>
    <n v="3400"/>
    <n v="6.2851470661562008"/>
    <n v="21369.500024931083"/>
  </r>
  <r>
    <s v="ID1054"/>
    <d v="2012-05-28T14:12:52"/>
    <s v="Rs. 1200000"/>
    <n v="1200000"/>
    <s v="INR"/>
    <n v="21369.500024931083"/>
    <s v="Management Trainee"/>
    <x v="1"/>
    <s v="India"/>
    <x v="7"/>
    <x v="4"/>
    <n v="79.718824157759499"/>
    <n v="22.134914550529199"/>
    <x v="3"/>
    <n v="2"/>
    <x v="0"/>
    <n v="1235"/>
    <n v="3400"/>
    <n v="6.2851470661562008"/>
    <n v="21369.500024931083"/>
  </r>
  <r>
    <s v="ID1068"/>
    <d v="2012-05-28T14:50:03"/>
    <n v="100000"/>
    <n v="1200000"/>
    <s v="INR"/>
    <n v="21369.500024931083"/>
    <s v="executive"/>
    <x v="6"/>
    <s v="India"/>
    <x v="7"/>
    <x v="4"/>
    <n v="79.718824157759499"/>
    <n v="22.134914550529199"/>
    <x v="0"/>
    <n v="7"/>
    <x v="4"/>
    <n v="1236"/>
    <n v="3400"/>
    <n v="6.2851470661562008"/>
    <n v="21369.500024931083"/>
  </r>
  <r>
    <s v="ID1084"/>
    <d v="2012-05-28T15:37:23"/>
    <n v="1200000"/>
    <n v="1200000"/>
    <s v="INR"/>
    <n v="21369.500024931083"/>
    <s v="finance controller"/>
    <x v="8"/>
    <s v="India"/>
    <x v="7"/>
    <x v="4"/>
    <n v="79.718824157759499"/>
    <n v="22.134914550529199"/>
    <x v="0"/>
    <n v="8"/>
    <x v="4"/>
    <n v="1237"/>
    <n v="3400"/>
    <n v="6.2851470661562008"/>
    <n v="21369.500024931083"/>
  </r>
  <r>
    <s v="ID1110"/>
    <d v="2012-05-28T16:45:28"/>
    <n v="100000"/>
    <n v="1200000"/>
    <s v="INR"/>
    <n v="21369.500024931083"/>
    <s v="coordinator"/>
    <x v="1"/>
    <s v="India"/>
    <x v="7"/>
    <x v="4"/>
    <n v="79.718824157759499"/>
    <n v="22.134914550529199"/>
    <x v="3"/>
    <n v="5"/>
    <x v="4"/>
    <n v="1238"/>
    <n v="3400"/>
    <n v="6.2851470661562008"/>
    <n v="21369.500024931083"/>
  </r>
  <r>
    <s v="ID1318"/>
    <d v="2012-05-29T15:24:45"/>
    <n v="1200000"/>
    <n v="1200000"/>
    <s v="INR"/>
    <n v="21369.500024931083"/>
    <s v="Manager - Corporate strategy and Planning"/>
    <x v="1"/>
    <s v="India"/>
    <x v="7"/>
    <x v="4"/>
    <n v="79.718824157759499"/>
    <n v="22.134914550529199"/>
    <x v="0"/>
    <n v="9"/>
    <x v="4"/>
    <n v="1239"/>
    <n v="3400"/>
    <n v="6.2851470661562008"/>
    <n v="21369.500024931083"/>
  </r>
  <r>
    <s v="ID1342"/>
    <d v="2012-05-29T17:30:43"/>
    <n v="1200000"/>
    <n v="1200000"/>
    <s v="INR"/>
    <n v="21369.500024931083"/>
    <s v="Consultant"/>
    <x v="5"/>
    <s v="India"/>
    <x v="7"/>
    <x v="4"/>
    <n v="79.718824157759499"/>
    <n v="22.134914550529199"/>
    <x v="3"/>
    <n v="21"/>
    <x v="1"/>
    <n v="1240"/>
    <n v="3400"/>
    <n v="6.2851470661562008"/>
    <n v="21369.500024931083"/>
  </r>
  <r>
    <s v="ID1836"/>
    <d v="2012-06-13T19:40:16"/>
    <n v="1200000"/>
    <n v="1200000"/>
    <s v="INR"/>
    <n v="21369.500024931083"/>
    <s v="AM"/>
    <x v="1"/>
    <s v="India"/>
    <x v="7"/>
    <x v="4"/>
    <n v="79.718824157759499"/>
    <n v="22.134914550529199"/>
    <x v="0"/>
    <n v="7"/>
    <x v="4"/>
    <n v="1241"/>
    <n v="3400"/>
    <n v="6.2851470661562008"/>
    <n v="21369.500024931083"/>
  </r>
  <r>
    <s v="ID1774"/>
    <d v="2012-06-10T01:48:44"/>
    <n v="1400"/>
    <n v="16800"/>
    <s v="EUR"/>
    <n v="21342.710575059013"/>
    <s v="account"/>
    <x v="0"/>
    <s v="portugal"/>
    <x v="41"/>
    <x v="1"/>
    <n v="-13.1379437689524"/>
    <n v="38.742054043614601"/>
    <x v="0"/>
    <n v="15"/>
    <x v="3"/>
    <n v="1242"/>
    <n v="24590"/>
    <n v="0.86794268300361987"/>
    <n v="21342.710575059013"/>
  </r>
  <r>
    <s v="ID1190"/>
    <d v="2012-05-28T23:06:22"/>
    <s v="Rupees : 2,000,000"/>
    <n v="2000000"/>
    <s v="PKR"/>
    <n v="21228.177433598263"/>
    <s v="Excel Corporate Trainer"/>
    <x v="5"/>
    <s v="Pakistan"/>
    <x v="49"/>
    <x v="4"/>
    <n v="71.247499000000005"/>
    <n v="30.3308401"/>
    <x v="2"/>
    <n v="8"/>
    <x v="4"/>
    <n v="1243"/>
    <n v="2790"/>
    <n v="7.6086657468094128"/>
    <n v="21228.177433598263"/>
  </r>
  <r>
    <s v="ID0103"/>
    <d v="2012-05-26T00:40:48"/>
    <n v="21000"/>
    <n v="21000"/>
    <s v="USD"/>
    <n v="21000"/>
    <s v="IT support"/>
    <x v="6"/>
    <s v="arabian Gulf"/>
    <x v="65"/>
    <x v="6"/>
    <n v="47.754882648013997"/>
    <n v="29.3357408462503"/>
    <x v="1"/>
    <m/>
    <x v="0"/>
    <n v="1244"/>
    <e v="#N/A"/>
    <e v="#N/A"/>
    <n v="21000"/>
  </r>
  <r>
    <s v="ID0619"/>
    <d v="2012-05-26T10:54:22"/>
    <n v="21000"/>
    <n v="21000"/>
    <s v="USD"/>
    <n v="21000"/>
    <s v="Manager"/>
    <x v="1"/>
    <s v="India"/>
    <x v="7"/>
    <x v="4"/>
    <n v="79.718824157759499"/>
    <n v="22.134914550529199"/>
    <x v="2"/>
    <n v="23"/>
    <x v="1"/>
    <n v="1245"/>
    <n v="3400"/>
    <n v="6.1764705882352944"/>
    <n v="21000"/>
  </r>
  <r>
    <s v="ID1929"/>
    <d v="2012-06-21T03:46:23"/>
    <n v="21000"/>
    <n v="21000"/>
    <s v="USD"/>
    <n v="21000"/>
    <s v="eorl"/>
    <x v="9"/>
    <s v="India"/>
    <x v="7"/>
    <x v="4"/>
    <n v="79.718824157759499"/>
    <n v="22.134914550529199"/>
    <x v="2"/>
    <n v="5"/>
    <x v="4"/>
    <n v="1246"/>
    <n v="3400"/>
    <n v="6.1764705882352944"/>
    <n v="21000"/>
  </r>
  <r>
    <s v="ID1846"/>
    <d v="2012-06-14T22:03:05"/>
    <n v="1720"/>
    <n v="20640"/>
    <s v="USD"/>
    <n v="20640"/>
    <s v="Programme Officer"/>
    <x v="1"/>
    <s v="Singapore"/>
    <x v="17"/>
    <x v="4"/>
    <n v="103.8194992"/>
    <n v="1.3571070000000001"/>
    <x v="0"/>
    <n v="3"/>
    <x v="0"/>
    <n v="1247"/>
    <n v="55790"/>
    <n v="0.36995877397383042"/>
    <n v="20640"/>
  </r>
  <r>
    <s v="ID0938"/>
    <d v="2012-05-27T23:32:30"/>
    <n v="20571"/>
    <n v="20571"/>
    <s v="USD"/>
    <n v="20571"/>
    <s v="CFO"/>
    <x v="3"/>
    <s v="Albania"/>
    <x v="66"/>
    <x v="1"/>
    <n v="19.999961899999999"/>
    <n v="41.000028"/>
    <x v="0"/>
    <n v="8"/>
    <x v="4"/>
    <n v="1248"/>
    <n v="8520"/>
    <n v="2.4144366197183098"/>
    <n v="20571"/>
  </r>
  <r>
    <s v="ID0796"/>
    <d v="2012-05-26T20:57:13"/>
    <s v="Rs. 8000"/>
    <n v="1152000"/>
    <s v="INR"/>
    <n v="20514.720023933838"/>
    <s v="Cashier"/>
    <x v="0"/>
    <s v="India"/>
    <x v="7"/>
    <x v="4"/>
    <n v="79.718824157759499"/>
    <n v="22.134914550529199"/>
    <x v="0"/>
    <n v="6"/>
    <x v="4"/>
    <n v="1249"/>
    <n v="3400"/>
    <n v="6.0337411835099521"/>
    <n v="20514.720023933838"/>
  </r>
  <r>
    <s v="ID0688"/>
    <d v="2012-05-26T13:18:03"/>
    <s v="inr 11.5"/>
    <n v="1150000"/>
    <s v="INR"/>
    <n v="20479.104190558952"/>
    <s v="manager portfolio monitoring"/>
    <x v="1"/>
    <s v="India"/>
    <x v="7"/>
    <x v="4"/>
    <n v="79.718824157759499"/>
    <n v="22.134914550529199"/>
    <x v="3"/>
    <n v="7"/>
    <x v="4"/>
    <n v="1250"/>
    <n v="3400"/>
    <n v="6.0232659383996916"/>
    <n v="20479.104190558952"/>
  </r>
  <r>
    <s v="ID1466"/>
    <d v="2012-05-30T14:28:57"/>
    <s v="Rs. 1150000/-"/>
    <n v="1150000"/>
    <s v="INR"/>
    <n v="20479.104190558952"/>
    <s v="Project Manager"/>
    <x v="1"/>
    <s v="India"/>
    <x v="7"/>
    <x v="4"/>
    <n v="79.718824157759499"/>
    <n v="22.134914550529199"/>
    <x v="2"/>
    <n v="12"/>
    <x v="2"/>
    <n v="1251"/>
    <n v="3400"/>
    <n v="6.0232659383996916"/>
    <n v="20479.104190558952"/>
  </r>
  <r>
    <s v="ID1471"/>
    <d v="2012-05-30T16:48:32"/>
    <n v="1700"/>
    <n v="20400"/>
    <s v="USD"/>
    <n v="20400"/>
    <s v="M &amp; E Officer"/>
    <x v="1"/>
    <s v="Myanmar [Burma]"/>
    <x v="67"/>
    <x v="4"/>
    <n v="95.999965000000003"/>
    <n v="17.175049699999999"/>
    <x v="1"/>
    <n v="10"/>
    <x v="2"/>
    <n v="1252"/>
    <n v="1950"/>
    <n v="10.461538461538462"/>
    <n v="20400"/>
  </r>
  <r>
    <s v="ID1057"/>
    <d v="2012-05-28T14:22:02"/>
    <s v="16000 euro"/>
    <n v="16000"/>
    <s v="EUR"/>
    <n v="20326.391023865726"/>
    <s v="Management Information Systems"/>
    <x v="1"/>
    <s v="Greece"/>
    <x v="50"/>
    <x v="1"/>
    <n v="23.998979285390799"/>
    <n v="38.248346119095103"/>
    <x v="2"/>
    <n v="16"/>
    <x v="3"/>
    <n v="1253"/>
    <n v="27630"/>
    <n v="0.73566380831942546"/>
    <n v="20326.391023865726"/>
  </r>
  <r>
    <s v="ID1760"/>
    <d v="2012-06-08T18:52:44"/>
    <n v="1130000"/>
    <n v="1130000"/>
    <s v="INR"/>
    <n v="20122.945856810104"/>
    <s v="Financial Analyst "/>
    <x v="6"/>
    <s v="India"/>
    <x v="7"/>
    <x v="4"/>
    <n v="79.718824157759499"/>
    <n v="22.134914550529199"/>
    <x v="2"/>
    <n v="3"/>
    <x v="0"/>
    <n v="1254"/>
    <n v="3400"/>
    <n v="5.9185134872970897"/>
    <n v="20122.945856810104"/>
  </r>
  <r>
    <s v="ID0250"/>
    <d v="2012-05-26T01:04:17"/>
    <n v="20000"/>
    <n v="20000"/>
    <s v="USD"/>
    <n v="20000"/>
    <s v="category manager"/>
    <x v="1"/>
    <s v="India"/>
    <x v="7"/>
    <x v="4"/>
    <n v="79.718824157759499"/>
    <n v="22.134914550529199"/>
    <x v="0"/>
    <m/>
    <x v="0"/>
    <n v="1255"/>
    <n v="3400"/>
    <n v="5.882352941176471"/>
    <n v="20000"/>
  </r>
  <r>
    <s v="ID0279"/>
    <d v="2012-05-26T01:12:41"/>
    <n v="20000"/>
    <n v="20000"/>
    <s v="USD"/>
    <n v="20000"/>
    <s v="Analyst"/>
    <x v="6"/>
    <s v="India"/>
    <x v="7"/>
    <x v="4"/>
    <n v="79.718824157759499"/>
    <n v="22.134914550529199"/>
    <x v="2"/>
    <m/>
    <x v="0"/>
    <n v="1256"/>
    <n v="3400"/>
    <n v="5.882352941176471"/>
    <n v="20000"/>
  </r>
  <r>
    <s v="ID0474"/>
    <d v="2012-05-26T03:15:50"/>
    <n v="20000"/>
    <n v="20000"/>
    <s v="USD"/>
    <n v="20000"/>
    <s v="Specialist"/>
    <x v="2"/>
    <s v="India"/>
    <x v="7"/>
    <x v="4"/>
    <n v="79.718824157759499"/>
    <n v="22.134914550529199"/>
    <x v="0"/>
    <m/>
    <x v="0"/>
    <n v="1257"/>
    <n v="3400"/>
    <n v="5.882352941176471"/>
    <n v="20000"/>
  </r>
  <r>
    <s v="ID0491"/>
    <d v="2012-05-26T03:34:04"/>
    <s v="20000 US$"/>
    <n v="20000"/>
    <s v="USD"/>
    <n v="20000"/>
    <s v="Consultant"/>
    <x v="5"/>
    <s v="India"/>
    <x v="7"/>
    <x v="4"/>
    <n v="79.718824157759499"/>
    <n v="22.134914550529199"/>
    <x v="3"/>
    <m/>
    <x v="0"/>
    <n v="1258"/>
    <n v="3400"/>
    <n v="5.882352941176471"/>
    <n v="20000"/>
  </r>
  <r>
    <s v="ID0753"/>
    <d v="2012-05-26T16:33:58"/>
    <n v="20000"/>
    <n v="20000"/>
    <s v="USD"/>
    <n v="20000"/>
    <s v="engineer"/>
    <x v="7"/>
    <s v="India"/>
    <x v="7"/>
    <x v="4"/>
    <n v="79.718824157759499"/>
    <n v="22.134914550529199"/>
    <x v="1"/>
    <n v="7"/>
    <x v="4"/>
    <n v="1259"/>
    <n v="3400"/>
    <n v="5.882352941176471"/>
    <n v="20000"/>
  </r>
  <r>
    <s v="ID0763"/>
    <d v="2012-05-26T17:07:30"/>
    <n v="20000"/>
    <n v="20000"/>
    <s v="USD"/>
    <n v="20000"/>
    <s v="Consultat"/>
    <x v="5"/>
    <s v="Denmark"/>
    <x v="20"/>
    <x v="1"/>
    <n v="10.445226583805599"/>
    <n v="56.002385797452"/>
    <x v="3"/>
    <n v="15"/>
    <x v="3"/>
    <n v="1260"/>
    <n v="41100"/>
    <n v="0.48661800486618007"/>
    <n v="20000"/>
  </r>
  <r>
    <s v="ID0950"/>
    <d v="2012-05-28T00:48:23"/>
    <n v="20000"/>
    <n v="20000"/>
    <s v="USD"/>
    <n v="20000"/>
    <s v="Financial Modeller"/>
    <x v="0"/>
    <s v="Zambia"/>
    <x v="68"/>
    <x v="5"/>
    <n v="27.797744664385998"/>
    <n v="-13.458680049062499"/>
    <x v="2"/>
    <n v="2"/>
    <x v="0"/>
    <n v="1261"/>
    <n v="1380"/>
    <n v="14.492753623188406"/>
    <n v="1E-3"/>
  </r>
  <r>
    <s v="ID0975"/>
    <d v="2012-05-28T07:23:07"/>
    <n v="20000"/>
    <n v="20000"/>
    <s v="USD"/>
    <n v="20000"/>
    <s v="data analyst"/>
    <x v="6"/>
    <s v="Australia"/>
    <x v="6"/>
    <x v="3"/>
    <n v="136.67140151954899"/>
    <n v="-24.803590596310801"/>
    <x v="3"/>
    <n v="2"/>
    <x v="0"/>
    <n v="1262"/>
    <n v="36910"/>
    <n v="0.541858574911948"/>
    <n v="20000"/>
  </r>
  <r>
    <s v="ID1019"/>
    <d v="2012-05-28T12:09:37"/>
    <s v="usd 20.000"/>
    <n v="20000"/>
    <s v="USD"/>
    <n v="20000"/>
    <s v="Head of Financial Reporting"/>
    <x v="4"/>
    <s v="Paraguay"/>
    <x v="69"/>
    <x v="2"/>
    <n v="-58.169344500000001"/>
    <n v="-23.3165935"/>
    <x v="2"/>
    <n v="6"/>
    <x v="4"/>
    <n v="1263"/>
    <n v="5080"/>
    <n v="3.9370078740157481"/>
    <n v="1E-3"/>
  </r>
  <r>
    <s v="ID1399"/>
    <d v="2012-05-29T22:32:16"/>
    <n v="20000"/>
    <n v="20000"/>
    <s v="USD"/>
    <n v="20000"/>
    <s v="Business Operation Specialist"/>
    <x v="2"/>
    <s v="India"/>
    <x v="7"/>
    <x v="4"/>
    <n v="79.718824157759499"/>
    <n v="22.134914550529199"/>
    <x v="0"/>
    <n v="6"/>
    <x v="4"/>
    <n v="1264"/>
    <n v="3400"/>
    <n v="5.882352941176471"/>
    <n v="20000"/>
  </r>
  <r>
    <s v="ID1455"/>
    <d v="2012-05-30T13:25:12"/>
    <n v="20000"/>
    <n v="20000"/>
    <s v="USD"/>
    <n v="20000"/>
    <s v="manager"/>
    <x v="1"/>
    <s v="India"/>
    <x v="7"/>
    <x v="4"/>
    <n v="79.718824157759499"/>
    <n v="22.134914550529199"/>
    <x v="4"/>
    <n v="10"/>
    <x v="2"/>
    <n v="1265"/>
    <n v="3400"/>
    <n v="5.882352941176471"/>
    <n v="20000"/>
  </r>
  <r>
    <s v="ID1606"/>
    <d v="2012-06-01T22:20:26"/>
    <s v="20000 $"/>
    <n v="20000"/>
    <s v="USD"/>
    <n v="20000"/>
    <s v="Manager"/>
    <x v="1"/>
    <s v="India"/>
    <x v="7"/>
    <x v="4"/>
    <n v="79.718824157759499"/>
    <n v="22.134914550529199"/>
    <x v="0"/>
    <n v="1"/>
    <x v="0"/>
    <n v="1266"/>
    <n v="3400"/>
    <n v="5.882352941176471"/>
    <n v="20000"/>
  </r>
  <r>
    <s v="ID1823"/>
    <d v="2012-06-13T00:50:20"/>
    <n v="20000"/>
    <n v="20000"/>
    <s v="USD"/>
    <n v="20000"/>
    <s v="administrator"/>
    <x v="6"/>
    <s v="Canada"/>
    <x v="0"/>
    <x v="0"/>
    <n v="-96.081121840459303"/>
    <n v="62.8661033080922"/>
    <x v="3"/>
    <n v="2"/>
    <x v="0"/>
    <n v="1267"/>
    <n v="38370"/>
    <n v="0.52124055251498569"/>
    <n v="1E-3"/>
  </r>
  <r>
    <s v="ID1831"/>
    <d v="2012-06-13T11:58:30"/>
    <n v="20000"/>
    <n v="20000"/>
    <s v="USD"/>
    <n v="20000"/>
    <s v="Personal Assistant"/>
    <x v="6"/>
    <s v="Hong Kong"/>
    <x v="70"/>
    <x v="4"/>
    <n v="114.1623665"/>
    <n v="22.385829399999999"/>
    <x v="1"/>
    <n v="1"/>
    <x v="0"/>
    <n v="1268"/>
    <n v="47480"/>
    <n v="0.42122999157540014"/>
    <n v="20000"/>
  </r>
  <r>
    <s v="ID1918"/>
    <d v="2012-06-20T01:54:10"/>
    <n v="20000"/>
    <n v="20000"/>
    <s v="USD"/>
    <n v="20000"/>
    <s v="Monitoring and Evaluation Officer"/>
    <x v="1"/>
    <s v="India"/>
    <x v="7"/>
    <x v="4"/>
    <n v="79.718824157759499"/>
    <n v="22.134914550529199"/>
    <x v="3"/>
    <n v="5"/>
    <x v="4"/>
    <n v="1269"/>
    <n v="3400"/>
    <n v="5.882352941176471"/>
    <n v="20000"/>
  </r>
  <r>
    <s v="ID0740"/>
    <d v="2012-05-26T15:53:10"/>
    <n v="10000"/>
    <n v="120000"/>
    <s v="EGYPT"/>
    <n v="19831.432821021317"/>
    <s v="Estimator"/>
    <x v="6"/>
    <s v="Egypt"/>
    <x v="71"/>
    <x v="6"/>
    <n v="29.915437070010299"/>
    <n v="26.718360706980501"/>
    <x v="2"/>
    <n v="5"/>
    <x v="4"/>
    <n v="1270"/>
    <n v="6060"/>
    <n v="3.2725136668352008"/>
    <n v="1E-3"/>
  </r>
  <r>
    <s v="ID0834"/>
    <d v="2012-05-26T23:17:09"/>
    <s v="15600 â‚¬"/>
    <n v="15600"/>
    <s v="EUR"/>
    <n v="19818.231248269083"/>
    <s v="Managment controller"/>
    <x v="8"/>
    <s v="Portugal"/>
    <x v="41"/>
    <x v="1"/>
    <n v="-13.1379437689524"/>
    <n v="38.742054043614601"/>
    <x v="0"/>
    <n v="5"/>
    <x v="4"/>
    <n v="1271"/>
    <n v="24590"/>
    <n v="0.8059467770747899"/>
    <n v="19818.231248269083"/>
  </r>
  <r>
    <s v="ID0175"/>
    <d v="2012-05-26T00:48:57"/>
    <s v="Rd. 11 lakhs"/>
    <n v="1100000"/>
    <s v="INR"/>
    <n v="19588.708356186824"/>
    <s v="Asst manager investor relations and business analytics"/>
    <x v="1"/>
    <s v="India"/>
    <x v="7"/>
    <x v="4"/>
    <n v="79.718824157759499"/>
    <n v="22.134914550529199"/>
    <x v="0"/>
    <m/>
    <x v="0"/>
    <n v="1272"/>
    <n v="3400"/>
    <n v="5.7613848106431833"/>
    <n v="19588.708356186824"/>
  </r>
  <r>
    <s v="ID0443"/>
    <d v="2012-05-26T02:43:21"/>
    <n v="1100000"/>
    <n v="1100000"/>
    <s v="INR"/>
    <n v="19588.708356186824"/>
    <s v="manager - MIS &amp; operations planning"/>
    <x v="1"/>
    <s v="India"/>
    <x v="7"/>
    <x v="4"/>
    <n v="79.718824157759499"/>
    <n v="22.134914550529199"/>
    <x v="0"/>
    <m/>
    <x v="0"/>
    <n v="1273"/>
    <n v="3400"/>
    <n v="5.7613848106431833"/>
    <n v="19588.708356186824"/>
  </r>
  <r>
    <s v="ID1203"/>
    <d v="2012-05-28T23:53:02"/>
    <n v="1100000"/>
    <n v="1100000"/>
    <s v="INR"/>
    <n v="19588.708356186824"/>
    <s v="Sr. Consultant"/>
    <x v="5"/>
    <s v="India"/>
    <x v="7"/>
    <x v="4"/>
    <n v="79.718824157759499"/>
    <n v="22.134914550529199"/>
    <x v="2"/>
    <n v="13"/>
    <x v="2"/>
    <n v="1274"/>
    <n v="3400"/>
    <n v="5.7613848106431833"/>
    <n v="19588.708356186824"/>
  </r>
  <r>
    <s v="ID0035"/>
    <d v="2012-05-25T05:01:09"/>
    <s v="1600 $"/>
    <n v="19200"/>
    <s v="USD"/>
    <n v="19200"/>
    <s v="Analyst"/>
    <x v="6"/>
    <s v="Poland"/>
    <x v="28"/>
    <x v="1"/>
    <n v="19.320914292266401"/>
    <n v="52.209131684561797"/>
    <x v="3"/>
    <m/>
    <x v="0"/>
    <n v="1275"/>
    <n v="19160"/>
    <n v="1.0020876826722338"/>
    <n v="19200"/>
  </r>
  <r>
    <s v="ID0105"/>
    <d v="2012-05-26T00:40:52"/>
    <n v="19200"/>
    <n v="19200"/>
    <s v="USD"/>
    <n v="19200"/>
    <s v="Sr Administrative Assistant"/>
    <x v="6"/>
    <s v="Mexico"/>
    <x v="22"/>
    <x v="2"/>
    <n v="-103.373900728424"/>
    <n v="23.996424387451"/>
    <x v="0"/>
    <m/>
    <x v="0"/>
    <n v="1276"/>
    <n v="14400"/>
    <n v="1.3333333333333333"/>
    <n v="19200"/>
  </r>
  <r>
    <s v="ID0411"/>
    <d v="2012-05-26T02:13:57"/>
    <n v="19200"/>
    <n v="19200"/>
    <s v="USD"/>
    <n v="19200"/>
    <s v="Department Manager"/>
    <x v="1"/>
    <s v="Romania"/>
    <x v="58"/>
    <x v="1"/>
    <n v="25.074970241904701"/>
    <n v="45.811115189921601"/>
    <x v="2"/>
    <m/>
    <x v="0"/>
    <n v="1277"/>
    <n v="14290"/>
    <n v="1.3435969209237228"/>
    <n v="19200"/>
  </r>
  <r>
    <s v="ID0772"/>
    <d v="2012-05-26T17:47:10"/>
    <s v="$1,589.00/per month"/>
    <n v="19068"/>
    <s v="USD"/>
    <n v="19068"/>
    <s v="Accounting Head"/>
    <x v="0"/>
    <s v="Philippines"/>
    <x v="33"/>
    <x v="4"/>
    <n v="121.651388657575"/>
    <n v="12.758380905622699"/>
    <x v="2"/>
    <n v="20"/>
    <x v="1"/>
    <n v="1278"/>
    <n v="3980"/>
    <n v="4.7909547738693465"/>
    <n v="19068"/>
  </r>
  <r>
    <s v="ID0507"/>
    <d v="2012-05-26T04:12:16"/>
    <s v="15000 â‚¬"/>
    <n v="15000"/>
    <s v="EUR"/>
    <n v="19055.991584874118"/>
    <s v="Report Analyst"/>
    <x v="6"/>
    <s v="Spain"/>
    <x v="15"/>
    <x v="1"/>
    <n v="-4.03154056226247"/>
    <n v="39.6029685923302"/>
    <x v="2"/>
    <m/>
    <x v="0"/>
    <n v="1279"/>
    <n v="31800"/>
    <n v="0.59924501839226785"/>
    <n v="19055.991584874118"/>
  </r>
  <r>
    <s v="ID0797"/>
    <d v="2012-05-26T20:57:17"/>
    <n v="15000"/>
    <n v="15000"/>
    <s v="EUR"/>
    <n v="19055.991584874118"/>
    <s v="Technician"/>
    <x v="6"/>
    <s v="Spain"/>
    <x v="15"/>
    <x v="1"/>
    <n v="-4.03154056226247"/>
    <n v="39.6029685923302"/>
    <x v="3"/>
    <n v="10"/>
    <x v="2"/>
    <n v="1280"/>
    <n v="31800"/>
    <n v="0.59924501839226785"/>
    <n v="19055.991584874118"/>
  </r>
  <r>
    <s v="ID0929"/>
    <d v="2012-05-27T21:44:39"/>
    <s v="15000 â‚¬"/>
    <n v="15000"/>
    <s v="EUR"/>
    <n v="19055.991584874118"/>
    <s v="analytic"/>
    <x v="6"/>
    <s v="Slovenia"/>
    <x v="72"/>
    <x v="1"/>
    <n v="14.8117528981082"/>
    <n v="46.114907768559299"/>
    <x v="0"/>
    <n v="4"/>
    <x v="0"/>
    <n v="1281"/>
    <n v="26530"/>
    <n v="0.71828087391157625"/>
    <n v="19055.991584874118"/>
  </r>
  <r>
    <s v="ID1201"/>
    <d v="2012-05-28T23:51:37"/>
    <s v="Euro 15.000"/>
    <n v="15000"/>
    <s v="EUR"/>
    <n v="19055.991584874118"/>
    <s v="business consultant"/>
    <x v="5"/>
    <s v="Italy"/>
    <x v="39"/>
    <x v="1"/>
    <n v="12.454635881087199"/>
    <n v="41.989990147759798"/>
    <x v="0"/>
    <n v="3"/>
    <x v="0"/>
    <n v="1282"/>
    <n v="31810"/>
    <n v="0.59905663580239288"/>
    <n v="19055.991584874118"/>
  </r>
  <r>
    <s v="ID1446"/>
    <d v="2012-05-30T11:20:33"/>
    <s v="MYR60000"/>
    <n v="60000"/>
    <s v="MYR"/>
    <n v="19008.034062397041"/>
    <s v="Liquidity Management Executive"/>
    <x v="1"/>
    <s v="Malaysia"/>
    <x v="55"/>
    <x v="4"/>
    <n v="109.53118856002099"/>
    <n v="3.9161170879931002"/>
    <x v="0"/>
    <n v="3"/>
    <x v="0"/>
    <n v="1283"/>
    <n v="14220"/>
    <n v="1.3367112561460648"/>
    <n v="19008.034062397041"/>
  </r>
  <r>
    <s v="ID0992"/>
    <d v="2012-05-28T09:03:56"/>
    <n v="19000"/>
    <n v="19000"/>
    <s v="USD"/>
    <n v="19000"/>
    <s v="Finance analyst"/>
    <x v="6"/>
    <s v="China"/>
    <x v="73"/>
    <x v="4"/>
    <n v="104.23279283729499"/>
    <n v="36.422562051468503"/>
    <x v="0"/>
    <n v="6"/>
    <x v="4"/>
    <n v="1284"/>
    <n v="7640"/>
    <n v="2.4869109947643979"/>
    <n v="19000"/>
  </r>
  <r>
    <s v="ID1128"/>
    <d v="2012-05-28T17:42:51"/>
    <n v="19000"/>
    <n v="19000"/>
    <s v="USD"/>
    <n v="19000"/>
    <s v="MI Specialist"/>
    <x v="4"/>
    <s v="UK"/>
    <x v="2"/>
    <x v="1"/>
    <n v="-3.2765753000000002"/>
    <n v="54.702354499999998"/>
    <x v="2"/>
    <n v="8"/>
    <x v="4"/>
    <n v="1285"/>
    <n v="35840"/>
    <n v="0.5301339285714286"/>
    <n v="19000"/>
  </r>
  <r>
    <s v="ID1200"/>
    <d v="2012-05-28T23:47:10"/>
    <n v="19000"/>
    <n v="19000"/>
    <s v="USD"/>
    <n v="19000"/>
    <s v="Accountant"/>
    <x v="0"/>
    <s v="UK"/>
    <x v="2"/>
    <x v="1"/>
    <n v="-3.2765753000000002"/>
    <n v="54.702354499999998"/>
    <x v="0"/>
    <n v="20"/>
    <x v="1"/>
    <n v="1286"/>
    <n v="35840"/>
    <n v="0.5301339285714286"/>
    <n v="19000"/>
  </r>
  <r>
    <s v="ID1119"/>
    <d v="2012-05-28T17:12:47"/>
    <n v="18987"/>
    <n v="18987"/>
    <s v="USD"/>
    <n v="18987"/>
    <s v="Business Analyst"/>
    <x v="6"/>
    <s v="Nigeria"/>
    <x v="74"/>
    <x v="5"/>
    <n v="8.0612316768906709"/>
    <n v="9.5096953011900194"/>
    <x v="2"/>
    <n v="7"/>
    <x v="4"/>
    <n v="1287"/>
    <n v="2240"/>
    <n v="8.4763392857142854"/>
    <n v="18987"/>
  </r>
  <r>
    <s v="ID0913"/>
    <d v="2012-05-27T16:50:50"/>
    <s v="1050000 INR"/>
    <n v="1050000"/>
    <s v="INR"/>
    <n v="18698.312521814696"/>
    <s v="Manager Market Reesrach"/>
    <x v="1"/>
    <s v="India"/>
    <x v="7"/>
    <x v="4"/>
    <n v="79.718824157759499"/>
    <n v="22.134914550529199"/>
    <x v="2"/>
    <n v="5"/>
    <x v="4"/>
    <n v="1288"/>
    <n v="3400"/>
    <n v="5.499503682886675"/>
    <n v="18698.312521814696"/>
  </r>
  <r>
    <s v="ID0833"/>
    <d v="2012-05-26T23:15:18"/>
    <s v="65000 ron"/>
    <n v="65000"/>
    <s v="RON"/>
    <n v="18499.860539512854"/>
    <s v="HR Planning Specialist"/>
    <x v="2"/>
    <s v="Romania"/>
    <x v="58"/>
    <x v="1"/>
    <n v="25.074970241904701"/>
    <n v="45.811115189921601"/>
    <x v="0"/>
    <n v="6"/>
    <x v="4"/>
    <n v="1289"/>
    <n v="14290"/>
    <n v="1.2946018572087372"/>
    <n v="18499.860539512854"/>
  </r>
  <r>
    <s v="ID0940"/>
    <d v="2012-05-27T23:46:03"/>
    <n v="18060"/>
    <n v="18060"/>
    <s v="USD"/>
    <n v="18060"/>
    <s v="Reporting Supervisor"/>
    <x v="4"/>
    <s v="Philippines"/>
    <x v="33"/>
    <x v="4"/>
    <n v="121.651388657575"/>
    <n v="12.758380905622699"/>
    <x v="0"/>
    <n v="12"/>
    <x v="2"/>
    <n v="1290"/>
    <n v="3980"/>
    <n v="4.5376884422110555"/>
    <n v="18060"/>
  </r>
  <r>
    <s v="ID1192"/>
    <d v="2012-05-28T23:13:31"/>
    <s v="5000  PLN   net"/>
    <n v="60000"/>
    <s v="PLN"/>
    <n v="18018.883790212141"/>
    <s v="Sales Analyst"/>
    <x v="6"/>
    <s v="Poland"/>
    <x v="28"/>
    <x v="1"/>
    <n v="19.320914292266401"/>
    <n v="52.209131684561797"/>
    <x v="2"/>
    <n v="10"/>
    <x v="2"/>
    <n v="1291"/>
    <n v="19160"/>
    <n v="0.94044278654551883"/>
    <n v="18018.883790212141"/>
  </r>
  <r>
    <s v="ID0079"/>
    <d v="2012-05-25T23:20:46"/>
    <s v="Us$ 18000"/>
    <n v="18000"/>
    <s v="USD"/>
    <n v="18000"/>
    <s v="Operational Analyst"/>
    <x v="6"/>
    <s v="Saudi Arabia"/>
    <x v="34"/>
    <x v="6"/>
    <n v="42.352831999999999"/>
    <n v="25.624262600000002"/>
    <x v="2"/>
    <m/>
    <x v="0"/>
    <n v="1292"/>
    <n v="22750"/>
    <n v="0.79120879120879117"/>
    <n v="18000"/>
  </r>
  <r>
    <s v="ID0371"/>
    <d v="2012-05-26T01:50:56"/>
    <n v="18000"/>
    <n v="18000"/>
    <s v="USD"/>
    <n v="18000"/>
    <s v="ceo"/>
    <x v="3"/>
    <s v="India"/>
    <x v="7"/>
    <x v="4"/>
    <n v="79.718824157759499"/>
    <n v="22.134914550529199"/>
    <x v="3"/>
    <m/>
    <x v="0"/>
    <n v="1293"/>
    <n v="3400"/>
    <n v="5.2941176470588234"/>
    <n v="18000"/>
  </r>
  <r>
    <s v="ID0546"/>
    <d v="2012-05-26T05:30:12"/>
    <n v="1500"/>
    <n v="18000"/>
    <s v="USD"/>
    <n v="18000"/>
    <s v="Engineer"/>
    <x v="7"/>
    <s v="Brazil"/>
    <x v="5"/>
    <x v="2"/>
    <n v="-52.856287736986999"/>
    <n v="-10.840474551047899"/>
    <x v="0"/>
    <m/>
    <x v="0"/>
    <n v="1294"/>
    <n v="11000"/>
    <n v="1.6363636363636365"/>
    <n v="18000"/>
  </r>
  <r>
    <s v="ID1011"/>
    <d v="2012-05-28T11:31:20"/>
    <n v="18000"/>
    <n v="18000"/>
    <s v="USD"/>
    <n v="18000"/>
    <s v="Data Specialist"/>
    <x v="2"/>
    <s v="India"/>
    <x v="7"/>
    <x v="4"/>
    <n v="79.718824157759499"/>
    <n v="22.134914550529199"/>
    <x v="2"/>
    <n v="8"/>
    <x v="4"/>
    <n v="1295"/>
    <n v="3400"/>
    <n v="5.2941176470588234"/>
    <n v="18000"/>
  </r>
  <r>
    <s v="ID1033"/>
    <d v="2012-05-28T12:59:59"/>
    <n v="18000"/>
    <n v="18000"/>
    <s v="USD"/>
    <n v="18000"/>
    <s v="Area Sales Manager"/>
    <x v="1"/>
    <s v="India"/>
    <x v="7"/>
    <x v="4"/>
    <n v="79.718824157759499"/>
    <n v="22.134914550529199"/>
    <x v="3"/>
    <n v="4.5999999999999996"/>
    <x v="0"/>
    <n v="1296"/>
    <n v="3400"/>
    <n v="5.2941176470588234"/>
    <n v="18000"/>
  </r>
  <r>
    <s v="ID1064"/>
    <d v="2012-05-28T14:43:40"/>
    <s v="1500 $"/>
    <n v="18000"/>
    <s v="USD"/>
    <n v="18000"/>
    <s v="Analyst"/>
    <x v="6"/>
    <s v="Poland"/>
    <x v="28"/>
    <x v="1"/>
    <n v="19.320914292266401"/>
    <n v="52.209131684561797"/>
    <x v="0"/>
    <n v="7"/>
    <x v="4"/>
    <n v="1297"/>
    <n v="19160"/>
    <n v="0.93945720250521925"/>
    <n v="18000"/>
  </r>
  <r>
    <s v="ID1288"/>
    <d v="2012-05-29T12:17:07"/>
    <n v="18000"/>
    <n v="18000"/>
    <s v="USD"/>
    <n v="18000"/>
    <s v="Manager"/>
    <x v="1"/>
    <s v="India"/>
    <x v="7"/>
    <x v="4"/>
    <n v="79.718824157759499"/>
    <n v="22.134914550529199"/>
    <x v="0"/>
    <n v="12"/>
    <x v="2"/>
    <n v="1298"/>
    <n v="3400"/>
    <n v="5.2941176470588234"/>
    <n v="18000"/>
  </r>
  <r>
    <s v="ID1343"/>
    <d v="2012-05-29T17:36:13"/>
    <n v="18000"/>
    <n v="18000"/>
    <s v="USD"/>
    <n v="18000"/>
    <s v="liquidity manager"/>
    <x v="1"/>
    <s v="Ghana"/>
    <x v="75"/>
    <x v="5"/>
    <n v="-1.18954276973065"/>
    <n v="7.8428245798460496"/>
    <x v="0"/>
    <n v="12"/>
    <x v="2"/>
    <n v="1299"/>
    <n v="1620"/>
    <n v="11.111111111111111"/>
    <n v="18000"/>
  </r>
  <r>
    <s v="ID1506"/>
    <d v="2012-05-30T23:29:58"/>
    <n v="18000"/>
    <n v="18000"/>
    <s v="USD"/>
    <n v="18000"/>
    <s v="Process Associate"/>
    <x v="6"/>
    <s v="India"/>
    <x v="7"/>
    <x v="4"/>
    <n v="79.718824157759499"/>
    <n v="22.134914550529199"/>
    <x v="2"/>
    <n v="6"/>
    <x v="4"/>
    <n v="1300"/>
    <n v="3400"/>
    <n v="5.2941176470588234"/>
    <n v="18000"/>
  </r>
  <r>
    <s v="ID1772"/>
    <d v="2012-06-09T20:38:03"/>
    <n v="1500"/>
    <n v="18000"/>
    <s v="USD"/>
    <n v="18000"/>
    <s v="accountant"/>
    <x v="0"/>
    <s v="uae"/>
    <x v="26"/>
    <x v="6"/>
    <n v="53.96484375"/>
    <s v="23.805449612314625,"/>
    <x v="2"/>
    <n v="3"/>
    <x v="0"/>
    <n v="1301"/>
    <n v="50580"/>
    <n v="0.35587188612099646"/>
    <n v="18000"/>
  </r>
  <r>
    <s v="ID0023"/>
    <d v="2012-05-25T04:31:41"/>
    <n v="1000000"/>
    <n v="1000000"/>
    <s v="INR"/>
    <n v="17807.916687442568"/>
    <s v="Manager"/>
    <x v="1"/>
    <s v="India"/>
    <x v="7"/>
    <x v="4"/>
    <n v="79.718824157759499"/>
    <n v="22.134914550529199"/>
    <x v="0"/>
    <m/>
    <x v="0"/>
    <n v="1302"/>
    <n v="3400"/>
    <n v="5.2376225551301667"/>
    <n v="17807.916687442568"/>
  </r>
  <r>
    <s v="ID0321"/>
    <d v="2012-05-26T01:27:44"/>
    <s v="INR 1000000"/>
    <n v="1000000"/>
    <s v="INR"/>
    <n v="17807.916687442568"/>
    <s v="Manager"/>
    <x v="1"/>
    <s v="India"/>
    <x v="7"/>
    <x v="4"/>
    <n v="79.718824157759499"/>
    <n v="22.134914550529199"/>
    <x v="0"/>
    <m/>
    <x v="0"/>
    <n v="1303"/>
    <n v="3400"/>
    <n v="5.2376225551301667"/>
    <n v="17807.916687442568"/>
  </r>
  <r>
    <s v="ID0732"/>
    <d v="2012-05-26T15:09:27"/>
    <s v="Ind Rs.10,00,000.00"/>
    <n v="1000000"/>
    <s v="INR"/>
    <n v="17807.916687442568"/>
    <s v="Sr Associate"/>
    <x v="6"/>
    <s v="India"/>
    <x v="7"/>
    <x v="4"/>
    <n v="79.718824157759499"/>
    <n v="22.134914550529199"/>
    <x v="3"/>
    <n v="12"/>
    <x v="2"/>
    <n v="1304"/>
    <n v="3400"/>
    <n v="5.2376225551301667"/>
    <n v="17807.916687442568"/>
  </r>
  <r>
    <s v="ID0837"/>
    <d v="2012-05-26T23:38:24"/>
    <n v="1000000"/>
    <n v="1000000"/>
    <s v="INR"/>
    <n v="17807.916687442568"/>
    <s v="business analyist"/>
    <x v="6"/>
    <s v="India"/>
    <x v="7"/>
    <x v="4"/>
    <n v="79.718824157759499"/>
    <n v="22.134914550529199"/>
    <x v="0"/>
    <n v="10"/>
    <x v="2"/>
    <n v="1305"/>
    <n v="3400"/>
    <n v="5.2376225551301667"/>
    <n v="17807.916687442568"/>
  </r>
  <r>
    <s v="ID0850"/>
    <d v="2012-05-27T01:41:11"/>
    <s v="Rs. 10,00,000"/>
    <n v="1000000"/>
    <s v="INR"/>
    <n v="17807.916687442568"/>
    <s v="HR Analyst"/>
    <x v="6"/>
    <s v="India"/>
    <x v="7"/>
    <x v="4"/>
    <n v="79.718824157759499"/>
    <n v="22.134914550529199"/>
    <x v="0"/>
    <n v="6.5"/>
    <x v="4"/>
    <n v="1306"/>
    <n v="3400"/>
    <n v="5.2376225551301667"/>
    <n v="17807.916687442568"/>
  </r>
  <r>
    <s v="ID0899"/>
    <d v="2012-05-27T14:50:56"/>
    <n v="1000000"/>
    <n v="1000000"/>
    <s v="INR"/>
    <n v="17807.916687442568"/>
    <s v="Engagement Lead"/>
    <x v="1"/>
    <s v="India"/>
    <x v="7"/>
    <x v="4"/>
    <n v="79.718824157759499"/>
    <n v="22.134914550529199"/>
    <x v="0"/>
    <n v="5"/>
    <x v="4"/>
    <n v="1307"/>
    <n v="3400"/>
    <n v="5.2376225551301667"/>
    <n v="17807.916687442568"/>
  </r>
  <r>
    <s v="ID0936"/>
    <d v="2012-05-27T23:03:21"/>
    <n v="1000000"/>
    <n v="1000000"/>
    <s v="INR"/>
    <n v="17807.916687442568"/>
    <s v="business"/>
    <x v="1"/>
    <s v="India"/>
    <x v="7"/>
    <x v="4"/>
    <n v="79.718824157759499"/>
    <n v="22.134914550529199"/>
    <x v="2"/>
    <n v="8"/>
    <x v="4"/>
    <n v="1308"/>
    <n v="3400"/>
    <n v="5.2376225551301667"/>
    <n v="17807.916687442568"/>
  </r>
  <r>
    <s v="ID1004"/>
    <d v="2012-05-28T10:27:45"/>
    <s v="Rs.10,00,000"/>
    <n v="1000000"/>
    <s v="INR"/>
    <n v="17807.916687442568"/>
    <s v="Credit Manager - Loans"/>
    <x v="1"/>
    <s v="India"/>
    <x v="7"/>
    <x v="4"/>
    <n v="79.718824157759499"/>
    <n v="22.134914550529199"/>
    <x v="2"/>
    <n v="8"/>
    <x v="4"/>
    <n v="1309"/>
    <n v="3400"/>
    <n v="5.2376225551301667"/>
    <n v="17807.916687442568"/>
  </r>
  <r>
    <s v="ID1041"/>
    <d v="2012-05-28T13:27:46"/>
    <s v="10 Lakh"/>
    <n v="1000000"/>
    <s v="INR"/>
    <n v="17807.916687442568"/>
    <s v="Teaching"/>
    <x v="6"/>
    <s v="India"/>
    <x v="7"/>
    <x v="4"/>
    <n v="79.718824157759499"/>
    <n v="22.134914550529199"/>
    <x v="1"/>
    <n v="25"/>
    <x v="1"/>
    <n v="1310"/>
    <n v="3400"/>
    <n v="5.2376225551301667"/>
    <n v="17807.916687442568"/>
  </r>
  <r>
    <s v="ID1224"/>
    <d v="2012-05-29T01:22:59"/>
    <s v="INR 1000000"/>
    <n v="1000000"/>
    <s v="INR"/>
    <n v="17807.916687442568"/>
    <s v="Asst Manager"/>
    <x v="1"/>
    <s v="India"/>
    <x v="7"/>
    <x v="4"/>
    <n v="79.718824157759499"/>
    <n v="22.134914550529199"/>
    <x v="0"/>
    <n v="8.5"/>
    <x v="4"/>
    <n v="1311"/>
    <n v="3400"/>
    <n v="5.2376225551301667"/>
    <n v="17807.916687442568"/>
  </r>
  <r>
    <s v="ID1284"/>
    <d v="2012-05-29T11:35:53"/>
    <s v="Indian Rs 10 Lakhs"/>
    <n v="1000000"/>
    <s v="INR"/>
    <n v="17807.916687442568"/>
    <s v="Manager"/>
    <x v="1"/>
    <s v="India"/>
    <x v="7"/>
    <x v="4"/>
    <n v="79.718824157759499"/>
    <n v="22.134914550529199"/>
    <x v="3"/>
    <n v="10"/>
    <x v="2"/>
    <n v="1312"/>
    <n v="3400"/>
    <n v="5.2376225551301667"/>
    <n v="17807.916687442568"/>
  </r>
  <r>
    <s v="ID1457"/>
    <d v="2012-05-30T13:36:42"/>
    <n v="1000000"/>
    <n v="1000000"/>
    <s v="INR"/>
    <n v="17807.916687442568"/>
    <s v="project management"/>
    <x v="1"/>
    <s v="India"/>
    <x v="7"/>
    <x v="4"/>
    <n v="79.718824157759499"/>
    <n v="22.134914550529199"/>
    <x v="2"/>
    <n v="6"/>
    <x v="4"/>
    <n v="1313"/>
    <n v="3400"/>
    <n v="5.2376225551301667"/>
    <n v="17807.916687442568"/>
  </r>
  <r>
    <s v="ID1468"/>
    <d v="2012-05-30T15:59:01"/>
    <s v="Rs 10,00,000"/>
    <n v="1000000"/>
    <s v="INR"/>
    <n v="17807.916687442568"/>
    <s v="Marketing Specialist"/>
    <x v="2"/>
    <s v="India"/>
    <x v="7"/>
    <x v="4"/>
    <n v="79.718824157759499"/>
    <n v="22.134914550529199"/>
    <x v="3"/>
    <n v="7"/>
    <x v="4"/>
    <n v="1314"/>
    <n v="3400"/>
    <n v="5.2376225551301667"/>
    <n v="17807.916687442568"/>
  </r>
  <r>
    <s v="ID1551"/>
    <d v="2012-05-31T20:13:27"/>
    <n v="1000000"/>
    <n v="1000000"/>
    <s v="INR"/>
    <n v="17807.916687442568"/>
    <s v="Financial analyst"/>
    <x v="6"/>
    <s v="India"/>
    <x v="7"/>
    <x v="4"/>
    <n v="79.718824157759499"/>
    <n v="22.134914550529199"/>
    <x v="2"/>
    <n v="10"/>
    <x v="2"/>
    <n v="1315"/>
    <n v="3400"/>
    <n v="5.2376225551301667"/>
    <n v="17807.916687442568"/>
  </r>
  <r>
    <s v="ID1595"/>
    <d v="2012-06-01T18:18:31"/>
    <s v="Rs 1000000"/>
    <n v="1000000"/>
    <s v="INR"/>
    <n v="17807.916687442568"/>
    <s v="Senior Analyst"/>
    <x v="6"/>
    <s v="India"/>
    <x v="7"/>
    <x v="4"/>
    <n v="79.718824157759499"/>
    <n v="22.134914550529199"/>
    <x v="2"/>
    <n v="4"/>
    <x v="0"/>
    <n v="1316"/>
    <n v="3400"/>
    <n v="5.2376225551301667"/>
    <n v="17807.916687442568"/>
  </r>
  <r>
    <s v="ID1641"/>
    <d v="2012-06-03T12:09:27"/>
    <s v="10 lacs INR"/>
    <n v="1000000"/>
    <s v="INR"/>
    <n v="17807.916687442568"/>
    <s v="Category Manager"/>
    <x v="1"/>
    <s v="India"/>
    <x v="7"/>
    <x v="4"/>
    <n v="79.718824157759499"/>
    <n v="22.134914550529199"/>
    <x v="3"/>
    <n v="13"/>
    <x v="2"/>
    <n v="1317"/>
    <n v="3400"/>
    <n v="5.2376225551301667"/>
    <n v="17807.916687442568"/>
  </r>
  <r>
    <s v="ID1647"/>
    <d v="2012-06-03T14:52:21"/>
    <s v="INR 1000000"/>
    <n v="1000000"/>
    <s v="INR"/>
    <n v="17807.916687442568"/>
    <s v="Senior Associate, Finance"/>
    <x v="6"/>
    <s v="India"/>
    <x v="7"/>
    <x v="4"/>
    <n v="79.718824157759499"/>
    <n v="22.134914550529199"/>
    <x v="2"/>
    <n v="4"/>
    <x v="0"/>
    <n v="1318"/>
    <n v="3400"/>
    <n v="5.2376225551301667"/>
    <n v="17807.916687442568"/>
  </r>
  <r>
    <s v="ID1833"/>
    <d v="2012-06-13T18:25:00"/>
    <s v="INR 10 lacs p.a."/>
    <n v="1000000"/>
    <s v="INR"/>
    <n v="17807.916687442568"/>
    <s v="Mnanager- Customer Project finance &amp; recovery"/>
    <x v="1"/>
    <s v="India"/>
    <x v="7"/>
    <x v="4"/>
    <n v="79.718824157759499"/>
    <n v="22.134914550529199"/>
    <x v="3"/>
    <n v="10"/>
    <x v="2"/>
    <n v="1319"/>
    <n v="3400"/>
    <n v="5.2376225551301667"/>
    <n v="17807.916687442568"/>
  </r>
  <r>
    <s v="ID1864"/>
    <d v="2012-06-15T17:36:10"/>
    <s v="INR 1000000"/>
    <n v="1000000"/>
    <s v="INR"/>
    <n v="17807.916687442568"/>
    <s v="Sr.Manager"/>
    <x v="1"/>
    <s v="India"/>
    <x v="7"/>
    <x v="4"/>
    <n v="79.718824157759499"/>
    <n v="22.134914550529199"/>
    <x v="2"/>
    <n v="10"/>
    <x v="2"/>
    <n v="1320"/>
    <n v="3400"/>
    <n v="5.2376225551301667"/>
    <n v="17807.916687442568"/>
  </r>
  <r>
    <s v="ID1579"/>
    <d v="2012-06-01T05:52:11"/>
    <n v="17728.57"/>
    <n v="17728"/>
    <s v="USD"/>
    <n v="17728"/>
    <s v="Financial analyst"/>
    <x v="6"/>
    <s v="Mexico"/>
    <x v="22"/>
    <x v="2"/>
    <n v="-103.373900728424"/>
    <n v="23.996424387451"/>
    <x v="0"/>
    <n v="3"/>
    <x v="0"/>
    <n v="1321"/>
    <n v="14400"/>
    <n v="1.231111111111111"/>
    <n v="17728"/>
  </r>
  <r>
    <s v="ID0398"/>
    <d v="2012-05-26T02:04:05"/>
    <s v="120000 BDT"/>
    <n v="1440000"/>
    <s v="BDT"/>
    <n v="17598.017290051986"/>
    <s v="Computer Operator"/>
    <x v="6"/>
    <s v="Bangladesh"/>
    <x v="76"/>
    <x v="4"/>
    <n v="90.326292725326695"/>
    <n v="23.664597176175199"/>
    <x v="3"/>
    <m/>
    <x v="0"/>
    <n v="1322"/>
    <n v="1810"/>
    <n v="9.7226614862165679"/>
    <n v="17598.017290051986"/>
  </r>
  <r>
    <s v="ID0680"/>
    <d v="2012-05-26T13:03:32"/>
    <n v="720000"/>
    <n v="720000"/>
    <s v="PHP"/>
    <n v="17067.637625607145"/>
    <s v="System Manager"/>
    <x v="1"/>
    <s v="Philippines"/>
    <x v="33"/>
    <x v="4"/>
    <n v="121.651388657575"/>
    <n v="12.758380905622699"/>
    <x v="0"/>
    <n v="9"/>
    <x v="4"/>
    <n v="1323"/>
    <n v="3980"/>
    <n v="4.2883511622128507"/>
    <n v="17067.637625607145"/>
  </r>
  <r>
    <s v="ID0660"/>
    <d v="2012-05-26T12:28:05"/>
    <s v="INR 9,50,000"/>
    <n v="950000"/>
    <s v="INR"/>
    <n v="16917.52085307044"/>
    <s v="Investment Banker"/>
    <x v="1"/>
    <s v="India"/>
    <x v="7"/>
    <x v="4"/>
    <n v="79.718824157759499"/>
    <n v="22.134914550529199"/>
    <x v="0"/>
    <n v="3"/>
    <x v="0"/>
    <n v="1324"/>
    <n v="3400"/>
    <n v="4.9757414273736593"/>
    <n v="16917.52085307044"/>
  </r>
  <r>
    <s v="ID1752"/>
    <d v="2012-06-08T13:38:45"/>
    <s v="9,50,000"/>
    <n v="950000"/>
    <s v="INR"/>
    <n v="16917.52085307044"/>
    <s v="Associate Manager, Drug Safety Operations"/>
    <x v="1"/>
    <s v="India"/>
    <x v="7"/>
    <x v="4"/>
    <n v="79.718824157759499"/>
    <n v="22.134914550529199"/>
    <x v="3"/>
    <n v="9"/>
    <x v="4"/>
    <n v="1325"/>
    <n v="3400"/>
    <n v="4.9757414273736593"/>
    <n v="16917.52085307044"/>
  </r>
  <r>
    <s v="ID0662"/>
    <d v="2012-05-26T12:30:22"/>
    <n v="1400"/>
    <n v="16800"/>
    <s v="USD"/>
    <n v="16800"/>
    <s v="Assistant"/>
    <x v="6"/>
    <s v="Pakistan"/>
    <x v="49"/>
    <x v="4"/>
    <n v="71.247499000000005"/>
    <n v="30.3308401"/>
    <x v="0"/>
    <n v="12"/>
    <x v="2"/>
    <n v="1326"/>
    <n v="2790"/>
    <n v="6.021505376344086"/>
    <n v="16800"/>
  </r>
  <r>
    <s v="ID0908"/>
    <d v="2012-05-27T15:48:03"/>
    <n v="16350"/>
    <n v="16350"/>
    <s v="USD"/>
    <n v="16350"/>
    <s v="Estimator"/>
    <x v="1"/>
    <s v="India"/>
    <x v="7"/>
    <x v="4"/>
    <n v="79.718824157759499"/>
    <n v="22.134914550529199"/>
    <x v="0"/>
    <n v="5"/>
    <x v="4"/>
    <n v="1327"/>
    <n v="3400"/>
    <n v="4.8088235294117645"/>
    <n v="16350"/>
  </r>
  <r>
    <s v="ID0865"/>
    <d v="2012-05-27T04:31:08"/>
    <s v="R134000"/>
    <n v="134000"/>
    <s v="ZAR"/>
    <n v="16337.518501630093"/>
    <s v="Data Analyst"/>
    <x v="6"/>
    <s v="South Africa"/>
    <x v="14"/>
    <x v="5"/>
    <n v="25.075048595878101"/>
    <n v="-29.262871995561401"/>
    <x v="0"/>
    <n v="2"/>
    <x v="0"/>
    <n v="1328"/>
    <n v="10360"/>
    <n v="1.5769805503503951"/>
    <n v="16337.518501630093"/>
  </r>
  <r>
    <s v="ID1868"/>
    <d v="2012-06-15T21:32:16"/>
    <s v="$US16.110,72"/>
    <n v="16110"/>
    <s v="USD"/>
    <n v="16110"/>
    <s v="INFORMATION ANALIST"/>
    <x v="6"/>
    <s v="COLOMBIA"/>
    <x v="62"/>
    <x v="2"/>
    <n v="-73.784507199999993"/>
    <n v="2.8930785999999999"/>
    <x v="2"/>
    <n v="10"/>
    <x v="2"/>
    <n v="1329"/>
    <n v="9060"/>
    <n v="1.7781456953642385"/>
    <n v="16110"/>
  </r>
  <r>
    <s v="ID0029"/>
    <d v="2012-05-25T04:52:23"/>
    <s v="900000 INR"/>
    <n v="900000"/>
    <s v="INR"/>
    <n v="16027.125018698311"/>
    <s v="Applications Engineer"/>
    <x v="7"/>
    <s v="India"/>
    <x v="7"/>
    <x v="4"/>
    <n v="79.718824157759499"/>
    <n v="22.134914550529199"/>
    <x v="1"/>
    <m/>
    <x v="0"/>
    <n v="1330"/>
    <n v="3400"/>
    <n v="4.7138602996171501"/>
    <n v="16027.125018698311"/>
  </r>
  <r>
    <s v="ID0454"/>
    <d v="2012-05-26T02:57:47"/>
    <n v="900000"/>
    <n v="900000"/>
    <s v="INR"/>
    <n v="16027.125018698311"/>
    <s v="Regional Manager"/>
    <x v="1"/>
    <s v="India"/>
    <x v="7"/>
    <x v="4"/>
    <n v="79.718824157759499"/>
    <n v="22.134914550529199"/>
    <x v="1"/>
    <m/>
    <x v="0"/>
    <n v="1331"/>
    <n v="3400"/>
    <n v="4.7138602996171501"/>
    <n v="16027.125018698311"/>
  </r>
  <r>
    <s v="ID0839"/>
    <d v="2012-05-26T23:58:53"/>
    <s v="900000 Rs"/>
    <n v="900000"/>
    <s v="INR"/>
    <n v="16027.125018698311"/>
    <s v="Deputy Manager"/>
    <x v="1"/>
    <s v="India"/>
    <x v="7"/>
    <x v="4"/>
    <n v="79.718824157759499"/>
    <n v="22.134914550529199"/>
    <x v="1"/>
    <n v="9"/>
    <x v="4"/>
    <n v="1332"/>
    <n v="3400"/>
    <n v="4.7138602996171501"/>
    <n v="16027.125018698311"/>
  </r>
  <r>
    <s v="ID1130"/>
    <d v="2012-05-28T17:53:43"/>
    <s v="Rs. 900000"/>
    <n v="900000"/>
    <s v="INR"/>
    <n v="16027.125018698311"/>
    <s v="officer"/>
    <x v="1"/>
    <s v="India"/>
    <x v="7"/>
    <x v="4"/>
    <n v="79.718824157759499"/>
    <n v="22.134914550529199"/>
    <x v="0"/>
    <n v="22"/>
    <x v="1"/>
    <n v="1333"/>
    <n v="3400"/>
    <n v="4.7138602996171501"/>
    <n v="16027.125018698311"/>
  </r>
  <r>
    <s v="ID1210"/>
    <d v="2012-05-29T00:16:55"/>
    <s v="Rs. 900000"/>
    <n v="900000"/>
    <s v="INR"/>
    <n v="16027.125018698311"/>
    <s v="Manager F &amp; A"/>
    <x v="1"/>
    <s v="India"/>
    <x v="7"/>
    <x v="4"/>
    <n v="79.718824157759499"/>
    <n v="22.134914550529199"/>
    <x v="1"/>
    <n v="13"/>
    <x v="2"/>
    <n v="1334"/>
    <n v="3400"/>
    <n v="4.7138602996171501"/>
    <n v="16027.125018698311"/>
  </r>
  <r>
    <s v="ID1285"/>
    <d v="2012-05-29T11:46:47"/>
    <s v="INR 900000"/>
    <n v="900000"/>
    <s v="INR"/>
    <n v="16027.125018698311"/>
    <s v="RENTAL INVENTORY CONTROLLER"/>
    <x v="8"/>
    <s v="India"/>
    <x v="7"/>
    <x v="4"/>
    <n v="79.718824157759499"/>
    <n v="22.134914550529199"/>
    <x v="2"/>
    <n v="8"/>
    <x v="4"/>
    <n v="1335"/>
    <n v="3400"/>
    <n v="4.7138602996171501"/>
    <n v="16027.125018698311"/>
  </r>
  <r>
    <s v="ID1451"/>
    <d v="2012-05-30T12:35:08"/>
    <s v="Rs. 900000 per annum"/>
    <n v="900000"/>
    <s v="INR"/>
    <n v="16027.125018698311"/>
    <s v="Data Analyst"/>
    <x v="6"/>
    <s v="India"/>
    <x v="7"/>
    <x v="4"/>
    <n v="79.718824157759499"/>
    <n v="22.134914550529199"/>
    <x v="0"/>
    <n v="4"/>
    <x v="0"/>
    <n v="1336"/>
    <n v="3400"/>
    <n v="4.7138602996171501"/>
    <n v="16027.125018698311"/>
  </r>
  <r>
    <s v="ID1834"/>
    <d v="2012-06-13T19:20:25"/>
    <n v="900000"/>
    <n v="900000"/>
    <s v="INR"/>
    <n v="16027.125018698311"/>
    <s v="Lead "/>
    <x v="1"/>
    <s v="India"/>
    <x v="7"/>
    <x v="4"/>
    <n v="79.718824157759499"/>
    <n v="22.134914550529199"/>
    <x v="3"/>
    <n v="6"/>
    <x v="4"/>
    <n v="1337"/>
    <n v="3400"/>
    <n v="4.7138602996171501"/>
    <n v="16027.125018698311"/>
  </r>
  <r>
    <s v="ID0301"/>
    <d v="2012-05-26T01:22:09"/>
    <n v="16000"/>
    <n v="16000"/>
    <s v="USD"/>
    <n v="16000"/>
    <s v="VP of Finance"/>
    <x v="3"/>
    <s v="USA"/>
    <x v="1"/>
    <x v="0"/>
    <n v="-100.37109375"/>
    <n v="40.580584664127599"/>
    <x v="1"/>
    <m/>
    <x v="0"/>
    <n v="1338"/>
    <n v="47310"/>
    <n v="0.33819488480236737"/>
    <n v="1E-3"/>
  </r>
  <r>
    <s v="ID0749"/>
    <d v="2012-05-26T16:23:30"/>
    <n v="16000"/>
    <n v="16000"/>
    <s v="USD"/>
    <n v="16000"/>
    <s v="Engineer"/>
    <x v="7"/>
    <s v="India"/>
    <x v="7"/>
    <x v="4"/>
    <n v="79.718824157759499"/>
    <n v="22.134914550529199"/>
    <x v="3"/>
    <n v="5"/>
    <x v="4"/>
    <n v="1339"/>
    <n v="3400"/>
    <n v="4.7058823529411766"/>
    <n v="16000"/>
  </r>
  <r>
    <s v="ID0786"/>
    <d v="2012-05-26T19:29:34"/>
    <n v="16000"/>
    <n v="16000"/>
    <s v="USD"/>
    <n v="16000"/>
    <s v="Mis executiv"/>
    <x v="4"/>
    <s v="India"/>
    <x v="7"/>
    <x v="4"/>
    <n v="79.718824157759499"/>
    <n v="22.134914550529199"/>
    <x v="2"/>
    <n v="1"/>
    <x v="0"/>
    <n v="1340"/>
    <n v="3400"/>
    <n v="4.7058823529411766"/>
    <n v="16000"/>
  </r>
  <r>
    <s v="ID1573"/>
    <d v="2012-06-01T03:01:04"/>
    <n v="1320"/>
    <n v="15840"/>
    <s v="USD"/>
    <n v="15840"/>
    <s v="Asistente"/>
    <x v="6"/>
    <s v="Peru"/>
    <x v="77"/>
    <x v="2"/>
    <n v="-76.3322088645468"/>
    <n v="-9.9099573253956894"/>
    <x v="2"/>
    <n v="8"/>
    <x v="4"/>
    <n v="1341"/>
    <n v="8930"/>
    <n v="1.7737961926091825"/>
    <n v="1E-3"/>
  </r>
  <r>
    <s v="ID1491"/>
    <d v="2012-05-30T20:42:27"/>
    <n v="10000"/>
    <n v="10000"/>
    <s v="GBP"/>
    <n v="15761.782720672842"/>
    <s v="Analyst"/>
    <x v="6"/>
    <s v="UK"/>
    <x v="2"/>
    <x v="1"/>
    <n v="-3.2765753000000002"/>
    <n v="54.702354499999998"/>
    <x v="3"/>
    <n v="8"/>
    <x v="4"/>
    <n v="1342"/>
    <n v="35840"/>
    <n v="0.43978188394734491"/>
    <n v="15761.782720672842"/>
  </r>
  <r>
    <s v="ID0561"/>
    <d v="2012-05-26T06:01:57"/>
    <n v="1300"/>
    <n v="15600"/>
    <s v="USD"/>
    <n v="15600"/>
    <s v="CONTROLLER"/>
    <x v="8"/>
    <s v="BRA"/>
    <x v="5"/>
    <x v="2"/>
    <n v="-52.856287736986999"/>
    <n v="-10.840474551047899"/>
    <x v="0"/>
    <n v="20"/>
    <x v="1"/>
    <n v="1343"/>
    <n v="11000"/>
    <n v="1.4181818181818182"/>
    <n v="15600"/>
  </r>
  <r>
    <s v="ID0903"/>
    <d v="2012-05-27T15:25:40"/>
    <n v="1300"/>
    <n v="15600"/>
    <s v="USD"/>
    <n v="15600"/>
    <s v="Document controller "/>
    <x v="8"/>
    <s v="Kuwait "/>
    <x v="78"/>
    <x v="6"/>
    <n v="47.754882648013997"/>
    <n v="29.3357408462503"/>
    <x v="0"/>
    <n v="13"/>
    <x v="2"/>
    <n v="1344"/>
    <e v="#N/A"/>
    <e v="#N/A"/>
    <n v="15600"/>
  </r>
  <r>
    <s v="ID0155"/>
    <d v="2012-05-26T00:45:11"/>
    <n v="15500"/>
    <n v="15500"/>
    <s v="USD"/>
    <n v="15500"/>
    <s v="Proces auditor"/>
    <x v="0"/>
    <s v="Mexico"/>
    <x v="22"/>
    <x v="2"/>
    <n v="-103.373900728424"/>
    <n v="23.996424387451"/>
    <x v="2"/>
    <m/>
    <x v="0"/>
    <n v="1345"/>
    <n v="14400"/>
    <n v="1.0763888888888888"/>
    <n v="15500"/>
  </r>
  <r>
    <s v="ID0821"/>
    <d v="2012-05-26T22:43:12"/>
    <n v="15500"/>
    <n v="15500"/>
    <s v="USD"/>
    <n v="15500"/>
    <s v="Engineer"/>
    <x v="7"/>
    <s v="India"/>
    <x v="7"/>
    <x v="4"/>
    <n v="79.718824157759499"/>
    <n v="22.134914550529199"/>
    <x v="1"/>
    <n v="3"/>
    <x v="0"/>
    <n v="1346"/>
    <n v="3400"/>
    <n v="4.5588235294117645"/>
    <n v="15500"/>
  </r>
  <r>
    <s v="ID1165"/>
    <d v="2012-05-28T22:33:29"/>
    <n v="600000"/>
    <n v="600000"/>
    <s v="DOP"/>
    <n v="15404.364569961488"/>
    <s v="Analista de Produccion"/>
    <x v="6"/>
    <s v="Republica Dominicana"/>
    <x v="79"/>
    <x v="2"/>
    <n v="-70.301270599999995"/>
    <n v="19.094175199999999"/>
    <x v="2"/>
    <n v="3"/>
    <x v="0"/>
    <n v="1347"/>
    <e v="#N/A"/>
    <e v="#N/A"/>
    <n v="1E-3"/>
  </r>
  <r>
    <s v="ID0240"/>
    <d v="2012-05-26T01:02:16"/>
    <s v="1000 â‚¬"/>
    <n v="12000"/>
    <s v="EUR"/>
    <n v="15244.793267899293"/>
    <s v="HR Specialist"/>
    <x v="2"/>
    <s v="Portugal"/>
    <x v="41"/>
    <x v="1"/>
    <n v="-13.1379437689524"/>
    <n v="38.742054043614601"/>
    <x v="2"/>
    <m/>
    <x v="0"/>
    <n v="1348"/>
    <n v="24590"/>
    <n v="0.61995905928829986"/>
    <n v="15244.793267899293"/>
  </r>
  <r>
    <s v="ID1001"/>
    <d v="2012-05-28T10:15:27"/>
    <s v="RM48,000"/>
    <n v="48000"/>
    <s v="MYR"/>
    <n v="15206.427249917633"/>
    <s v="Credit Risk Manager"/>
    <x v="1"/>
    <s v="Malaysia"/>
    <x v="55"/>
    <x v="4"/>
    <n v="109.53118856002099"/>
    <n v="3.9161170879931002"/>
    <x v="0"/>
    <n v="2"/>
    <x v="0"/>
    <n v="1349"/>
    <n v="14220"/>
    <n v="1.0693690049168518"/>
    <n v="15206.427249917633"/>
  </r>
  <r>
    <s v="ID1146"/>
    <d v="2012-05-28T19:25:04"/>
    <s v="INR 853000"/>
    <n v="853000"/>
    <s v="INR"/>
    <n v="15190.15293438851"/>
    <s v="Lead Research Analyst"/>
    <x v="6"/>
    <s v="India"/>
    <x v="7"/>
    <x v="4"/>
    <n v="79.718824157759499"/>
    <n v="22.134914550529199"/>
    <x v="3"/>
    <n v="6"/>
    <x v="4"/>
    <n v="1350"/>
    <n v="3400"/>
    <n v="4.4676920395260327"/>
    <n v="15190.15293438851"/>
  </r>
  <r>
    <s v="ID0616"/>
    <d v="2012-05-26T10:41:11"/>
    <s v="INR 850,000"/>
    <n v="850000"/>
    <s v="INR"/>
    <n v="15136.729184326183"/>
    <s v="Sales Analyst"/>
    <x v="6"/>
    <s v="India"/>
    <x v="7"/>
    <x v="4"/>
    <n v="79.718824157759499"/>
    <n v="22.134914550529199"/>
    <x v="0"/>
    <n v="6"/>
    <x v="4"/>
    <n v="1351"/>
    <n v="3400"/>
    <n v="4.4519791718606418"/>
    <n v="15136.729184326183"/>
  </r>
  <r>
    <s v="ID0805"/>
    <d v="2012-05-26T21:27:01"/>
    <n v="850000"/>
    <n v="850000"/>
    <s v="INR"/>
    <n v="15136.729184326183"/>
    <s v="Senior Research Analyst"/>
    <x v="6"/>
    <s v="India"/>
    <x v="7"/>
    <x v="4"/>
    <n v="79.718824157759499"/>
    <n v="22.134914550529199"/>
    <x v="0"/>
    <n v="2"/>
    <x v="0"/>
    <n v="1352"/>
    <n v="3400"/>
    <n v="4.4519791718606418"/>
    <n v="15136.729184326183"/>
  </r>
  <r>
    <s v="ID0900"/>
    <d v="2012-05-27T14:55:30"/>
    <s v="INR 850,000"/>
    <n v="850000"/>
    <s v="INR"/>
    <n v="15136.729184326183"/>
    <s v="Assistant Manager"/>
    <x v="1"/>
    <s v="India"/>
    <x v="7"/>
    <x v="4"/>
    <n v="79.718824157759499"/>
    <n v="22.134914550529199"/>
    <x v="3"/>
    <n v="3"/>
    <x v="0"/>
    <n v="1353"/>
    <n v="3400"/>
    <n v="4.4519791718606418"/>
    <n v="15136.729184326183"/>
  </r>
  <r>
    <s v="ID1574"/>
    <d v="2012-06-01T03:07:31"/>
    <s v="INR 850000"/>
    <n v="850000"/>
    <s v="INR"/>
    <n v="15136.729184326183"/>
    <s v="Sr Business analyst"/>
    <x v="6"/>
    <s v="India"/>
    <x v="7"/>
    <x v="4"/>
    <n v="79.718824157759499"/>
    <n v="22.134914550529199"/>
    <x v="0"/>
    <n v="5"/>
    <x v="4"/>
    <n v="1354"/>
    <n v="3400"/>
    <n v="4.4519791718606418"/>
    <n v="15136.729184326183"/>
  </r>
  <r>
    <s v="ID0593"/>
    <d v="2012-05-26T08:10:43"/>
    <n v="8000"/>
    <n v="96000"/>
    <s v="CNY"/>
    <n v="15092.18020692008"/>
    <s v="finance"/>
    <x v="0"/>
    <s v="china"/>
    <x v="73"/>
    <x v="4"/>
    <n v="104.23279283729499"/>
    <n v="36.422562051468503"/>
    <x v="0"/>
    <n v="10"/>
    <x v="2"/>
    <n v="1355"/>
    <n v="7640"/>
    <n v="1.9754162574502723"/>
    <n v="15092.18020692008"/>
  </r>
  <r>
    <s v="ID0002"/>
    <d v="2012-05-25T03:13:13"/>
    <s v="15000 usd"/>
    <n v="15000"/>
    <s v="USD"/>
    <n v="15000"/>
    <s v="cost control"/>
    <x v="8"/>
    <s v="europe/Croatia"/>
    <x v="30"/>
    <x v="1"/>
    <n v="16.126998701523"/>
    <n v="44.541880312877502"/>
    <x v="2"/>
    <m/>
    <x v="0"/>
    <n v="1356"/>
    <n v="18890"/>
    <n v="0.79407093700370568"/>
    <n v="15000"/>
  </r>
  <r>
    <s v="ID0076"/>
    <d v="2012-05-25T23:12:29"/>
    <n v="15000"/>
    <n v="15000"/>
    <s v="USD"/>
    <n v="15000"/>
    <s v="Excel Programmer Consultant"/>
    <x v="5"/>
    <s v="USA"/>
    <x v="1"/>
    <x v="0"/>
    <n v="-100.37109375"/>
    <n v="40.580584664127599"/>
    <x v="2"/>
    <m/>
    <x v="0"/>
    <n v="1357"/>
    <n v="47310"/>
    <n v="0.31705770450221943"/>
    <n v="1E-3"/>
  </r>
  <r>
    <s v="ID0285"/>
    <d v="2012-05-26T01:15:25"/>
    <n v="15000"/>
    <n v="15000"/>
    <s v="USD"/>
    <n v="15000"/>
    <s v="moneymaker"/>
    <x v="1"/>
    <s v="USA"/>
    <x v="1"/>
    <x v="0"/>
    <n v="-100.37109375"/>
    <n v="40.580584664127599"/>
    <x v="3"/>
    <m/>
    <x v="0"/>
    <n v="1358"/>
    <n v="47310"/>
    <n v="0.31705770450221943"/>
    <n v="1E-3"/>
  </r>
  <r>
    <s v="ID0385"/>
    <d v="2012-05-26T01:59:48"/>
    <n v="15000"/>
    <n v="15000"/>
    <s v="USD"/>
    <n v="15000"/>
    <s v="Economist"/>
    <x v="4"/>
    <s v="Ukraine"/>
    <x v="80"/>
    <x v="1"/>
    <n v="31.617912802973901"/>
    <n v="48.769300182878801"/>
    <x v="3"/>
    <m/>
    <x v="0"/>
    <n v="1359"/>
    <n v="6620"/>
    <n v="2.2658610271903323"/>
    <n v="15000"/>
  </r>
  <r>
    <s v="ID0521"/>
    <d v="2012-05-26T04:36:43"/>
    <n v="15000"/>
    <n v="15000"/>
    <s v="USD"/>
    <n v="15000"/>
    <s v="Asst.Manager"/>
    <x v="1"/>
    <s v="India"/>
    <x v="7"/>
    <x v="4"/>
    <n v="79.718824157759499"/>
    <n v="22.134914550529199"/>
    <x v="0"/>
    <m/>
    <x v="0"/>
    <n v="1360"/>
    <n v="3400"/>
    <n v="4.4117647058823533"/>
    <n v="15000"/>
  </r>
  <r>
    <s v="ID0658"/>
    <d v="2012-05-26T12:26:33"/>
    <n v="15000"/>
    <n v="15000"/>
    <s v="USD"/>
    <n v="15000"/>
    <s v="MIS Executive"/>
    <x v="4"/>
    <s v="India"/>
    <x v="7"/>
    <x v="4"/>
    <n v="79.718824157759499"/>
    <n v="22.134914550529199"/>
    <x v="2"/>
    <n v="2"/>
    <x v="0"/>
    <n v="1361"/>
    <n v="3400"/>
    <n v="4.4117647058823533"/>
    <n v="15000"/>
  </r>
  <r>
    <s v="ID0673"/>
    <d v="2012-05-26T12:54:36"/>
    <n v="15000"/>
    <n v="15000"/>
    <s v="USD"/>
    <n v="15000"/>
    <s v="TA"/>
    <x v="6"/>
    <s v="Indonesia"/>
    <x v="27"/>
    <x v="4"/>
    <n v="118.74036008173201"/>
    <n v="-3.1759486978616001"/>
    <x v="0"/>
    <n v="1"/>
    <x v="0"/>
    <n v="1362"/>
    <n v="4200"/>
    <n v="3.5714285714285716"/>
    <n v="15000"/>
  </r>
  <r>
    <s v="ID0714"/>
    <d v="2012-05-26T14:20:23"/>
    <s v="15000 USD"/>
    <n v="15000"/>
    <s v="USD"/>
    <n v="15000"/>
    <s v="Audit - senior assistant"/>
    <x v="0"/>
    <s v="Lithuania"/>
    <x v="81"/>
    <x v="1"/>
    <n v="23.8005385912534"/>
    <n v="55.347249464984003"/>
    <x v="0"/>
    <n v="2"/>
    <x v="0"/>
    <n v="1363"/>
    <n v="18060"/>
    <n v="0.83056478405315615"/>
    <n v="15000"/>
  </r>
  <r>
    <s v="ID0744"/>
    <d v="2012-05-26T16:01:54"/>
    <n v="15000"/>
    <n v="15000"/>
    <s v="USD"/>
    <n v="15000"/>
    <s v="PROCSS ASOCIATE"/>
    <x v="8"/>
    <s v="India"/>
    <x v="7"/>
    <x v="4"/>
    <n v="79.718824157759499"/>
    <n v="22.134914550529199"/>
    <x v="3"/>
    <n v="2"/>
    <x v="0"/>
    <n v="1364"/>
    <n v="3400"/>
    <n v="4.4117647058823533"/>
    <n v="15000"/>
  </r>
  <r>
    <s v="ID0967"/>
    <d v="2012-05-28T05:51:20"/>
    <n v="15000"/>
    <n v="15000"/>
    <s v="USD"/>
    <n v="15000"/>
    <s v="Quality Executive"/>
    <x v="6"/>
    <s v="India"/>
    <x v="7"/>
    <x v="4"/>
    <n v="79.718824157759499"/>
    <n v="22.134914550529199"/>
    <x v="3"/>
    <n v="2"/>
    <x v="0"/>
    <n v="1365"/>
    <n v="3400"/>
    <n v="4.4117647058823533"/>
    <n v="15000"/>
  </r>
  <r>
    <s v="ID1016"/>
    <d v="2012-05-28T11:41:11"/>
    <n v="15000"/>
    <n v="15000"/>
    <s v="USD"/>
    <n v="15000"/>
    <s v="Operations Management"/>
    <x v="1"/>
    <s v="India"/>
    <x v="7"/>
    <x v="4"/>
    <n v="79.718824157759499"/>
    <n v="22.134914550529199"/>
    <x v="0"/>
    <n v="4"/>
    <x v="0"/>
    <n v="1366"/>
    <n v="3400"/>
    <n v="4.4117647058823533"/>
    <n v="15000"/>
  </r>
  <r>
    <s v="ID1291"/>
    <d v="2012-05-29T12:28:41"/>
    <n v="15000"/>
    <n v="15000"/>
    <s v="USD"/>
    <n v="15000"/>
    <s v="Monitoring &amp; Evaluation officer"/>
    <x v="1"/>
    <s v="Myanmar"/>
    <x v="67"/>
    <x v="4"/>
    <n v="95.999965000000003"/>
    <n v="17.175049699999999"/>
    <x v="0"/>
    <n v="10"/>
    <x v="2"/>
    <n v="1367"/>
    <n v="1950"/>
    <n v="7.6923076923076925"/>
    <n v="15000"/>
  </r>
  <r>
    <s v="ID1499"/>
    <d v="2012-05-30T22:11:21"/>
    <s v="15000 USD"/>
    <n v="15000"/>
    <s v="USD"/>
    <n v="15000"/>
    <s v="Manager"/>
    <x v="1"/>
    <s v="Romania"/>
    <x v="58"/>
    <x v="1"/>
    <n v="25.074970241904701"/>
    <n v="45.811115189921601"/>
    <x v="3"/>
    <n v="5"/>
    <x v="4"/>
    <n v="1368"/>
    <n v="14290"/>
    <n v="1.0496850944716585"/>
    <n v="15000"/>
  </r>
  <r>
    <s v="ID1570"/>
    <d v="2012-06-01T01:47:43"/>
    <n v="15000"/>
    <n v="15000"/>
    <s v="USD"/>
    <n v="15000"/>
    <s v="Application Developer"/>
    <x v="6"/>
    <s v="USA"/>
    <x v="1"/>
    <x v="0"/>
    <n v="-100.37109375"/>
    <n v="40.580584664127599"/>
    <x v="2"/>
    <n v="8"/>
    <x v="4"/>
    <n v="1369"/>
    <n v="47310"/>
    <n v="0.31705770450221943"/>
    <n v="1E-3"/>
  </r>
  <r>
    <s v="ID1623"/>
    <d v="2012-06-02T13:58:46"/>
    <n v="15000"/>
    <n v="15000"/>
    <s v="USD"/>
    <n v="15000"/>
    <s v="Business Analysis &amp; MIS "/>
    <x v="6"/>
    <s v="India"/>
    <x v="7"/>
    <x v="4"/>
    <n v="79.718824157759499"/>
    <n v="22.134914550529199"/>
    <x v="0"/>
    <n v="5"/>
    <x v="4"/>
    <n v="1370"/>
    <n v="3400"/>
    <n v="4.4117647058823533"/>
    <n v="15000"/>
  </r>
  <r>
    <s v="ID1646"/>
    <d v="2012-06-03T14:34:56"/>
    <n v="15000"/>
    <n v="15000"/>
    <s v="USD"/>
    <n v="15000"/>
    <s v="Marketing services"/>
    <x v="6"/>
    <s v="Pakistan"/>
    <x v="49"/>
    <x v="4"/>
    <n v="71.247499000000005"/>
    <n v="30.3308401"/>
    <x v="0"/>
    <n v="5"/>
    <x v="4"/>
    <n v="1371"/>
    <n v="2790"/>
    <n v="5.376344086021505"/>
    <n v="15000"/>
  </r>
  <r>
    <s v="ID1832"/>
    <d v="2012-06-13T17:22:47"/>
    <n v="15000"/>
    <n v="15000"/>
    <s v="USD"/>
    <n v="15000"/>
    <s v="senior associate"/>
    <x v="6"/>
    <s v="India"/>
    <x v="7"/>
    <x v="4"/>
    <n v="79.718824157759499"/>
    <n v="22.134914550529199"/>
    <x v="3"/>
    <n v="0.3"/>
    <x v="0"/>
    <n v="1372"/>
    <n v="3400"/>
    <n v="4.4117647058823533"/>
    <n v="15000"/>
  </r>
  <r>
    <s v="ID0765"/>
    <d v="2012-05-26T17:09:24"/>
    <s v="14960 $"/>
    <n v="14960"/>
    <s v="USD"/>
    <n v="14960"/>
    <s v="Stock Controller"/>
    <x v="8"/>
    <s v="Saudi Arabia"/>
    <x v="34"/>
    <x v="6"/>
    <n v="42.352831999999999"/>
    <n v="25.624262600000002"/>
    <x v="2"/>
    <n v="2"/>
    <x v="0"/>
    <n v="1373"/>
    <n v="22750"/>
    <n v="0.65758241758241753"/>
    <n v="14960"/>
  </r>
  <r>
    <s v="ID1060"/>
    <d v="2012-05-28T14:32:11"/>
    <n v="120000"/>
    <n v="120000"/>
    <s v="ZAR"/>
    <n v="14630.613583549337"/>
    <s v="VP"/>
    <x v="3"/>
    <s v="South Africa"/>
    <x v="14"/>
    <x v="5"/>
    <n v="25.075048595878101"/>
    <n v="-29.262871995561401"/>
    <x v="0"/>
    <n v="10"/>
    <x v="2"/>
    <n v="1374"/>
    <n v="10360"/>
    <n v="1.4122213883734882"/>
    <n v="14630.613583549337"/>
  </r>
  <r>
    <s v="ID0042"/>
    <d v="2012-05-25T05:20:10"/>
    <n v="14500"/>
    <n v="14500"/>
    <s v="USD"/>
    <n v="14500"/>
    <s v="Business Analsyt"/>
    <x v="6"/>
    <s v="India"/>
    <x v="7"/>
    <x v="4"/>
    <n v="79.718824157759499"/>
    <n v="22.134914550529199"/>
    <x v="0"/>
    <m/>
    <x v="0"/>
    <n v="1375"/>
    <n v="3400"/>
    <n v="4.2647058823529411"/>
    <n v="14500"/>
  </r>
  <r>
    <s v="ID1557"/>
    <d v="2012-05-31T21:48:35"/>
    <n v="1200"/>
    <n v="14400"/>
    <s v="USD"/>
    <n v="14400"/>
    <s v="FA /financial Analyst"/>
    <x v="6"/>
    <s v="Bulgaria"/>
    <x v="82"/>
    <x v="1"/>
    <n v="25.485661700000001"/>
    <n v="42.607398099999997"/>
    <x v="2"/>
    <n v="15"/>
    <x v="3"/>
    <n v="1376"/>
    <n v="13440"/>
    <n v="1.0714285714285714"/>
    <n v="1E-3"/>
  </r>
  <r>
    <s v="ID1720"/>
    <d v="2012-06-06T19:54:49"/>
    <n v="1200"/>
    <n v="14400"/>
    <s v="USD"/>
    <n v="14400"/>
    <s v="Engineer"/>
    <x v="7"/>
    <s v="India"/>
    <x v="7"/>
    <x v="4"/>
    <n v="79.718824157759499"/>
    <n v="22.134914550529199"/>
    <x v="1"/>
    <n v="8"/>
    <x v="4"/>
    <n v="1377"/>
    <n v="3400"/>
    <n v="4.2352941176470589"/>
    <n v="14400"/>
  </r>
  <r>
    <s v="ID0046"/>
    <d v="2012-05-25T05:46:47"/>
    <n v="800000"/>
    <n v="800000"/>
    <s v="INR"/>
    <n v="14246.333349954055"/>
    <s v="Team Lead"/>
    <x v="1"/>
    <s v="India"/>
    <x v="7"/>
    <x v="4"/>
    <n v="79.718824157759499"/>
    <n v="22.134914550529199"/>
    <x v="3"/>
    <m/>
    <x v="0"/>
    <n v="1378"/>
    <n v="3400"/>
    <n v="4.1900980441041336"/>
    <n v="14246.333349954055"/>
  </r>
  <r>
    <s v="ID0136"/>
    <d v="2012-05-26T00:43:08"/>
    <n v="800000"/>
    <n v="800000"/>
    <s v="INR"/>
    <n v="14246.333349954055"/>
    <s v="Manager : Accounts"/>
    <x v="1"/>
    <s v="India"/>
    <x v="7"/>
    <x v="4"/>
    <n v="79.718824157759499"/>
    <n v="22.134914550529199"/>
    <x v="3"/>
    <m/>
    <x v="0"/>
    <n v="1379"/>
    <n v="3400"/>
    <n v="4.1900980441041336"/>
    <n v="14246.333349954055"/>
  </r>
  <r>
    <s v="ID0457"/>
    <d v="2012-05-26T03:02:42"/>
    <s v="800000 rupees"/>
    <n v="800000"/>
    <s v="INR"/>
    <n v="14246.333349954055"/>
    <s v="Partner"/>
    <x v="3"/>
    <s v="India"/>
    <x v="7"/>
    <x v="4"/>
    <n v="79.718824157759499"/>
    <n v="22.134914550529199"/>
    <x v="2"/>
    <m/>
    <x v="0"/>
    <n v="1380"/>
    <n v="3400"/>
    <n v="4.1900980441041336"/>
    <n v="14246.333349954055"/>
  </r>
  <r>
    <s v="ID0650"/>
    <d v="2012-05-26T12:14:07"/>
    <s v="Rs 800000"/>
    <n v="800000"/>
    <s v="INR"/>
    <n v="14246.333349954055"/>
    <s v="Engineer"/>
    <x v="7"/>
    <s v="India"/>
    <x v="7"/>
    <x v="4"/>
    <n v="79.718824157759499"/>
    <n v="22.134914550529199"/>
    <x v="3"/>
    <n v="3"/>
    <x v="0"/>
    <n v="1381"/>
    <n v="3400"/>
    <n v="4.1900980441041336"/>
    <n v="14246.333349954055"/>
  </r>
  <r>
    <s v="ID0700"/>
    <d v="2012-05-26T13:42:58"/>
    <n v="800000"/>
    <n v="800000"/>
    <s v="INR"/>
    <n v="14246.333349954055"/>
    <s v="Manager"/>
    <x v="1"/>
    <s v="India"/>
    <x v="7"/>
    <x v="4"/>
    <n v="79.718824157759499"/>
    <n v="22.134914550529199"/>
    <x v="0"/>
    <n v="7"/>
    <x v="4"/>
    <n v="1382"/>
    <n v="3400"/>
    <n v="4.1900980441041336"/>
    <n v="14246.333349954055"/>
  </r>
  <r>
    <s v="ID0735"/>
    <d v="2012-05-26T15:27:48"/>
    <s v="8 Lakhs"/>
    <n v="800000"/>
    <s v="INR"/>
    <n v="14246.333349954055"/>
    <s v="Manager"/>
    <x v="1"/>
    <s v="India"/>
    <x v="7"/>
    <x v="4"/>
    <n v="79.718824157759499"/>
    <n v="22.134914550529199"/>
    <x v="3"/>
    <n v="13"/>
    <x v="2"/>
    <n v="1383"/>
    <n v="3400"/>
    <n v="4.1900980441041336"/>
    <n v="14246.333349954055"/>
  </r>
  <r>
    <s v="ID1756"/>
    <d v="2012-06-08T15:43:16"/>
    <s v="INR800000"/>
    <n v="800000"/>
    <s v="INR"/>
    <n v="14246.333349954055"/>
    <s v="MANAGER"/>
    <x v="1"/>
    <s v="India"/>
    <x v="7"/>
    <x v="4"/>
    <n v="79.718824157759499"/>
    <n v="22.134914550529199"/>
    <x v="3"/>
    <m/>
    <x v="0"/>
    <n v="1384"/>
    <n v="3400"/>
    <n v="4.1900980441041336"/>
    <n v="14246.333349954055"/>
  </r>
  <r>
    <s v="ID1757"/>
    <d v="2012-06-08T15:45:14"/>
    <n v="800000"/>
    <n v="800000"/>
    <s v="INR"/>
    <n v="14246.333349954055"/>
    <s v="MANAGER"/>
    <x v="1"/>
    <s v="India"/>
    <x v="7"/>
    <x v="4"/>
    <n v="79.718824157759499"/>
    <n v="22.134914550529199"/>
    <x v="3"/>
    <m/>
    <x v="0"/>
    <n v="1385"/>
    <n v="3400"/>
    <n v="4.1900980441041336"/>
    <n v="14246.333349954055"/>
  </r>
  <r>
    <s v="ID0012"/>
    <d v="2012-05-25T03:43:56"/>
    <n v="14000"/>
    <n v="14000"/>
    <s v="USD"/>
    <n v="14000"/>
    <s v="quality engineer"/>
    <x v="7"/>
    <s v="Hungary"/>
    <x v="52"/>
    <x v="1"/>
    <n v="19.412234407010001"/>
    <n v="47.165332102784703"/>
    <x v="0"/>
    <m/>
    <x v="0"/>
    <n v="1386"/>
    <n v="19550"/>
    <n v="0.71611253196930946"/>
    <n v="14000"/>
  </r>
  <r>
    <s v="ID0282"/>
    <d v="2012-05-26T01:14:55"/>
    <n v="14000"/>
    <n v="14000"/>
    <s v="USD"/>
    <n v="14000"/>
    <s v="Auxiliar Administrativo"/>
    <x v="6"/>
    <s v="Brazil"/>
    <x v="5"/>
    <x v="2"/>
    <n v="-52.856287736986999"/>
    <n v="-10.840474551047899"/>
    <x v="1"/>
    <m/>
    <x v="0"/>
    <n v="1387"/>
    <n v="11000"/>
    <n v="1.2727272727272727"/>
    <n v="14000"/>
  </r>
  <r>
    <s v="ID1292"/>
    <d v="2012-05-29T12:29:12"/>
    <s v="us $ 14000"/>
    <n v="14000"/>
    <s v="USD"/>
    <n v="14000"/>
    <s v="Pricing Analyst"/>
    <x v="6"/>
    <s v="India"/>
    <x v="7"/>
    <x v="4"/>
    <n v="79.718824157759499"/>
    <n v="22.134914550529199"/>
    <x v="0"/>
    <n v="12"/>
    <x v="2"/>
    <n v="1388"/>
    <n v="3400"/>
    <n v="4.117647058823529"/>
    <n v="14000"/>
  </r>
  <r>
    <s v="ID1433"/>
    <d v="2012-05-30T02:22:39"/>
    <n v="14000"/>
    <n v="14000"/>
    <s v="USD"/>
    <n v="14000"/>
    <s v="Consultant"/>
    <x v="5"/>
    <s v="India"/>
    <x v="7"/>
    <x v="4"/>
    <n v="79.718824157759499"/>
    <n v="22.134914550529199"/>
    <x v="0"/>
    <n v="3"/>
    <x v="0"/>
    <n v="1389"/>
    <n v="3400"/>
    <n v="4.117647058823529"/>
    <n v="14000"/>
  </r>
  <r>
    <s v="ID1812"/>
    <d v="2012-06-12T16:16:25"/>
    <n v="14000"/>
    <n v="14000"/>
    <s v="USD"/>
    <n v="14000"/>
    <s v="Manager"/>
    <x v="1"/>
    <s v="India"/>
    <x v="7"/>
    <x v="4"/>
    <n v="79.718824157759499"/>
    <n v="22.134914550529199"/>
    <x v="0"/>
    <n v="5"/>
    <x v="4"/>
    <n v="1390"/>
    <n v="3400"/>
    <n v="4.117647058823529"/>
    <n v="14000"/>
  </r>
  <r>
    <s v="ID0912"/>
    <d v="2012-05-27T16:30:54"/>
    <n v="775000"/>
    <n v="775000"/>
    <s v="INR"/>
    <n v="13801.135432767991"/>
    <s v="Analyst"/>
    <x v="6"/>
    <s v="India"/>
    <x v="7"/>
    <x v="4"/>
    <n v="79.718824157759499"/>
    <n v="22.134914550529199"/>
    <x v="0"/>
    <n v="2"/>
    <x v="0"/>
    <n v="1391"/>
    <n v="3400"/>
    <n v="4.0591574802258794"/>
    <n v="13801.135432767991"/>
  </r>
  <r>
    <s v="ID0615"/>
    <d v="2012-05-26T10:32:07"/>
    <s v="1150 $"/>
    <n v="13800"/>
    <s v="USD"/>
    <n v="13800"/>
    <s v="QS"/>
    <x v="8"/>
    <s v="Sri Lanka"/>
    <x v="35"/>
    <x v="4"/>
    <n v="80.833844200000001"/>
    <n v="7.9090562000000002"/>
    <x v="0"/>
    <n v="20"/>
    <x v="1"/>
    <n v="1392"/>
    <n v="5010"/>
    <n v="2.7544910179640718"/>
    <n v="13800"/>
  </r>
  <r>
    <s v="ID1580"/>
    <d v="2012-06-01T05:56:20"/>
    <s v="120000 MAD"/>
    <n v="120000"/>
    <s v="MAD"/>
    <n v="13745.704467353951"/>
    <s v="Supply chain Controller"/>
    <x v="8"/>
    <s v="Morocco"/>
    <x v="83"/>
    <x v="6"/>
    <n v="-6.4342784695884498"/>
    <n v="31.8991049141896"/>
    <x v="2"/>
    <n v="8"/>
    <x v="4"/>
    <n v="1393"/>
    <n v="4600"/>
    <n v="2.9881966233378154"/>
    <n v="1E-3"/>
  </r>
  <r>
    <s v="ID0188"/>
    <d v="2012-05-26T00:50:43"/>
    <n v="13636.36"/>
    <n v="13636"/>
    <s v="USD"/>
    <n v="13636"/>
    <s v="Process Manager"/>
    <x v="1"/>
    <s v="India"/>
    <x v="7"/>
    <x v="4"/>
    <n v="79.718824157759499"/>
    <n v="22.134914550529199"/>
    <x v="2"/>
    <m/>
    <x v="0"/>
    <n v="1394"/>
    <n v="3400"/>
    <n v="4.0105882352941178"/>
    <n v="13636"/>
  </r>
  <r>
    <s v="ID1815"/>
    <d v="2012-06-12T20:11:24"/>
    <n v="8900"/>
    <n v="1281600"/>
    <s v="PKR"/>
    <n v="13603.016099449767"/>
    <s v="Manager MIS &amp; Analytics"/>
    <x v="1"/>
    <s v="pakistan"/>
    <x v="49"/>
    <x v="4"/>
    <n v="71.247499000000005"/>
    <n v="30.3308401"/>
    <x v="2"/>
    <n v="8"/>
    <x v="4"/>
    <n v="1395"/>
    <n v="2790"/>
    <n v="4.8756330105554726"/>
    <n v="13603.016099449767"/>
  </r>
  <r>
    <s v="ID0021"/>
    <d v="2012-05-25T04:24:01"/>
    <n v="13500"/>
    <n v="13500"/>
    <s v="USD"/>
    <n v="13500"/>
    <s v="DSE Co-ordinator"/>
    <x v="1"/>
    <s v="India"/>
    <x v="7"/>
    <x v="4"/>
    <n v="79.718824157759499"/>
    <n v="22.134914550529199"/>
    <x v="0"/>
    <m/>
    <x v="0"/>
    <n v="1396"/>
    <n v="3400"/>
    <n v="3.9705882352941178"/>
    <n v="13500"/>
  </r>
  <r>
    <s v="ID0776"/>
    <d v="2012-05-26T18:29:06"/>
    <n v="13500"/>
    <n v="13500"/>
    <s v="USD"/>
    <n v="13500"/>
    <s v="MIS"/>
    <x v="4"/>
    <s v="India"/>
    <x v="7"/>
    <x v="4"/>
    <n v="79.718824157759499"/>
    <n v="22.134914550529199"/>
    <x v="2"/>
    <n v="2.5"/>
    <x v="0"/>
    <n v="1397"/>
    <n v="3400"/>
    <n v="3.9705882352941178"/>
    <n v="13500"/>
  </r>
  <r>
    <s v="ID1155"/>
    <d v="2012-05-28T20:45:35"/>
    <n v="13.5"/>
    <n v="13500"/>
    <s v="USD"/>
    <n v="13500"/>
    <s v="Project manager"/>
    <x v="1"/>
    <s v="Montenegro"/>
    <x v="84"/>
    <x v="1"/>
    <n v="19.2050343093448"/>
    <n v="42.700153652851299"/>
    <x v="0"/>
    <n v="13"/>
    <x v="2"/>
    <n v="1398"/>
    <n v="12770"/>
    <n v="1.05716523101018"/>
    <n v="13500"/>
  </r>
  <r>
    <s v="ID1316"/>
    <d v="2012-05-29T15:10:24"/>
    <n v="13500"/>
    <n v="13500"/>
    <s v="USD"/>
    <n v="13500"/>
    <s v="Asst. Manager"/>
    <x v="1"/>
    <s v="India"/>
    <x v="7"/>
    <x v="4"/>
    <n v="79.718824157759499"/>
    <n v="22.134914550529199"/>
    <x v="3"/>
    <n v="20"/>
    <x v="1"/>
    <n v="1399"/>
    <n v="3400"/>
    <n v="3.9705882352941178"/>
    <n v="13500"/>
  </r>
  <r>
    <s v="ID0393"/>
    <d v="2012-05-26T02:01:31"/>
    <s v="7,50,000 INR"/>
    <n v="750000"/>
    <s v="INR"/>
    <n v="13355.937515581925"/>
    <s v="Business Analyst"/>
    <x v="6"/>
    <s v="India"/>
    <x v="7"/>
    <x v="4"/>
    <n v="79.718824157759499"/>
    <n v="22.134914550529199"/>
    <x v="1"/>
    <m/>
    <x v="0"/>
    <n v="1400"/>
    <n v="3400"/>
    <n v="3.9282169163476253"/>
    <n v="13355.937515581925"/>
  </r>
  <r>
    <s v="ID1217"/>
    <d v="2012-05-29T00:32:35"/>
    <s v="INR 750,000"/>
    <n v="750000"/>
    <s v="INR"/>
    <n v="13355.937515581925"/>
    <s v="Assistant Manager"/>
    <x v="1"/>
    <s v="India"/>
    <x v="7"/>
    <x v="4"/>
    <n v="79.718824157759499"/>
    <n v="22.134914550529199"/>
    <x v="3"/>
    <n v="3"/>
    <x v="0"/>
    <n v="1401"/>
    <n v="3400"/>
    <n v="3.9282169163476253"/>
    <n v="13355.937515581925"/>
  </r>
  <r>
    <s v="ID1423"/>
    <d v="2012-05-30T01:12:35"/>
    <s v="INR 750000"/>
    <n v="750000"/>
    <s v="INR"/>
    <n v="13355.937515581925"/>
    <s v="Associate - Indirect Tax"/>
    <x v="3"/>
    <s v="India"/>
    <x v="7"/>
    <x v="4"/>
    <n v="79.718824157759499"/>
    <n v="22.134914550529199"/>
    <x v="1"/>
    <n v="1"/>
    <x v="0"/>
    <n v="1402"/>
    <n v="3400"/>
    <n v="3.9282169163476253"/>
    <n v="13355.937515581925"/>
  </r>
  <r>
    <s v="ID1907"/>
    <d v="2012-06-19T20:16:30"/>
    <n v="750000"/>
    <n v="750000"/>
    <s v="INR"/>
    <n v="13355.937515581925"/>
    <s v="Analyst"/>
    <x v="6"/>
    <s v="India"/>
    <x v="7"/>
    <x v="4"/>
    <n v="79.718824157759499"/>
    <n v="22.134914550529199"/>
    <x v="0"/>
    <n v="5"/>
    <x v="4"/>
    <n v="1403"/>
    <n v="3400"/>
    <n v="3.9282169163476253"/>
    <n v="13355.937515581925"/>
  </r>
  <r>
    <s v="ID0013"/>
    <d v="2012-05-25T03:48:53"/>
    <s v="749000 INR"/>
    <n v="749000"/>
    <s v="INR"/>
    <n v="13338.129598894484"/>
    <s v="Senion Analyst"/>
    <x v="6"/>
    <s v="India"/>
    <x v="7"/>
    <x v="4"/>
    <n v="79.718824157759499"/>
    <n v="22.134914550529199"/>
    <x v="2"/>
    <m/>
    <x v="0"/>
    <n v="1404"/>
    <n v="3400"/>
    <n v="3.9229792937924954"/>
    <n v="13338.129598894484"/>
  </r>
  <r>
    <s v="ID0810"/>
    <d v="2012-05-26T21:56:49"/>
    <n v="13100"/>
    <n v="13100"/>
    <s v="USD"/>
    <n v="13100"/>
    <s v="accountant"/>
    <x v="0"/>
    <s v="India"/>
    <x v="7"/>
    <x v="4"/>
    <n v="79.718824157759499"/>
    <n v="22.134914550529199"/>
    <x v="3"/>
    <n v="5"/>
    <x v="4"/>
    <n v="1405"/>
    <n v="3400"/>
    <n v="3.8529411764705883"/>
    <n v="13100"/>
  </r>
  <r>
    <s v="ID0342"/>
    <d v="2012-05-26T01:37:33"/>
    <n v="13000"/>
    <n v="13000"/>
    <s v="USD"/>
    <n v="13000"/>
    <s v="operation-manager"/>
    <x v="1"/>
    <s v="India"/>
    <x v="7"/>
    <x v="4"/>
    <n v="79.718824157759499"/>
    <n v="22.134914550529199"/>
    <x v="2"/>
    <m/>
    <x v="0"/>
    <n v="1406"/>
    <n v="3400"/>
    <n v="3.8235294117647061"/>
    <n v="13000"/>
  </r>
  <r>
    <s v="ID0686"/>
    <d v="2012-05-26T13:16:21"/>
    <n v="13000"/>
    <n v="13000"/>
    <s v="USD"/>
    <n v="13000"/>
    <s v="Analyst"/>
    <x v="6"/>
    <s v="India"/>
    <x v="7"/>
    <x v="4"/>
    <n v="79.718824157759499"/>
    <n v="22.134914550529199"/>
    <x v="1"/>
    <n v="4"/>
    <x v="0"/>
    <n v="1407"/>
    <n v="3400"/>
    <n v="3.8235294117647061"/>
    <n v="13000"/>
  </r>
  <r>
    <s v="ID0838"/>
    <d v="2012-05-26T23:47:34"/>
    <s v="13000 USD"/>
    <n v="13000"/>
    <s v="USD"/>
    <n v="13000"/>
    <s v="Business Analyst"/>
    <x v="6"/>
    <s v="India"/>
    <x v="7"/>
    <x v="4"/>
    <n v="79.718824157759499"/>
    <n v="22.134914550529199"/>
    <x v="2"/>
    <n v="6"/>
    <x v="4"/>
    <n v="1408"/>
    <n v="3400"/>
    <n v="3.8235294117647061"/>
    <n v="13000"/>
  </r>
  <r>
    <s v="ID1621"/>
    <d v="2012-06-02T11:11:18"/>
    <s v="U$13,000"/>
    <n v="13000"/>
    <s v="USD"/>
    <n v="13000"/>
    <s v="Dss Analyst"/>
    <x v="6"/>
    <s v="Brazil"/>
    <x v="5"/>
    <x v="2"/>
    <n v="-52.856287736986999"/>
    <n v="-10.840474551047899"/>
    <x v="2"/>
    <n v="4"/>
    <x v="0"/>
    <n v="1409"/>
    <n v="11000"/>
    <n v="1.1818181818181819"/>
    <n v="13000"/>
  </r>
  <r>
    <s v="ID1667"/>
    <d v="2012-06-04T22:16:00"/>
    <n v="13000"/>
    <n v="13000"/>
    <s v="USD"/>
    <n v="13000"/>
    <s v="logistics analyst"/>
    <x v="6"/>
    <s v="Slovakia"/>
    <x v="85"/>
    <x v="1"/>
    <n v="19.484908251022301"/>
    <n v="48.7075128627203"/>
    <x v="2"/>
    <n v="6"/>
    <x v="4"/>
    <n v="1410"/>
    <n v="22980"/>
    <n v="0.56570931244560485"/>
    <n v="1E-3"/>
  </r>
  <r>
    <s v="ID0500"/>
    <d v="2012-05-26T03:53:29"/>
    <s v="Rs. 7,20,000/-"/>
    <n v="720000"/>
    <s v="INR"/>
    <n v="12821.700014958649"/>
    <s v="Manager Finance"/>
    <x v="1"/>
    <s v="India"/>
    <x v="7"/>
    <x v="4"/>
    <n v="79.718824157759499"/>
    <n v="22.134914550529199"/>
    <x v="3"/>
    <m/>
    <x v="0"/>
    <n v="1411"/>
    <n v="3400"/>
    <n v="3.7710882396937202"/>
    <n v="12821.700014958649"/>
  </r>
  <r>
    <s v="ID0630"/>
    <d v="2012-05-26T11:10:23"/>
    <s v="Rs60000"/>
    <n v="720000"/>
    <s v="INR"/>
    <n v="12821.700014958649"/>
    <s v="Quantity Surveyor"/>
    <x v="1"/>
    <s v="India"/>
    <x v="7"/>
    <x v="4"/>
    <n v="79.718824157759499"/>
    <n v="22.134914550529199"/>
    <x v="0"/>
    <n v="12"/>
    <x v="2"/>
    <n v="1412"/>
    <n v="3400"/>
    <n v="3.7710882396937202"/>
    <n v="12821.700014958649"/>
  </r>
  <r>
    <s v="ID0705"/>
    <d v="2012-05-26T13:57:11"/>
    <n v="720000"/>
    <n v="720000"/>
    <s v="INR"/>
    <n v="12821.700014958649"/>
    <s v="Cost Accountant"/>
    <x v="0"/>
    <s v="India"/>
    <x v="7"/>
    <x v="4"/>
    <n v="79.718824157759499"/>
    <n v="22.134914550529199"/>
    <x v="0"/>
    <n v="4"/>
    <x v="0"/>
    <n v="1413"/>
    <n v="3400"/>
    <n v="3.7710882396937202"/>
    <n v="12821.700014958649"/>
  </r>
  <r>
    <s v="ID0718"/>
    <d v="2012-05-26T14:35:48"/>
    <s v="Inr 60000"/>
    <n v="720000"/>
    <s v="INR"/>
    <n v="12821.700014958649"/>
    <s v="Asstt manager"/>
    <x v="1"/>
    <s v="India"/>
    <x v="7"/>
    <x v="4"/>
    <n v="79.718824157759499"/>
    <n v="22.134914550529199"/>
    <x v="2"/>
    <n v="10"/>
    <x v="2"/>
    <n v="1414"/>
    <n v="3400"/>
    <n v="3.7710882396937202"/>
    <n v="12821.700014958649"/>
  </r>
  <r>
    <s v="ID0884"/>
    <d v="2012-05-27T12:57:51"/>
    <s v="Rs.60000/-"/>
    <n v="720000"/>
    <s v="INR"/>
    <n v="12821.700014958649"/>
    <s v="Article (Internship) - CA"/>
    <x v="0"/>
    <s v="India"/>
    <x v="7"/>
    <x v="4"/>
    <n v="79.718824157759499"/>
    <n v="22.134914550529199"/>
    <x v="0"/>
    <n v="3"/>
    <x v="0"/>
    <n v="1415"/>
    <n v="3400"/>
    <n v="3.7710882396937202"/>
    <n v="12821.700014958649"/>
  </r>
  <r>
    <s v="ID1478"/>
    <d v="2012-05-30T17:18:38"/>
    <s v="INR 60000"/>
    <n v="720000"/>
    <s v="INR"/>
    <n v="12821.700014958649"/>
    <s v="DEO"/>
    <x v="6"/>
    <s v="India"/>
    <x v="7"/>
    <x v="4"/>
    <n v="79.718824157759499"/>
    <n v="22.134914550529199"/>
    <x v="0"/>
    <n v="3"/>
    <x v="0"/>
    <n v="1416"/>
    <n v="3400"/>
    <n v="3.7710882396937202"/>
    <n v="12821.700014958649"/>
  </r>
  <r>
    <s v="ID1157"/>
    <d v="2012-05-28T20:54:29"/>
    <s v="Rs. 59,000 (Per Month)"/>
    <n v="708000"/>
    <s v="INR"/>
    <n v="12608.005014709339"/>
    <s v="Manager-Operation"/>
    <x v="1"/>
    <s v="India"/>
    <x v="7"/>
    <x v="4"/>
    <n v="79.718824157759499"/>
    <n v="22.134914550529199"/>
    <x v="0"/>
    <n v="5"/>
    <x v="4"/>
    <n v="1417"/>
    <n v="3400"/>
    <n v="3.7082367690321587"/>
    <n v="12608.005014709339"/>
  </r>
  <r>
    <s v="ID1295"/>
    <d v="2012-05-29T13:13:56"/>
    <n v="12500"/>
    <n v="12500"/>
    <s v="USD"/>
    <n v="12500"/>
    <s v="Specialist"/>
    <x v="2"/>
    <s v="Philippines"/>
    <x v="33"/>
    <x v="4"/>
    <n v="121.651388657575"/>
    <n v="12.758380905622699"/>
    <x v="3"/>
    <n v="7"/>
    <x v="4"/>
    <n v="1418"/>
    <n v="3980"/>
    <n v="3.1407035175879399"/>
    <n v="12500"/>
  </r>
  <r>
    <s v="ID0761"/>
    <d v="2012-05-26T17:04:23"/>
    <s v="INR 700000"/>
    <n v="700000"/>
    <s v="INR"/>
    <n v="12465.541681209797"/>
    <s v="Sales Management Analyst"/>
    <x v="6"/>
    <s v="India"/>
    <x v="7"/>
    <x v="4"/>
    <n v="79.718824157759499"/>
    <n v="22.134914550529199"/>
    <x v="2"/>
    <n v="5"/>
    <x v="4"/>
    <n v="1419"/>
    <n v="3400"/>
    <n v="3.666335788591117"/>
    <n v="12465.541681209797"/>
  </r>
  <r>
    <s v="ID0928"/>
    <d v="2012-05-27T21:24:42"/>
    <s v="7 Lakhs"/>
    <n v="700000"/>
    <s v="INR"/>
    <n v="12465.541681209797"/>
    <s v="Business Support Executive"/>
    <x v="1"/>
    <s v="India"/>
    <x v="7"/>
    <x v="4"/>
    <n v="79.718824157759499"/>
    <n v="22.134914550529199"/>
    <x v="0"/>
    <n v="3"/>
    <x v="0"/>
    <n v="1420"/>
    <n v="3400"/>
    <n v="3.666335788591117"/>
    <n v="12465.541681209797"/>
  </r>
  <r>
    <s v="ID0937"/>
    <d v="2012-05-27T23:10:01"/>
    <s v="Rs.7,00,000"/>
    <n v="700000"/>
    <s v="INR"/>
    <n v="12465.541681209797"/>
    <s v="Business Analyst"/>
    <x v="6"/>
    <s v="India"/>
    <x v="7"/>
    <x v="4"/>
    <n v="79.718824157759499"/>
    <n v="22.134914550529199"/>
    <x v="2"/>
    <n v="1"/>
    <x v="0"/>
    <n v="1421"/>
    <n v="3400"/>
    <n v="3.666335788591117"/>
    <n v="12465.541681209797"/>
  </r>
  <r>
    <s v="ID1007"/>
    <d v="2012-05-28T10:38:53"/>
    <n v="700000"/>
    <n v="700000"/>
    <s v="INR"/>
    <n v="12465.541681209797"/>
    <s v="Asst Manager - Quality"/>
    <x v="1"/>
    <s v="India"/>
    <x v="7"/>
    <x v="4"/>
    <n v="79.718824157759499"/>
    <n v="22.134914550529199"/>
    <x v="3"/>
    <n v="7"/>
    <x v="4"/>
    <n v="1422"/>
    <n v="3400"/>
    <n v="3.666335788591117"/>
    <n v="12465.541681209797"/>
  </r>
  <r>
    <s v="ID1049"/>
    <d v="2012-05-28T13:54:57"/>
    <s v="Rs. 700000"/>
    <n v="700000"/>
    <s v="INR"/>
    <n v="12465.541681209797"/>
    <s v="Credit Analyst"/>
    <x v="6"/>
    <s v="India"/>
    <x v="7"/>
    <x v="4"/>
    <n v="79.718824157759499"/>
    <n v="22.134914550529199"/>
    <x v="0"/>
    <n v="5"/>
    <x v="4"/>
    <n v="1423"/>
    <n v="3400"/>
    <n v="3.666335788591117"/>
    <n v="12465.541681209797"/>
  </r>
  <r>
    <s v="ID1225"/>
    <d v="2012-05-29T01:31:39"/>
    <s v="700000 INR"/>
    <n v="700000"/>
    <s v="INR"/>
    <n v="12465.541681209797"/>
    <s v="Lead Executive MIS"/>
    <x v="4"/>
    <s v="India"/>
    <x v="7"/>
    <x v="4"/>
    <n v="79.718824157759499"/>
    <n v="22.134914550529199"/>
    <x v="0"/>
    <n v="6"/>
    <x v="4"/>
    <n v="1424"/>
    <n v="3400"/>
    <n v="3.666335788591117"/>
    <n v="12465.541681209797"/>
  </r>
  <r>
    <s v="ID1565"/>
    <d v="2012-06-01T00:02:34"/>
    <s v="Rs. 700000"/>
    <n v="700000"/>
    <s v="INR"/>
    <n v="12465.541681209797"/>
    <s v="Manager - Business Development"/>
    <x v="1"/>
    <s v="India"/>
    <x v="7"/>
    <x v="4"/>
    <n v="79.718824157759499"/>
    <n v="22.134914550529199"/>
    <x v="2"/>
    <n v="30"/>
    <x v="1"/>
    <n v="1425"/>
    <n v="3400"/>
    <n v="3.666335788591117"/>
    <n v="12465.541681209797"/>
  </r>
  <r>
    <s v="ID1862"/>
    <d v="2012-06-15T17:16:19"/>
    <s v="INR 700000"/>
    <n v="700000"/>
    <s v="INR"/>
    <n v="12465.541681209797"/>
    <s v="Sr. System Analyst"/>
    <x v="6"/>
    <s v="India"/>
    <x v="7"/>
    <x v="4"/>
    <n v="79.718824157759499"/>
    <n v="22.134914550529199"/>
    <x v="3"/>
    <n v="4"/>
    <x v="0"/>
    <n v="1426"/>
    <n v="3400"/>
    <n v="3.666335788591117"/>
    <n v="12465.541681209797"/>
  </r>
  <r>
    <s v="ID1881"/>
    <d v="2012-06-16T18:33:25"/>
    <s v="Rs. 700000"/>
    <n v="700000"/>
    <s v="INR"/>
    <n v="12465.541681209797"/>
    <s v="Revenue Focus Manager"/>
    <x v="1"/>
    <s v="India"/>
    <x v="7"/>
    <x v="4"/>
    <n v="79.718824157759499"/>
    <n v="22.134914550529199"/>
    <x v="3"/>
    <n v="9"/>
    <x v="4"/>
    <n v="1427"/>
    <n v="3400"/>
    <n v="3.666335788591117"/>
    <n v="12465.541681209797"/>
  </r>
  <r>
    <s v="ID0958"/>
    <d v="2012-05-28T03:44:00"/>
    <s v="2,000,000 Naira"/>
    <n v="2000000"/>
    <s v="NAIRA"/>
    <n v="12326.656394453004"/>
    <s v="Head Business Advisory"/>
    <x v="1"/>
    <s v="Nigeria"/>
    <x v="74"/>
    <x v="5"/>
    <n v="8.0612316768906709"/>
    <n v="9.5096953011900194"/>
    <x v="0"/>
    <n v="5"/>
    <x v="4"/>
    <n v="1428"/>
    <n v="2240"/>
    <n v="5.50297160466652"/>
    <n v="12326.656394453004"/>
  </r>
  <r>
    <s v="ID0010"/>
    <d v="2012-05-25T03:38:57"/>
    <s v="PKR 8,000"/>
    <n v="1152000"/>
    <s v="PKR"/>
    <n v="12227.430201752599"/>
    <s v="Audit Trainee "/>
    <x v="0"/>
    <s v="Pakistan"/>
    <x v="49"/>
    <x v="4"/>
    <n v="71.247499000000005"/>
    <n v="30.3308401"/>
    <x v="2"/>
    <m/>
    <x v="0"/>
    <n v="1429"/>
    <n v="2790"/>
    <n v="4.3825914701622217"/>
    <n v="12227.430201752599"/>
  </r>
  <r>
    <s v="ID1116"/>
    <d v="2012-05-28T17:04:04"/>
    <s v="R100,000"/>
    <n v="100000"/>
    <s v="ZAR"/>
    <n v="12192.177986291113"/>
    <s v="Q.A.Officer"/>
    <x v="1"/>
    <s v="South Africa"/>
    <x v="14"/>
    <x v="5"/>
    <n v="25.075048595878101"/>
    <n v="-29.262871995561401"/>
    <x v="2"/>
    <n v="15"/>
    <x v="3"/>
    <n v="1430"/>
    <n v="10360"/>
    <n v="1.1768511569779068"/>
    <n v="12192.177986291113"/>
  </r>
  <r>
    <s v="ID1629"/>
    <d v="2012-06-02T21:42:42"/>
    <s v="6.8 Lac INR"/>
    <n v="680000"/>
    <s v="INR"/>
    <n v="12109.383347460946"/>
    <s v="Deputy Manager"/>
    <x v="1"/>
    <s v="India"/>
    <x v="7"/>
    <x v="4"/>
    <n v="79.718824157759499"/>
    <n v="22.134914550529199"/>
    <x v="1"/>
    <n v="2"/>
    <x v="0"/>
    <n v="1431"/>
    <n v="3400"/>
    <n v="3.5615833374885133"/>
    <n v="12109.383347460946"/>
  </r>
  <r>
    <s v="ID0008"/>
    <d v="2012-05-25T03:36:37"/>
    <n v="12000"/>
    <n v="12000"/>
    <s v="USD"/>
    <n v="12000"/>
    <s v="Assistant SP&amp;A"/>
    <x v="6"/>
    <s v="Ukraine"/>
    <x v="80"/>
    <x v="1"/>
    <n v="31.617912802973901"/>
    <n v="48.769300182878801"/>
    <x v="2"/>
    <m/>
    <x v="0"/>
    <n v="1432"/>
    <n v="6620"/>
    <n v="1.8126888217522659"/>
    <n v="12000"/>
  </r>
  <r>
    <s v="ID0048"/>
    <d v="2012-05-25T05:47:52"/>
    <n v="1000"/>
    <n v="12000"/>
    <s v="USD"/>
    <n v="12000"/>
    <s v="Freelance consultant"/>
    <x v="5"/>
    <s v="USA"/>
    <x v="1"/>
    <x v="0"/>
    <n v="-100.37109375"/>
    <n v="40.580584664127599"/>
    <x v="1"/>
    <m/>
    <x v="0"/>
    <n v="1433"/>
    <n v="47310"/>
    <n v="0.2536461636017755"/>
    <n v="1E-3"/>
  </r>
  <r>
    <s v="ID0130"/>
    <d v="2012-05-26T00:42:34"/>
    <n v="1000"/>
    <n v="12000"/>
    <s v="USD"/>
    <n v="12000"/>
    <s v="Freelance"/>
    <x v="5"/>
    <s v="Pakistan"/>
    <x v="49"/>
    <x v="4"/>
    <n v="71.247499000000005"/>
    <n v="30.3308401"/>
    <x v="1"/>
    <m/>
    <x v="0"/>
    <n v="1434"/>
    <n v="2790"/>
    <n v="4.301075268817204"/>
    <n v="12000"/>
  </r>
  <r>
    <s v="ID0307"/>
    <d v="2012-05-26T01:23:21"/>
    <n v="12000"/>
    <n v="12000"/>
    <s v="USD"/>
    <n v="12000"/>
    <s v="Analyst"/>
    <x v="6"/>
    <s v="India"/>
    <x v="7"/>
    <x v="4"/>
    <n v="79.718824157759499"/>
    <n v="22.134914550529199"/>
    <x v="2"/>
    <m/>
    <x v="0"/>
    <n v="1435"/>
    <n v="3400"/>
    <n v="3.5294117647058822"/>
    <n v="12000"/>
  </r>
  <r>
    <s v="ID0391"/>
    <d v="2012-05-26T02:00:54"/>
    <n v="12000"/>
    <n v="12000"/>
    <s v="USD"/>
    <n v="12000"/>
    <s v="MIS Officer"/>
    <x v="4"/>
    <s v="South Africa"/>
    <x v="14"/>
    <x v="5"/>
    <n v="25.075048595878101"/>
    <n v="-29.262871995561401"/>
    <x v="0"/>
    <m/>
    <x v="0"/>
    <n v="1436"/>
    <n v="10360"/>
    <n v="1.1583011583011582"/>
    <n v="12000"/>
  </r>
  <r>
    <s v="ID0424"/>
    <d v="2012-05-26T02:20:22"/>
    <n v="12000"/>
    <n v="12000"/>
    <s v="USD"/>
    <n v="12000"/>
    <s v="teacher"/>
    <x v="6"/>
    <s v="iran"/>
    <x v="59"/>
    <x v="6"/>
    <n v="52.947133700000002"/>
    <n v="32.940750399999999"/>
    <x v="3"/>
    <m/>
    <x v="0"/>
    <n v="1437"/>
    <n v="11490"/>
    <n v="1.0443864229765014"/>
    <n v="12000"/>
  </r>
  <r>
    <s v="ID0476"/>
    <d v="2012-05-26T03:16:58"/>
    <n v="12000"/>
    <n v="12000"/>
    <s v="USD"/>
    <n v="12000"/>
    <s v="Resource managment Analyst"/>
    <x v="6"/>
    <s v="Estonia"/>
    <x v="86"/>
    <x v="1"/>
    <n v="24.853635072757601"/>
    <n v="58.706043479479803"/>
    <x v="2"/>
    <m/>
    <x v="0"/>
    <n v="1438"/>
    <n v="19810"/>
    <n v="0.60575466935890965"/>
    <n v="1E-3"/>
  </r>
  <r>
    <s v="ID0511"/>
    <d v="2012-05-26T04:17:20"/>
    <n v="12000"/>
    <n v="12000"/>
    <s v="USD"/>
    <n v="12000"/>
    <s v="Report Analyst"/>
    <x v="6"/>
    <s v="Brazil"/>
    <x v="5"/>
    <x v="2"/>
    <n v="-52.856287736986999"/>
    <n v="-10.840474551047899"/>
    <x v="2"/>
    <m/>
    <x v="0"/>
    <n v="1439"/>
    <n v="11000"/>
    <n v="1.0909090909090908"/>
    <n v="12000"/>
  </r>
  <r>
    <s v="ID1535"/>
    <d v="2012-05-31T10:54:48"/>
    <n v="1000"/>
    <n v="12000"/>
    <s v="USD"/>
    <n v="12000"/>
    <s v="Associate Analyst"/>
    <x v="6"/>
    <s v="MYS"/>
    <x v="87"/>
    <x v="4"/>
    <n v="109.53118856002099"/>
    <n v="3.9161170879931002"/>
    <x v="3"/>
    <m/>
    <x v="0"/>
    <n v="1440"/>
    <e v="#N/A"/>
    <e v="#N/A"/>
    <n v="12000"/>
  </r>
  <r>
    <s v="ID0715"/>
    <d v="2012-05-26T14:22:05"/>
    <n v="1000"/>
    <n v="12000"/>
    <s v="USD"/>
    <n v="12000"/>
    <s v="tech operator (oil)"/>
    <x v="6"/>
    <s v="uae"/>
    <x v="26"/>
    <x v="6"/>
    <n v="53.96484375"/>
    <s v="23.805449612314625,"/>
    <x v="0"/>
    <n v="12"/>
    <x v="2"/>
    <n v="1441"/>
    <n v="50580"/>
    <n v="0.23724792408066431"/>
    <n v="12000"/>
  </r>
  <r>
    <s v="ID0825"/>
    <d v="2012-05-26T22:53:35"/>
    <s v="12000 $"/>
    <n v="12000"/>
    <s v="USD"/>
    <n v="12000"/>
    <s v="Investment manager"/>
    <x v="1"/>
    <s v="Ukraine"/>
    <x v="80"/>
    <x v="1"/>
    <n v="31.617912802973901"/>
    <n v="48.769300182878801"/>
    <x v="0"/>
    <n v="5"/>
    <x v="4"/>
    <n v="1442"/>
    <n v="6620"/>
    <n v="1.8126888217522659"/>
    <n v="12000"/>
  </r>
  <r>
    <s v="ID0863"/>
    <d v="2012-05-27T04:07:07"/>
    <n v="12000"/>
    <n v="12000"/>
    <s v="USD"/>
    <n v="12000"/>
    <s v="Guide for About.com"/>
    <x v="5"/>
    <s v="Spain"/>
    <x v="15"/>
    <x v="1"/>
    <n v="-4.03154056226247"/>
    <n v="39.6029685923302"/>
    <x v="3"/>
    <n v="15"/>
    <x v="3"/>
    <n v="1443"/>
    <n v="31800"/>
    <n v="0.37735849056603776"/>
    <n v="12000"/>
  </r>
  <r>
    <s v="ID0878"/>
    <d v="2012-05-27T11:50:16"/>
    <n v="1000"/>
    <n v="12000"/>
    <s v="USD"/>
    <n v="12000"/>
    <s v="sup"/>
    <x v="1"/>
    <s v="UAE"/>
    <x v="26"/>
    <x v="6"/>
    <n v="53.96484375"/>
    <s v="23.805449612314625,"/>
    <x v="2"/>
    <n v="18"/>
    <x v="3"/>
    <n v="1444"/>
    <n v="50580"/>
    <n v="0.23724792408066431"/>
    <n v="12000"/>
  </r>
  <r>
    <s v="ID0997"/>
    <d v="2012-05-28T09:40:10"/>
    <s v="US$12,000/year"/>
    <n v="12000"/>
    <s v="USD"/>
    <n v="12000"/>
    <s v="Manager"/>
    <x v="1"/>
    <s v="Asia"/>
    <x v="88"/>
    <x v="4"/>
    <n v="103.9999998"/>
    <n v="56.000000200000002"/>
    <x v="2"/>
    <n v="3"/>
    <x v="0"/>
    <n v="1445"/>
    <e v="#N/A"/>
    <e v="#N/A"/>
    <n v="1E-3"/>
  </r>
  <r>
    <s v="ID1052"/>
    <d v="2012-05-28T14:12:35"/>
    <s v="12000 $"/>
    <n v="12000"/>
    <s v="USD"/>
    <n v="12000"/>
    <s v="planning &amp; Sales Control emploee"/>
    <x v="8"/>
    <s v="Iran"/>
    <x v="59"/>
    <x v="6"/>
    <n v="52.947133700000002"/>
    <n v="32.940750399999999"/>
    <x v="0"/>
    <n v="3"/>
    <x v="0"/>
    <n v="1446"/>
    <n v="11490"/>
    <n v="1.0443864229765014"/>
    <n v="12000"/>
  </r>
  <r>
    <s v="ID1058"/>
    <d v="2012-05-28T14:23:57"/>
    <n v="1000"/>
    <n v="12000"/>
    <s v="USD"/>
    <n v="12000"/>
    <s v="consultant"/>
    <x v="5"/>
    <s v="India"/>
    <x v="7"/>
    <x v="4"/>
    <n v="79.718824157759499"/>
    <n v="22.134914550529199"/>
    <x v="3"/>
    <n v="8"/>
    <x v="4"/>
    <n v="1447"/>
    <n v="3400"/>
    <n v="3.5294117647058822"/>
    <n v="12000"/>
  </r>
  <r>
    <s v="ID1297"/>
    <d v="2012-05-29T13:16:45"/>
    <n v="1000"/>
    <n v="12000"/>
    <s v="USD"/>
    <n v="12000"/>
    <s v="excel prof"/>
    <x v="5"/>
    <s v="pakistan"/>
    <x v="49"/>
    <x v="4"/>
    <n v="71.247499000000005"/>
    <n v="30.3308401"/>
    <x v="0"/>
    <n v="1"/>
    <x v="0"/>
    <n v="1448"/>
    <n v="2790"/>
    <n v="4.301075268817204"/>
    <n v="12000"/>
  </r>
  <r>
    <s v="ID1648"/>
    <d v="2012-06-03T16:48:54"/>
    <n v="12000"/>
    <n v="12000"/>
    <s v="USD"/>
    <n v="12000"/>
    <s v="MIS "/>
    <x v="4"/>
    <s v="India"/>
    <x v="7"/>
    <x v="4"/>
    <n v="79.718824157759499"/>
    <n v="22.134914550529199"/>
    <x v="2"/>
    <n v="3"/>
    <x v="0"/>
    <n v="1449"/>
    <n v="3400"/>
    <n v="3.5294117647058822"/>
    <n v="12000"/>
  </r>
  <r>
    <s v="ID1680"/>
    <d v="2012-06-05T05:03:04"/>
    <n v="1000"/>
    <n v="12000"/>
    <s v="USD"/>
    <n v="12000"/>
    <s v="Waiter"/>
    <x v="6"/>
    <s v="USA"/>
    <x v="1"/>
    <x v="0"/>
    <n v="-100.37109375"/>
    <n v="40.580584664127599"/>
    <x v="3"/>
    <n v="1"/>
    <x v="0"/>
    <n v="1450"/>
    <n v="47310"/>
    <n v="0.2536461636017755"/>
    <n v="1E-3"/>
  </r>
  <r>
    <s v="ID1780"/>
    <d v="2012-06-10T15:20:01"/>
    <n v="1000"/>
    <n v="12000"/>
    <s v="USD"/>
    <n v="12000"/>
    <s v="project engineer "/>
    <x v="7"/>
    <s v="India"/>
    <x v="7"/>
    <x v="4"/>
    <n v="79.718824157759499"/>
    <n v="22.134914550529199"/>
    <x v="3"/>
    <n v="7"/>
    <x v="4"/>
    <n v="1451"/>
    <n v="3400"/>
    <n v="3.5294117647058822"/>
    <n v="12000"/>
  </r>
  <r>
    <s v="ID1280"/>
    <d v="2012-05-29T10:48:33"/>
    <s v="USD 11800 (INR 650000)"/>
    <n v="11800"/>
    <s v="USD"/>
    <n v="11800"/>
    <s v="Assistant Data Analyst"/>
    <x v="6"/>
    <s v="India"/>
    <x v="7"/>
    <x v="4"/>
    <n v="79.718824157759499"/>
    <n v="22.134914550529199"/>
    <x v="0"/>
    <n v="10"/>
    <x v="2"/>
    <n v="1452"/>
    <n v="3400"/>
    <n v="3.4705882352941178"/>
    <n v="11800"/>
  </r>
  <r>
    <s v="ID1329"/>
    <d v="2012-05-29T16:18:59"/>
    <s v="6.6 Lacs"/>
    <n v="660000"/>
    <s v="INR"/>
    <n v="11753.225013712095"/>
    <s v="AM business Intelligence"/>
    <x v="1"/>
    <s v="India"/>
    <x v="7"/>
    <x v="4"/>
    <n v="79.718824157759499"/>
    <n v="22.134914550529199"/>
    <x v="2"/>
    <n v="7"/>
    <x v="4"/>
    <n v="1453"/>
    <n v="3400"/>
    <n v="3.4568308863859105"/>
    <n v="11753.225013712095"/>
  </r>
  <r>
    <s v="ID0814"/>
    <d v="2012-05-26T22:16:10"/>
    <s v="INR 650000"/>
    <n v="650000"/>
    <s v="INR"/>
    <n v="11575.14584683767"/>
    <s v="Deputy Manager"/>
    <x v="1"/>
    <s v="India"/>
    <x v="7"/>
    <x v="4"/>
    <n v="79.718824157759499"/>
    <n v="22.134914550529199"/>
    <x v="3"/>
    <n v="5"/>
    <x v="4"/>
    <n v="1454"/>
    <n v="3400"/>
    <n v="3.4044546608346087"/>
    <n v="11575.14584683767"/>
  </r>
  <r>
    <s v="ID0851"/>
    <d v="2012-05-27T01:46:00"/>
    <n v="650000"/>
    <n v="650000"/>
    <s v="INR"/>
    <n v="11575.14584683767"/>
    <s v="Financial Analyist"/>
    <x v="6"/>
    <s v="India"/>
    <x v="7"/>
    <x v="4"/>
    <n v="79.718824157759499"/>
    <n v="22.134914550529199"/>
    <x v="2"/>
    <n v="3.5"/>
    <x v="0"/>
    <n v="1455"/>
    <n v="3400"/>
    <n v="3.4044546608346087"/>
    <n v="11575.14584683767"/>
  </r>
  <r>
    <s v="ID1010"/>
    <d v="2012-05-28T11:11:53"/>
    <n v="650000"/>
    <n v="650000"/>
    <s v="INR"/>
    <n v="11575.14584683767"/>
    <s v="Ass Research  Manager"/>
    <x v="1"/>
    <s v="India"/>
    <x v="7"/>
    <x v="4"/>
    <n v="79.718824157759499"/>
    <n v="22.134914550529199"/>
    <x v="3"/>
    <n v="1"/>
    <x v="0"/>
    <n v="1456"/>
    <n v="3400"/>
    <n v="3.4044546608346087"/>
    <n v="11575.14584683767"/>
  </r>
  <r>
    <s v="ID1507"/>
    <d v="2012-05-30T23:59:22"/>
    <s v="6.5 LAKHS"/>
    <n v="650000"/>
    <s v="INR"/>
    <n v="11575.14584683767"/>
    <s v="HR/ADMINISTRATION"/>
    <x v="6"/>
    <s v="India"/>
    <x v="7"/>
    <x v="4"/>
    <n v="79.718824157759499"/>
    <n v="22.134914550529199"/>
    <x v="0"/>
    <n v="21"/>
    <x v="1"/>
    <n v="1457"/>
    <n v="3400"/>
    <n v="3.4044546608346087"/>
    <n v="11575.14584683767"/>
  </r>
  <r>
    <s v="ID1597"/>
    <d v="2012-06-01T19:42:46"/>
    <n v="650000"/>
    <n v="650000"/>
    <s v="INR"/>
    <n v="11575.14584683767"/>
    <s v="Associate"/>
    <x v="6"/>
    <s v="India"/>
    <x v="7"/>
    <x v="4"/>
    <n v="79.718824157759499"/>
    <n v="22.134914550529199"/>
    <x v="0"/>
    <n v="5"/>
    <x v="4"/>
    <n v="1458"/>
    <n v="3400"/>
    <n v="3.4044546608346087"/>
    <n v="11575.14584683767"/>
  </r>
  <r>
    <s v="ID0692"/>
    <d v="2012-05-26T13:24:05"/>
    <s v="4500 rs. per month"/>
    <n v="648000"/>
    <s v="INR"/>
    <n v="11539.530013462785"/>
    <s v="COMPUTER OPERATOR"/>
    <x v="6"/>
    <s v="India"/>
    <x v="7"/>
    <x v="4"/>
    <n v="79.718824157759499"/>
    <n v="22.134914550529199"/>
    <x v="2"/>
    <n v="2"/>
    <x v="0"/>
    <n v="1459"/>
    <n v="3400"/>
    <n v="3.3939794157243486"/>
    <n v="11539.530013462785"/>
  </r>
  <r>
    <s v="ID1353"/>
    <d v="2012-05-29T18:35:10"/>
    <s v="9 067"/>
    <n v="9067"/>
    <s v="EUR"/>
    <n v="11518.711713336908"/>
    <s v="assistant"/>
    <x v="6"/>
    <s v="Hungary"/>
    <x v="52"/>
    <x v="1"/>
    <n v="19.412234407010001"/>
    <n v="47.165332102784703"/>
    <x v="3"/>
    <n v="3"/>
    <x v="0"/>
    <n v="1460"/>
    <n v="19550"/>
    <n v="0.58919241500444541"/>
    <n v="11518.711713336908"/>
  </r>
  <r>
    <s v="ID1261"/>
    <d v="2012-05-29T08:13:06"/>
    <s v="RM3000"/>
    <n v="36000"/>
    <s v="MYR"/>
    <n v="11404.820437438224"/>
    <s v="Process Engineering"/>
    <x v="7"/>
    <s v="Malaysia"/>
    <x v="55"/>
    <x v="4"/>
    <n v="109.53118856002099"/>
    <n v="3.9161170879931002"/>
    <x v="0"/>
    <n v="2"/>
    <x v="0"/>
    <n v="1461"/>
    <n v="14220"/>
    <n v="0.80202675368763887"/>
    <n v="11404.820437438224"/>
  </r>
  <r>
    <s v="ID0348"/>
    <d v="2012-05-26T01:40:05"/>
    <n v="950"/>
    <n v="11400"/>
    <s v="USD"/>
    <n v="11400"/>
    <s v="Advisor"/>
    <x v="5"/>
    <s v="Brazil"/>
    <x v="5"/>
    <x v="2"/>
    <n v="-52.856287736986999"/>
    <n v="-10.840474551047899"/>
    <x v="0"/>
    <m/>
    <x v="0"/>
    <n v="1462"/>
    <n v="11000"/>
    <n v="1.0363636363636364"/>
    <n v="11400"/>
  </r>
  <r>
    <s v="ID1015"/>
    <d v="2012-05-28T11:39:01"/>
    <s v="Rs.6.4 lakhs"/>
    <n v="640000"/>
    <s v="INR"/>
    <n v="11397.066679963244"/>
    <s v="Sr.Analyst - Process Excellence"/>
    <x v="6"/>
    <s v="India"/>
    <x v="7"/>
    <x v="4"/>
    <n v="79.718824157759499"/>
    <n v="22.134914550529199"/>
    <x v="2"/>
    <n v="6"/>
    <x v="4"/>
    <n v="1463"/>
    <n v="3400"/>
    <n v="3.3520784352833068"/>
    <n v="11397.066679963244"/>
  </r>
  <r>
    <s v="ID0713"/>
    <d v="2012-05-26T14:18:11"/>
    <n v="636000"/>
    <n v="636000"/>
    <s v="INR"/>
    <n v="11325.835013213473"/>
    <s v="Audit Manager"/>
    <x v="1"/>
    <s v="India"/>
    <x v="7"/>
    <x v="4"/>
    <n v="79.718824157759499"/>
    <n v="22.134914550529199"/>
    <x v="0"/>
    <n v="2"/>
    <x v="0"/>
    <n v="1464"/>
    <n v="3400"/>
    <n v="3.3311279450627862"/>
    <n v="11325.835013213473"/>
  </r>
  <r>
    <s v="ID0782"/>
    <d v="2012-05-26T19:07:55"/>
    <n v="636000"/>
    <n v="636000"/>
    <s v="INR"/>
    <n v="11325.835013213473"/>
    <s v="Program Manager"/>
    <x v="1"/>
    <s v="India"/>
    <x v="7"/>
    <x v="4"/>
    <n v="79.718824157759499"/>
    <n v="22.134914550529199"/>
    <x v="0"/>
    <n v="7"/>
    <x v="4"/>
    <n v="1465"/>
    <n v="3400"/>
    <n v="3.3311279450627862"/>
    <n v="11325.835013213473"/>
  </r>
  <r>
    <s v="ID0386"/>
    <d v="2012-05-26T02:00:04"/>
    <s v="Rs 6.2 lakhs"/>
    <n v="620000"/>
    <s v="INR"/>
    <n v="11040.908346214392"/>
    <s v="assistant manager (finance)"/>
    <x v="1"/>
    <s v="India"/>
    <x v="7"/>
    <x v="4"/>
    <n v="79.718824157759499"/>
    <n v="22.134914550529199"/>
    <x v="1"/>
    <m/>
    <x v="0"/>
    <n v="1466"/>
    <n v="3400"/>
    <n v="3.2473259841807036"/>
    <n v="11040.908346214392"/>
  </r>
  <r>
    <s v="ID1467"/>
    <d v="2012-05-30T14:31:33"/>
    <n v="620000"/>
    <n v="620000"/>
    <s v="INR"/>
    <n v="11040.908346214392"/>
    <s v="Catalog Auditor"/>
    <x v="6"/>
    <s v="India"/>
    <x v="7"/>
    <x v="4"/>
    <n v="79.718824157759499"/>
    <n v="22.134914550529199"/>
    <x v="1"/>
    <n v="5"/>
    <x v="4"/>
    <n v="1467"/>
    <n v="3400"/>
    <n v="3.2473259841807036"/>
    <n v="11040.908346214392"/>
  </r>
  <r>
    <s v="ID0756"/>
    <d v="2012-05-26T16:50:08"/>
    <s v="US $ 11,000"/>
    <n v="11000"/>
    <s v="USD"/>
    <n v="11000"/>
    <s v="Assistant Manager - Group MIS"/>
    <x v="1"/>
    <s v="Sri Lanka"/>
    <x v="35"/>
    <x v="4"/>
    <n v="80.833844200000001"/>
    <n v="7.9090562000000002"/>
    <x v="2"/>
    <n v="4.5"/>
    <x v="0"/>
    <n v="1468"/>
    <n v="5010"/>
    <n v="2.1956087824351296"/>
    <n v="11000"/>
  </r>
  <r>
    <s v="ID1576"/>
    <d v="2012-06-01T04:44:29"/>
    <n v="11000"/>
    <n v="11000"/>
    <s v="USD"/>
    <n v="11000"/>
    <s v="Coordinator"/>
    <x v="1"/>
    <s v="MÃ©xico"/>
    <x v="22"/>
    <x v="2"/>
    <n v="-103.373900728424"/>
    <n v="23.996424387451"/>
    <x v="0"/>
    <n v="2"/>
    <x v="0"/>
    <n v="1469"/>
    <n v="14400"/>
    <n v="0.76388888888888884"/>
    <n v="11000"/>
  </r>
  <r>
    <s v="ID1670"/>
    <d v="2012-06-04T23:38:42"/>
    <s v="11000 USD"/>
    <n v="11000"/>
    <s v="USD"/>
    <n v="11000"/>
    <s v="Dataminer"/>
    <x v="6"/>
    <s v="Tunisia"/>
    <x v="89"/>
    <x v="6"/>
    <n v="9.6637587116630108"/>
    <n v="34.247971412344803"/>
    <x v="0"/>
    <n v="8"/>
    <x v="4"/>
    <n v="1470"/>
    <n v="9060"/>
    <n v="1.2141280353200883"/>
    <n v="11000"/>
  </r>
  <r>
    <s v="ID1793"/>
    <d v="2012-06-11T19:56:36"/>
    <n v="11000"/>
    <n v="11000"/>
    <s v="USD"/>
    <n v="11000"/>
    <s v="Web Analyst"/>
    <x v="6"/>
    <s v="India"/>
    <x v="7"/>
    <x v="4"/>
    <n v="79.718824157759499"/>
    <n v="22.134914550529199"/>
    <x v="0"/>
    <n v="2"/>
    <x v="0"/>
    <n v="1471"/>
    <n v="3400"/>
    <n v="3.2352941176470589"/>
    <n v="11000"/>
  </r>
  <r>
    <s v="ID1866"/>
    <d v="2012-06-15T20:00:26"/>
    <n v="11000"/>
    <n v="11000"/>
    <s v="USD"/>
    <n v="11000"/>
    <s v="AM"/>
    <x v="1"/>
    <s v="India"/>
    <x v="7"/>
    <x v="4"/>
    <n v="79.718824157759499"/>
    <n v="22.134914550529199"/>
    <x v="2"/>
    <n v="8"/>
    <x v="4"/>
    <n v="1472"/>
    <n v="3400"/>
    <n v="3.2352941176470589"/>
    <n v="11000"/>
  </r>
  <r>
    <s v="ID0316"/>
    <d v="2012-05-26T01:26:37"/>
    <s v="150000 MXN"/>
    <n v="150000"/>
    <s v="MXN"/>
    <n v="10956.982885192734"/>
    <s v="Information Analyst"/>
    <x v="6"/>
    <s v="Mexico"/>
    <x v="22"/>
    <x v="2"/>
    <n v="-103.373900728424"/>
    <n v="23.996424387451"/>
    <x v="2"/>
    <m/>
    <x v="0"/>
    <n v="1473"/>
    <n v="14400"/>
    <n v="0.76090158924949547"/>
    <n v="10956.982885192734"/>
  </r>
  <r>
    <s v="ID1027"/>
    <d v="2012-05-28T12:35:38"/>
    <s v="Net- 56000Rs, Gross - 61000Rs"/>
    <n v="612000"/>
    <s v="INR"/>
    <n v="10898.445012714852"/>
    <s v="Asst. Manager "/>
    <x v="1"/>
    <s v="India"/>
    <x v="7"/>
    <x v="4"/>
    <n v="79.718824157759499"/>
    <n v="22.134914550529199"/>
    <x v="3"/>
    <n v="13"/>
    <x v="2"/>
    <n v="1474"/>
    <n v="3400"/>
    <n v="3.2054250037396623"/>
    <n v="10898.445012714852"/>
  </r>
  <r>
    <s v="ID0328"/>
    <d v="2012-05-26T01:30:56"/>
    <s v="PhP 456,000"/>
    <n v="456000"/>
    <s v="PHP"/>
    <n v="10809.503829551191"/>
    <s v="Reporting Shared Services Oferring Lead"/>
    <x v="4"/>
    <s v="Philippines"/>
    <x v="33"/>
    <x v="4"/>
    <n v="121.651388657575"/>
    <n v="12.758380905622699"/>
    <x v="0"/>
    <m/>
    <x v="0"/>
    <n v="1475"/>
    <n v="3980"/>
    <n v="2.7159557360681386"/>
    <n v="10809.503829551191"/>
  </r>
  <r>
    <s v="ID1028"/>
    <d v="2012-05-28T12:40:26"/>
    <n v="900"/>
    <n v="10800"/>
    <s v="USD"/>
    <n v="10800"/>
    <s v="Project Managment Office"/>
    <x v="1"/>
    <s v="Pakistan"/>
    <x v="49"/>
    <x v="4"/>
    <n v="71.247499000000005"/>
    <n v="30.3308401"/>
    <x v="2"/>
    <n v="5"/>
    <x v="4"/>
    <n v="1476"/>
    <n v="2790"/>
    <n v="3.870967741935484"/>
    <n v="10800"/>
  </r>
  <r>
    <s v="ID0030"/>
    <d v="2012-05-25T04:55:35"/>
    <s v="Rs 600000"/>
    <n v="600000"/>
    <s v="INR"/>
    <n v="10684.750012465542"/>
    <s v="strategy manager"/>
    <x v="1"/>
    <s v="India"/>
    <x v="7"/>
    <x v="4"/>
    <n v="79.718824157759499"/>
    <n v="22.134914550529199"/>
    <x v="0"/>
    <m/>
    <x v="0"/>
    <n v="1477"/>
    <n v="3400"/>
    <n v="3.1425735330781004"/>
    <n v="10684.750012465542"/>
  </r>
  <r>
    <s v="ID0508"/>
    <d v="2012-05-26T04:13:54"/>
    <s v="Rs 6L"/>
    <n v="600000"/>
    <s v="INR"/>
    <n v="10684.750012465542"/>
    <s v="Business Co ordinator"/>
    <x v="1"/>
    <s v="India"/>
    <x v="7"/>
    <x v="4"/>
    <n v="79.718824157759499"/>
    <n v="22.134914550529199"/>
    <x v="0"/>
    <m/>
    <x v="0"/>
    <n v="1478"/>
    <n v="3400"/>
    <n v="3.1425735330781004"/>
    <n v="10684.750012465542"/>
  </r>
  <r>
    <s v="ID0526"/>
    <d v="2012-05-26T04:48:35"/>
    <n v="600000"/>
    <n v="600000"/>
    <s v="INR"/>
    <n v="10684.750012465542"/>
    <s v="Project Manager"/>
    <x v="1"/>
    <s v="India"/>
    <x v="7"/>
    <x v="4"/>
    <n v="79.718824157759499"/>
    <n v="22.134914550529199"/>
    <x v="0"/>
    <m/>
    <x v="0"/>
    <n v="1479"/>
    <n v="3400"/>
    <n v="3.1425735330781004"/>
    <n v="10684.750012465542"/>
  </r>
  <r>
    <s v="ID0638"/>
    <d v="2012-05-26T11:37:53"/>
    <n v="600000"/>
    <n v="600000"/>
    <s v="INR"/>
    <n v="10684.750012465542"/>
    <s v="Financial Analyst"/>
    <x v="6"/>
    <s v="India"/>
    <x v="7"/>
    <x v="4"/>
    <n v="79.718824157759499"/>
    <n v="22.134914550529199"/>
    <x v="3"/>
    <n v="3"/>
    <x v="0"/>
    <n v="1480"/>
    <n v="3400"/>
    <n v="3.1425735330781004"/>
    <n v="10684.750012465542"/>
  </r>
  <r>
    <s v="ID0646"/>
    <d v="2012-05-26T11:50:34"/>
    <s v="6,00,000"/>
    <n v="600000"/>
    <s v="INR"/>
    <n v="10684.750012465542"/>
    <s v="Organiser"/>
    <x v="1"/>
    <s v="India"/>
    <x v="7"/>
    <x v="4"/>
    <n v="79.718824157759499"/>
    <n v="22.134914550529199"/>
    <x v="0"/>
    <n v="11"/>
    <x v="2"/>
    <n v="1481"/>
    <n v="3400"/>
    <n v="3.1425735330781004"/>
    <n v="10684.750012465542"/>
  </r>
  <r>
    <s v="ID0706"/>
    <d v="2012-05-26T14:01:00"/>
    <n v="600000"/>
    <n v="600000"/>
    <s v="INR"/>
    <n v="10684.750012465542"/>
    <s v="senior executive"/>
    <x v="1"/>
    <s v="India"/>
    <x v="7"/>
    <x v="4"/>
    <n v="79.718824157759499"/>
    <n v="22.134914550529199"/>
    <x v="1"/>
    <n v="2"/>
    <x v="0"/>
    <n v="1482"/>
    <n v="3400"/>
    <n v="3.1425735330781004"/>
    <n v="10684.750012465542"/>
  </r>
  <r>
    <s v="ID0729"/>
    <d v="2012-05-26T15:05:42"/>
    <n v="600000"/>
    <n v="600000"/>
    <s v="INR"/>
    <n v="10684.750012465542"/>
    <s v="Sr Financial Execative"/>
    <x v="0"/>
    <s v="India"/>
    <x v="7"/>
    <x v="4"/>
    <n v="79.718824157759499"/>
    <n v="22.134914550529199"/>
    <x v="2"/>
    <n v="7"/>
    <x v="4"/>
    <n v="1483"/>
    <n v="3400"/>
    <n v="3.1425735330781004"/>
    <n v="10684.750012465542"/>
  </r>
  <r>
    <s v="ID0736"/>
    <d v="2012-05-26T15:30:23"/>
    <s v="6 Lac Rs"/>
    <n v="600000"/>
    <s v="INR"/>
    <n v="10684.750012465542"/>
    <s v="ERP Co-Ordinator"/>
    <x v="1"/>
    <s v="India"/>
    <x v="7"/>
    <x v="4"/>
    <n v="79.718824157759499"/>
    <n v="22.134914550529199"/>
    <x v="3"/>
    <n v="8"/>
    <x v="4"/>
    <n v="1484"/>
    <n v="3400"/>
    <n v="3.1425735330781004"/>
    <n v="10684.750012465542"/>
  </r>
  <r>
    <s v="ID0741"/>
    <d v="2012-05-26T15:54:00"/>
    <s v="50 k per month"/>
    <n v="600000"/>
    <s v="INR"/>
    <n v="10684.750012465542"/>
    <s v="Finance Manager"/>
    <x v="1"/>
    <s v="India"/>
    <x v="7"/>
    <x v="4"/>
    <n v="79.718824157759499"/>
    <n v="22.134914550529199"/>
    <x v="0"/>
    <n v="5"/>
    <x v="4"/>
    <n v="1485"/>
    <n v="3400"/>
    <n v="3.1425735330781004"/>
    <n v="10684.750012465542"/>
  </r>
  <r>
    <s v="ID0802"/>
    <d v="2012-05-26T21:13:02"/>
    <n v="600000"/>
    <n v="600000"/>
    <s v="INR"/>
    <n v="10684.750012465542"/>
    <s v="MIS Analyst"/>
    <x v="6"/>
    <s v="India"/>
    <x v="7"/>
    <x v="4"/>
    <n v="79.718824157759499"/>
    <n v="22.134914550529199"/>
    <x v="2"/>
    <n v="4"/>
    <x v="0"/>
    <n v="1486"/>
    <n v="3400"/>
    <n v="3.1425735330781004"/>
    <n v="10684.750012465542"/>
  </r>
  <r>
    <s v="ID0823"/>
    <d v="2012-05-26T22:48:11"/>
    <n v="600000"/>
    <n v="600000"/>
    <s v="INR"/>
    <n v="10684.750012465542"/>
    <s v="Reporting Analyst"/>
    <x v="6"/>
    <s v="India"/>
    <x v="7"/>
    <x v="4"/>
    <n v="79.718824157759499"/>
    <n v="22.134914550529199"/>
    <x v="2"/>
    <n v="5"/>
    <x v="4"/>
    <n v="1487"/>
    <n v="3400"/>
    <n v="3.1425735330781004"/>
    <n v="10684.750012465542"/>
  </r>
  <r>
    <s v="ID0835"/>
    <d v="2012-05-26T23:21:57"/>
    <s v="Rs.6,00,000/-"/>
    <n v="600000"/>
    <s v="INR"/>
    <n v="10684.750012465542"/>
    <s v="AO"/>
    <x v="1"/>
    <s v="India"/>
    <x v="7"/>
    <x v="4"/>
    <n v="79.718824157759499"/>
    <n v="22.134914550529199"/>
    <x v="2"/>
    <n v="20"/>
    <x v="1"/>
    <n v="1488"/>
    <n v="3400"/>
    <n v="3.1425735330781004"/>
    <n v="10684.750012465542"/>
  </r>
  <r>
    <s v="ID0836"/>
    <d v="2012-05-26T23:36:14"/>
    <s v="Rs. 6,00,000"/>
    <n v="600000"/>
    <s v="INR"/>
    <n v="10684.750012465542"/>
    <s v="Project Manager"/>
    <x v="1"/>
    <s v="India"/>
    <x v="7"/>
    <x v="4"/>
    <n v="79.718824157759499"/>
    <n v="22.134914550529199"/>
    <x v="3"/>
    <n v="18"/>
    <x v="3"/>
    <n v="1489"/>
    <n v="3400"/>
    <n v="3.1425735330781004"/>
    <n v="10684.750012465542"/>
  </r>
  <r>
    <s v="ID0885"/>
    <d v="2012-05-27T13:06:50"/>
    <n v="600000"/>
    <n v="600000"/>
    <s v="INR"/>
    <n v="10684.750012465542"/>
    <s v="Asst Manager"/>
    <x v="1"/>
    <s v="India"/>
    <x v="7"/>
    <x v="4"/>
    <n v="79.718824157759499"/>
    <n v="22.134914550529199"/>
    <x v="2"/>
    <n v="5"/>
    <x v="4"/>
    <n v="1490"/>
    <n v="3400"/>
    <n v="3.1425735330781004"/>
    <n v="10684.750012465542"/>
  </r>
  <r>
    <s v="ID0907"/>
    <d v="2012-05-27T15:44:52"/>
    <s v="Rs 600000/-"/>
    <n v="600000"/>
    <s v="INR"/>
    <n v="10684.750012465542"/>
    <s v="Manager"/>
    <x v="1"/>
    <s v="India"/>
    <x v="7"/>
    <x v="4"/>
    <n v="79.718824157759499"/>
    <n v="22.134914550529199"/>
    <x v="2"/>
    <n v="9"/>
    <x v="4"/>
    <n v="1491"/>
    <n v="3400"/>
    <n v="3.1425735330781004"/>
    <n v="10684.750012465542"/>
  </r>
  <r>
    <s v="ID0925"/>
    <d v="2012-05-27T21:04:07"/>
    <n v="600000"/>
    <n v="600000"/>
    <s v="INR"/>
    <n v="10684.750012465542"/>
    <s v="Sales Analyst"/>
    <x v="6"/>
    <s v="India"/>
    <x v="7"/>
    <x v="4"/>
    <n v="79.718824157759499"/>
    <n v="22.134914550529199"/>
    <x v="2"/>
    <n v="8"/>
    <x v="4"/>
    <n v="1492"/>
    <n v="3400"/>
    <n v="3.1425735330781004"/>
    <n v="10684.750012465542"/>
  </r>
  <r>
    <s v="ID0948"/>
    <d v="2012-05-28T00:36:20"/>
    <s v="INR 600K"/>
    <n v="600000"/>
    <s v="INR"/>
    <n v="10684.750012465542"/>
    <s v="Asst. Mgr. Finance"/>
    <x v="6"/>
    <s v="India"/>
    <x v="7"/>
    <x v="4"/>
    <n v="79.718824157759499"/>
    <n v="22.134914550529199"/>
    <x v="0"/>
    <n v="11"/>
    <x v="2"/>
    <n v="1493"/>
    <n v="3400"/>
    <n v="3.1425735330781004"/>
    <n v="10684.750012465542"/>
  </r>
  <r>
    <s v="ID0949"/>
    <d v="2012-05-28T00:43:40"/>
    <s v="600000 INR"/>
    <n v="600000"/>
    <s v="INR"/>
    <n v="10684.750012465542"/>
    <s v="Executive"/>
    <x v="6"/>
    <s v="India"/>
    <x v="7"/>
    <x v="4"/>
    <n v="79.718824157759499"/>
    <n v="22.134914550529199"/>
    <x v="3"/>
    <n v="4"/>
    <x v="0"/>
    <n v="1494"/>
    <n v="3400"/>
    <n v="3.1425735330781004"/>
    <n v="10684.750012465542"/>
  </r>
  <r>
    <s v="ID1042"/>
    <d v="2012-05-28T13:37:10"/>
    <n v="600000"/>
    <n v="600000"/>
    <s v="INR"/>
    <n v="10684.750012465542"/>
    <s v="Business Analyst"/>
    <x v="6"/>
    <s v="India"/>
    <x v="7"/>
    <x v="4"/>
    <n v="79.718824157759499"/>
    <n v="22.134914550529199"/>
    <x v="2"/>
    <n v="12"/>
    <x v="2"/>
    <n v="1495"/>
    <n v="3400"/>
    <n v="3.1425735330781004"/>
    <n v="10684.750012465542"/>
  </r>
  <r>
    <s v="ID1091"/>
    <d v="2012-05-28T15:51:32"/>
    <s v="50000 INR"/>
    <n v="600000"/>
    <s v="INR"/>
    <n v="10684.750012465542"/>
    <s v="Sr.Supervisor"/>
    <x v="6"/>
    <s v="India"/>
    <x v="7"/>
    <x v="4"/>
    <n v="79.718824157759499"/>
    <n v="22.134914550529199"/>
    <x v="0"/>
    <n v="10"/>
    <x v="2"/>
    <n v="1496"/>
    <n v="3400"/>
    <n v="3.1425735330781004"/>
    <n v="10684.750012465542"/>
  </r>
  <r>
    <s v="ID1113"/>
    <d v="2012-05-28T16:58:03"/>
    <s v="Rs. 600000"/>
    <n v="600000"/>
    <s v="INR"/>
    <n v="10684.750012465542"/>
    <s v="Company Secretary"/>
    <x v="0"/>
    <s v="India"/>
    <x v="7"/>
    <x v="4"/>
    <n v="79.718824157759499"/>
    <n v="22.134914550529199"/>
    <x v="3"/>
    <n v="8"/>
    <x v="4"/>
    <n v="1497"/>
    <n v="3400"/>
    <n v="3.1425735330781004"/>
    <n v="10684.750012465542"/>
  </r>
  <r>
    <s v="ID1299"/>
    <d v="2012-05-29T13:23:45"/>
    <s v="6,00,000 INR"/>
    <n v="600000"/>
    <s v="INR"/>
    <n v="10684.750012465542"/>
    <s v="Senior Business Executive"/>
    <x v="1"/>
    <s v="India"/>
    <x v="7"/>
    <x v="4"/>
    <n v="79.718824157759499"/>
    <n v="22.134914550529199"/>
    <x v="3"/>
    <n v="2"/>
    <x v="0"/>
    <n v="1498"/>
    <n v="3400"/>
    <n v="3.1425735330781004"/>
    <n v="10684.750012465542"/>
  </r>
  <r>
    <s v="ID1319"/>
    <d v="2012-05-29T15:36:25"/>
    <s v="6lakhs"/>
    <n v="600000"/>
    <s v="INR"/>
    <n v="10684.750012465542"/>
    <s v="General Manager"/>
    <x v="1"/>
    <s v="India"/>
    <x v="7"/>
    <x v="4"/>
    <n v="79.718824157759499"/>
    <n v="22.134914550529199"/>
    <x v="3"/>
    <n v="28"/>
    <x v="1"/>
    <n v="1499"/>
    <n v="3400"/>
    <n v="3.1425735330781004"/>
    <n v="10684.750012465542"/>
  </r>
  <r>
    <s v="ID1341"/>
    <d v="2012-05-29T17:17:46"/>
    <s v="Rs.6,00,000"/>
    <n v="600000"/>
    <s v="INR"/>
    <n v="10684.750012465542"/>
    <s v="Assistant Manager"/>
    <x v="1"/>
    <s v="India"/>
    <x v="7"/>
    <x v="4"/>
    <n v="79.718824157759499"/>
    <n v="22.134914550529199"/>
    <x v="1"/>
    <n v="7"/>
    <x v="4"/>
    <n v="1500"/>
    <n v="3400"/>
    <n v="3.1425735330781004"/>
    <n v="10684.750012465542"/>
  </r>
  <r>
    <s v="ID1452"/>
    <d v="2012-05-30T12:56:38"/>
    <s v="Rs  6 lakhs/annum"/>
    <n v="600000"/>
    <s v="INR"/>
    <n v="10684.750012465542"/>
    <s v="consultant"/>
    <x v="5"/>
    <s v="India"/>
    <x v="7"/>
    <x v="4"/>
    <n v="79.718824157759499"/>
    <n v="22.134914550529199"/>
    <x v="3"/>
    <n v="36"/>
    <x v="1"/>
    <n v="1501"/>
    <n v="3400"/>
    <n v="3.1425735330781004"/>
    <n v="10684.750012465542"/>
  </r>
  <r>
    <s v="ID1717"/>
    <d v="2012-06-06T17:41:41"/>
    <n v="600000"/>
    <n v="600000"/>
    <s v="INR"/>
    <n v="10684.750012465542"/>
    <s v="admin"/>
    <x v="6"/>
    <s v="India"/>
    <x v="7"/>
    <x v="4"/>
    <n v="79.718824157759499"/>
    <n v="22.134914550529199"/>
    <x v="2"/>
    <n v="5"/>
    <x v="4"/>
    <n v="1502"/>
    <n v="3400"/>
    <n v="3.1425735330781004"/>
    <n v="10684.750012465542"/>
  </r>
  <r>
    <s v="ID1877"/>
    <d v="2012-06-16T17:07:45"/>
    <s v="INR 50000"/>
    <n v="600000"/>
    <s v="INR"/>
    <n v="10684.750012465542"/>
    <s v="Manager- Customer Support"/>
    <x v="1"/>
    <s v="India"/>
    <x v="7"/>
    <x v="4"/>
    <n v="79.718824157759499"/>
    <n v="22.134914550529199"/>
    <x v="0"/>
    <n v="12"/>
    <x v="2"/>
    <n v="1503"/>
    <n v="3400"/>
    <n v="3.1425735330781004"/>
    <n v="10684.750012465542"/>
  </r>
  <r>
    <s v="ID1308"/>
    <d v="2012-05-29T14:16:06"/>
    <s v="5,75,000"/>
    <n v="575000"/>
    <s v="INR"/>
    <n v="10239.552095279476"/>
    <s v="Asst Manager HR"/>
    <x v="1"/>
    <s v="India"/>
    <x v="7"/>
    <x v="4"/>
    <n v="79.718824157759499"/>
    <n v="22.134914550529199"/>
    <x v="3"/>
    <n v="5"/>
    <x v="4"/>
    <n v="1504"/>
    <n v="3400"/>
    <n v="3.0116329691998458"/>
    <n v="10239.552095279476"/>
  </r>
  <r>
    <s v="ID0675"/>
    <d v="2012-05-26T12:59:13"/>
    <n v="10200"/>
    <n v="10200"/>
    <s v="USD"/>
    <n v="10200"/>
    <s v="business analyst"/>
    <x v="6"/>
    <s v="India"/>
    <x v="7"/>
    <x v="4"/>
    <n v="79.718824157759499"/>
    <n v="22.134914550529199"/>
    <x v="0"/>
    <n v="4.5"/>
    <x v="0"/>
    <n v="1505"/>
    <n v="3400"/>
    <n v="3"/>
    <n v="10200"/>
  </r>
  <r>
    <s v="ID0781"/>
    <d v="2012-05-26T18:56:52"/>
    <n v="570000"/>
    <n v="570000"/>
    <s v="INR"/>
    <n v="10150.512511842264"/>
    <s v="Analyst"/>
    <x v="6"/>
    <s v="India"/>
    <x v="7"/>
    <x v="4"/>
    <n v="79.718824157759499"/>
    <n v="22.134914550529199"/>
    <x v="2"/>
    <n v="2.4"/>
    <x v="0"/>
    <n v="1506"/>
    <n v="3400"/>
    <n v="2.9854448564241953"/>
    <n v="10150.512511842264"/>
  </r>
  <r>
    <s v="ID1024"/>
    <d v="2012-05-28T12:26:01"/>
    <s v="Rs.5.7 lacs"/>
    <n v="570000"/>
    <s v="INR"/>
    <n v="10150.512511842264"/>
    <s v="MIS &amp; Analysis"/>
    <x v="6"/>
    <s v="India"/>
    <x v="7"/>
    <x v="4"/>
    <n v="79.718824157759499"/>
    <n v="22.134914550529199"/>
    <x v="0"/>
    <n v="5"/>
    <x v="4"/>
    <n v="1507"/>
    <n v="3400"/>
    <n v="2.9854448564241953"/>
    <n v="10150.512511842264"/>
  </r>
  <r>
    <s v="ID0628"/>
    <d v="2012-05-26T11:07:01"/>
    <n v="10000"/>
    <n v="10000"/>
    <s v="USD"/>
    <n v="10000"/>
    <s v="executive"/>
    <x v="1"/>
    <s v="Indonesia"/>
    <x v="27"/>
    <x v="4"/>
    <n v="118.74036008173201"/>
    <n v="-3.1759486978616001"/>
    <x v="3"/>
    <n v="5"/>
    <x v="4"/>
    <n v="1508"/>
    <n v="4200"/>
    <n v="2.3809523809523809"/>
    <n v="10000"/>
  </r>
  <r>
    <s v="ID0707"/>
    <d v="2012-05-26T14:01:09"/>
    <n v="10000"/>
    <n v="10000"/>
    <s v="USD"/>
    <n v="10000"/>
    <s v="Executive"/>
    <x v="1"/>
    <s v="India"/>
    <x v="7"/>
    <x v="4"/>
    <n v="79.718824157759499"/>
    <n v="22.134914550529199"/>
    <x v="0"/>
    <n v="2"/>
    <x v="0"/>
    <n v="1509"/>
    <n v="3400"/>
    <n v="2.9411764705882355"/>
    <n v="10000"/>
  </r>
  <r>
    <s v="ID0745"/>
    <d v="2012-05-26T16:05:02"/>
    <n v="10000"/>
    <n v="10000"/>
    <s v="USD"/>
    <n v="10000"/>
    <s v="Reporting Analyst"/>
    <x v="6"/>
    <s v="India"/>
    <x v="7"/>
    <x v="4"/>
    <n v="79.718824157759499"/>
    <n v="22.134914550529199"/>
    <x v="0"/>
    <n v="12"/>
    <x v="2"/>
    <n v="1510"/>
    <n v="3400"/>
    <n v="2.9411764705882355"/>
    <n v="10000"/>
  </r>
  <r>
    <s v="ID0789"/>
    <d v="2012-05-26T20:08:21"/>
    <n v="10000"/>
    <n v="10000"/>
    <s v="USD"/>
    <n v="10000"/>
    <s v="BDM"/>
    <x v="1"/>
    <s v="India"/>
    <x v="7"/>
    <x v="4"/>
    <n v="79.718824157759499"/>
    <n v="22.134914550529199"/>
    <x v="1"/>
    <n v="12"/>
    <x v="2"/>
    <n v="1511"/>
    <n v="3400"/>
    <n v="2.9411764705882355"/>
    <n v="10000"/>
  </r>
  <r>
    <s v="ID0890"/>
    <d v="2012-05-27T13:41:05"/>
    <n v="10000"/>
    <n v="10000"/>
    <s v="USD"/>
    <n v="10000"/>
    <s v="Finance Staff"/>
    <x v="0"/>
    <s v="Viet Nam"/>
    <x v="90"/>
    <x v="4"/>
    <n v="106.448833475413"/>
    <n v="16.221090864603799"/>
    <x v="0"/>
    <n v="4"/>
    <x v="0"/>
    <n v="1512"/>
    <e v="#N/A"/>
    <e v="#N/A"/>
    <n v="10000"/>
  </r>
  <r>
    <s v="ID0905"/>
    <d v="2012-05-27T15:32:10"/>
    <n v="10000"/>
    <n v="10000"/>
    <s v="USD"/>
    <n v="10000"/>
    <s v="Planner"/>
    <x v="1"/>
    <s v="India"/>
    <x v="7"/>
    <x v="4"/>
    <n v="79.718824157759499"/>
    <n v="22.134914550529199"/>
    <x v="0"/>
    <n v="6"/>
    <x v="4"/>
    <n v="1513"/>
    <n v="3400"/>
    <n v="2.9411764705882355"/>
    <n v="10000"/>
  </r>
  <r>
    <s v="ID1140"/>
    <d v="2012-05-28T18:45:00"/>
    <n v="10000"/>
    <n v="10000"/>
    <s v="USD"/>
    <n v="10000"/>
    <s v="Business analyst"/>
    <x v="6"/>
    <s v="India"/>
    <x v="7"/>
    <x v="4"/>
    <n v="79.718824157759499"/>
    <n v="22.134914550529199"/>
    <x v="3"/>
    <n v="5"/>
    <x v="4"/>
    <n v="1514"/>
    <n v="3400"/>
    <n v="2.9411764705882355"/>
    <n v="10000"/>
  </r>
  <r>
    <s v="ID1326"/>
    <d v="2012-05-29T15:53:14"/>
    <n v="10000"/>
    <n v="10000"/>
    <s v="USD"/>
    <n v="10000"/>
    <s v="MIS"/>
    <x v="4"/>
    <s v="India"/>
    <x v="7"/>
    <x v="4"/>
    <n v="79.718824157759499"/>
    <n v="22.134914550529199"/>
    <x v="1"/>
    <n v="0.5"/>
    <x v="0"/>
    <n v="1515"/>
    <n v="3400"/>
    <n v="2.9411764705882355"/>
    <n v="10000"/>
  </r>
  <r>
    <s v="ID1510"/>
    <d v="2012-05-31T01:09:06"/>
    <s v="US$ 10000"/>
    <n v="10000"/>
    <s v="USD"/>
    <n v="10000"/>
    <s v="Trainee"/>
    <x v="6"/>
    <s v="Brazil"/>
    <x v="5"/>
    <x v="2"/>
    <n v="-52.856287736986999"/>
    <n v="-10.840474551047899"/>
    <x v="0"/>
    <n v="1"/>
    <x v="0"/>
    <n v="1516"/>
    <n v="11000"/>
    <n v="0.90909090909090906"/>
    <n v="10000"/>
  </r>
  <r>
    <s v="ID1533"/>
    <d v="2012-05-31T10:33:07"/>
    <s v="10000 US$"/>
    <n v="10000"/>
    <s v="USD"/>
    <n v="10000"/>
    <s v="Project management"/>
    <x v="1"/>
    <s v="Vietnam"/>
    <x v="91"/>
    <x v="4"/>
    <n v="106.448833475413"/>
    <n v="16.221090864603799"/>
    <x v="3"/>
    <n v="8"/>
    <x v="4"/>
    <n v="1517"/>
    <n v="3070"/>
    <n v="3.2573289902280131"/>
    <n v="10000"/>
  </r>
  <r>
    <s v="ID1602"/>
    <d v="2012-06-01T20:27:23"/>
    <n v="10000"/>
    <n v="10000"/>
    <s v="USD"/>
    <n v="10000"/>
    <s v="MIS"/>
    <x v="4"/>
    <s v="India"/>
    <x v="7"/>
    <x v="4"/>
    <n v="79.718824157759499"/>
    <n v="22.134914550529199"/>
    <x v="2"/>
    <n v="6"/>
    <x v="4"/>
    <n v="1518"/>
    <n v="3400"/>
    <n v="2.9411764705882355"/>
    <n v="10000"/>
  </r>
  <r>
    <s v="ID1604"/>
    <d v="2012-06-01T20:38:57"/>
    <n v="10000"/>
    <n v="10000"/>
    <s v="USD"/>
    <n v="10000"/>
    <s v="dgm"/>
    <x v="1"/>
    <s v="India"/>
    <x v="7"/>
    <x v="4"/>
    <n v="79.718824157759499"/>
    <n v="22.134914550529199"/>
    <x v="2"/>
    <n v="12"/>
    <x v="2"/>
    <n v="1519"/>
    <n v="3400"/>
    <n v="2.9411764705882355"/>
    <n v="10000"/>
  </r>
  <r>
    <s v="ID1653"/>
    <d v="2012-06-04T02:30:11"/>
    <n v="10000"/>
    <n v="10000"/>
    <s v="USD"/>
    <n v="10000"/>
    <s v="ceo"/>
    <x v="3"/>
    <s v="India"/>
    <x v="7"/>
    <x v="4"/>
    <n v="79.718824157759499"/>
    <n v="22.134914550529199"/>
    <x v="2"/>
    <n v="1"/>
    <x v="0"/>
    <n v="1520"/>
    <n v="3400"/>
    <n v="2.9411764705882355"/>
    <n v="10000"/>
  </r>
  <r>
    <s v="ID1657"/>
    <d v="2012-06-04T12:22:05"/>
    <n v="10000"/>
    <n v="10000"/>
    <s v="USD"/>
    <n v="10000"/>
    <s v="MIS Executive"/>
    <x v="4"/>
    <s v="India"/>
    <x v="7"/>
    <x v="4"/>
    <n v="79.718824157759499"/>
    <n v="22.134914550529199"/>
    <x v="2"/>
    <n v="2"/>
    <x v="0"/>
    <n v="1521"/>
    <n v="3400"/>
    <n v="2.9411764705882355"/>
    <n v="10000"/>
  </r>
  <r>
    <s v="ID1711"/>
    <d v="2012-06-06T07:28:48"/>
    <n v="10000"/>
    <n v="10000"/>
    <s v="USD"/>
    <n v="10000"/>
    <s v="Student assistant"/>
    <x v="6"/>
    <s v="USA"/>
    <x v="1"/>
    <x v="0"/>
    <n v="-100.37109375"/>
    <n v="40.580584664127599"/>
    <x v="0"/>
    <n v="2"/>
    <x v="0"/>
    <n v="1522"/>
    <n v="47310"/>
    <n v="0.21137180300147959"/>
    <n v="1E-3"/>
  </r>
  <r>
    <s v="ID1735"/>
    <d v="2012-06-07T16:53:54"/>
    <n v="10000"/>
    <n v="10000"/>
    <s v="USD"/>
    <n v="10000"/>
    <s v="AGM - Operations &amp; Customer Support"/>
    <x v="1"/>
    <s v="India"/>
    <x v="7"/>
    <x v="4"/>
    <n v="79.718824157759499"/>
    <n v="22.134914550529199"/>
    <x v="0"/>
    <n v="11"/>
    <x v="2"/>
    <n v="1523"/>
    <n v="3400"/>
    <n v="2.9411764705882355"/>
    <n v="10000"/>
  </r>
  <r>
    <s v="ID1811"/>
    <d v="2012-06-12T15:58:36"/>
    <n v="560000"/>
    <n v="560000"/>
    <s v="INR"/>
    <n v="9972.4333449678379"/>
    <s v="Associate Manager"/>
    <x v="1"/>
    <s v="India"/>
    <x v="7"/>
    <x v="4"/>
    <n v="79.718824157759499"/>
    <n v="22.134914550529199"/>
    <x v="3"/>
    <n v="4"/>
    <x v="0"/>
    <n v="1524"/>
    <n v="3400"/>
    <n v="2.9330686308728935"/>
    <n v="9972.4333449678379"/>
  </r>
  <r>
    <s v="ID0276"/>
    <d v="2012-05-26T01:10:56"/>
    <s v="35,000 Philippine Peso"/>
    <n v="420000"/>
    <s v="PHP"/>
    <n v="9956.1219482708348"/>
    <s v="Global Problem Management - IT"/>
    <x v="1"/>
    <s v="Philippines"/>
    <x v="33"/>
    <x v="4"/>
    <n v="121.651388657575"/>
    <n v="12.758380905622699"/>
    <x v="0"/>
    <m/>
    <x v="0"/>
    <n v="1525"/>
    <n v="3980"/>
    <n v="2.5015381779574963"/>
    <n v="9956.1219482708348"/>
  </r>
  <r>
    <s v="ID0019"/>
    <d v="2012-05-25T04:16:32"/>
    <n v="550000"/>
    <n v="550000"/>
    <s v="INR"/>
    <n v="9794.354178093412"/>
    <s v="AGM"/>
    <x v="1"/>
    <s v="India"/>
    <x v="7"/>
    <x v="4"/>
    <n v="79.718824157759499"/>
    <n v="22.134914550529199"/>
    <x v="3"/>
    <m/>
    <x v="0"/>
    <n v="1526"/>
    <n v="3400"/>
    <n v="2.8806924053215917"/>
    <n v="9794.354178093412"/>
  </r>
  <r>
    <s v="ID0832"/>
    <d v="2012-05-26T23:14:58"/>
    <s v="5.5 lakhs"/>
    <n v="550000"/>
    <s v="INR"/>
    <n v="9794.354178093412"/>
    <s v="web analyst"/>
    <x v="6"/>
    <s v="India"/>
    <x v="7"/>
    <x v="4"/>
    <n v="79.718824157759499"/>
    <n v="22.134914550529199"/>
    <x v="0"/>
    <n v="1"/>
    <x v="0"/>
    <n v="1527"/>
    <n v="3400"/>
    <n v="2.8806924053215917"/>
    <n v="9794.354178093412"/>
  </r>
  <r>
    <s v="ID0855"/>
    <d v="2012-05-27T03:16:05"/>
    <s v="Rs. 550000"/>
    <n v="550000"/>
    <s v="INR"/>
    <n v="9794.354178093412"/>
    <s v="Analyst"/>
    <x v="6"/>
    <s v="India"/>
    <x v="7"/>
    <x v="4"/>
    <n v="79.718824157759499"/>
    <n v="22.134914550529199"/>
    <x v="0"/>
    <n v="1"/>
    <x v="0"/>
    <n v="1528"/>
    <n v="3400"/>
    <n v="2.8806924053215917"/>
    <n v="9794.354178093412"/>
  </r>
  <r>
    <s v="ID1719"/>
    <d v="2012-06-06T19:39:06"/>
    <n v="550000"/>
    <n v="550000"/>
    <s v="INR"/>
    <n v="9794.354178093412"/>
    <s v="Accounts manager"/>
    <x v="1"/>
    <s v="India"/>
    <x v="7"/>
    <x v="4"/>
    <n v="79.718824157759499"/>
    <n v="22.134914550529199"/>
    <x v="0"/>
    <n v="13"/>
    <x v="2"/>
    <n v="1529"/>
    <n v="3400"/>
    <n v="2.8806924053215917"/>
    <n v="9794.354178093412"/>
  </r>
  <r>
    <s v="ID1003"/>
    <d v="2012-05-28T10:25:51"/>
    <s v="Rs.5,45,000"/>
    <n v="545000"/>
    <s v="INR"/>
    <n v="9705.3145946561999"/>
    <s v="Assistant Manager"/>
    <x v="1"/>
    <s v="India"/>
    <x v="7"/>
    <x v="4"/>
    <n v="79.718824157759499"/>
    <n v="22.134914550529199"/>
    <x v="3"/>
    <n v="6"/>
    <x v="4"/>
    <n v="1530"/>
    <n v="3400"/>
    <n v="2.8545042925459412"/>
    <n v="9705.3145946561999"/>
  </r>
  <r>
    <s v="ID0382"/>
    <d v="2012-05-26T01:59:21"/>
    <s v="INR 5,40,000"/>
    <n v="540000"/>
    <s v="INR"/>
    <n v="9616.275011218986"/>
    <s v="Senior Billing Engineer"/>
    <x v="7"/>
    <s v="India"/>
    <x v="7"/>
    <x v="4"/>
    <n v="79.718824157759499"/>
    <n v="22.134914550529199"/>
    <x v="0"/>
    <m/>
    <x v="0"/>
    <n v="1531"/>
    <n v="3400"/>
    <n v="2.8283161797702898"/>
    <n v="9616.275011218986"/>
  </r>
  <r>
    <s v="ID0861"/>
    <d v="2012-05-27T04:00:14"/>
    <s v="Rs. 45000"/>
    <n v="540000"/>
    <s v="INR"/>
    <n v="9616.275011218986"/>
    <s v="Senior analyst"/>
    <x v="6"/>
    <s v="India"/>
    <x v="7"/>
    <x v="4"/>
    <n v="79.718824157759499"/>
    <n v="22.134914550529199"/>
    <x v="2"/>
    <n v="8"/>
    <x v="4"/>
    <n v="1532"/>
    <n v="3400"/>
    <n v="2.8283161797702898"/>
    <n v="9616.275011218986"/>
  </r>
  <r>
    <s v="ID1195"/>
    <d v="2012-05-28T23:19:36"/>
    <s v="Rs 5,40,000"/>
    <n v="540000"/>
    <s v="INR"/>
    <n v="9616.275011218986"/>
    <s v="Business Analyst - Solutions"/>
    <x v="6"/>
    <s v="India"/>
    <x v="7"/>
    <x v="4"/>
    <n v="79.718824157759499"/>
    <n v="22.134914550529199"/>
    <x v="0"/>
    <n v="7.9"/>
    <x v="4"/>
    <n v="1533"/>
    <n v="3400"/>
    <n v="2.8283161797702898"/>
    <n v="9616.275011218986"/>
  </r>
  <r>
    <s v="ID0727"/>
    <d v="2012-05-26T15:02:34"/>
    <n v="800"/>
    <n v="9600"/>
    <s v="USD"/>
    <n v="9600"/>
    <s v="Admin"/>
    <x v="6"/>
    <s v="South Africa"/>
    <x v="14"/>
    <x v="5"/>
    <n v="25.075048595878101"/>
    <n v="-29.262871995561401"/>
    <x v="0"/>
    <n v="2"/>
    <x v="0"/>
    <n v="1534"/>
    <n v="10360"/>
    <n v="0.92664092664092668"/>
    <n v="9600"/>
  </r>
  <r>
    <s v="ID1524"/>
    <d v="2012-05-31T05:37:29"/>
    <n v="800"/>
    <n v="9600"/>
    <s v="USD"/>
    <n v="9600"/>
    <s v="Reporting Analyst"/>
    <x v="6"/>
    <s v="Bolivia"/>
    <x v="92"/>
    <x v="2"/>
    <n v="-62.786688900000001"/>
    <n v="-16.177904099999999"/>
    <x v="2"/>
    <n v="2"/>
    <x v="0"/>
    <n v="1535"/>
    <n v="4640"/>
    <n v="2.0689655172413794"/>
    <n v="1E-3"/>
  </r>
  <r>
    <s v="ID1513"/>
    <d v="2012-05-31T01:45:48"/>
    <s v="Rs 5,36,000"/>
    <n v="536000"/>
    <s v="INR"/>
    <n v="9545.0433444692171"/>
    <s v="Team Lead"/>
    <x v="1"/>
    <s v="India"/>
    <x v="7"/>
    <x v="4"/>
    <n v="79.718824157759499"/>
    <n v="22.134914550529199"/>
    <x v="0"/>
    <n v="4"/>
    <x v="0"/>
    <n v="1536"/>
    <n v="3400"/>
    <n v="2.8073656895497696"/>
    <n v="9545.0433444692171"/>
  </r>
  <r>
    <s v="ID1477"/>
    <d v="2012-05-30T17:14:27"/>
    <s v="ZAR6500"/>
    <n v="78000"/>
    <s v="ZAR"/>
    <n v="9509.8988293070688"/>
    <s v="Online Stats Controller"/>
    <x v="8"/>
    <s v="South Africa"/>
    <x v="14"/>
    <x v="5"/>
    <n v="25.075048595878101"/>
    <n v="-29.262871995561401"/>
    <x v="0"/>
    <n v="2"/>
    <x v="0"/>
    <n v="1537"/>
    <n v="10360"/>
    <n v="0.91794390244276725"/>
    <n v="9509.8988293070688"/>
  </r>
  <r>
    <s v="ID0934"/>
    <d v="2012-05-27T22:40:38"/>
    <s v="R$ 19.200,00"/>
    <n v="19200"/>
    <s v="BRL"/>
    <n v="9490.1984044603923"/>
    <s v="Programmer"/>
    <x v="6"/>
    <s v="Brazil"/>
    <x v="5"/>
    <x v="2"/>
    <n v="-52.856287736986999"/>
    <n v="-10.840474551047899"/>
    <x v="2"/>
    <n v="8"/>
    <x v="4"/>
    <n v="1538"/>
    <n v="11000"/>
    <n v="0.86274530949639927"/>
    <n v="9490.1984044603923"/>
  </r>
  <r>
    <s v="ID1063"/>
    <d v="2012-05-28T14:40:54"/>
    <s v="INR 530000 "/>
    <n v="530000"/>
    <s v="INR"/>
    <n v="9438.1958443445619"/>
    <s v="Project Administrator"/>
    <x v="6"/>
    <s v="India"/>
    <x v="7"/>
    <x v="4"/>
    <n v="79.718824157759499"/>
    <n v="22.134914550529199"/>
    <x v="3"/>
    <n v="7"/>
    <x v="4"/>
    <n v="1539"/>
    <n v="3400"/>
    <n v="2.7759399542189889"/>
    <n v="9438.1958443445619"/>
  </r>
  <r>
    <s v="ID1633"/>
    <d v="2012-06-03T01:36:43"/>
    <s v="24 K mauritian Rupees"/>
    <n v="288000"/>
    <s v="MUR"/>
    <n v="9376.2513877177607"/>
    <s v="IT Support Engineer"/>
    <x v="7"/>
    <s v="Mauritius"/>
    <x v="93"/>
    <x v="5"/>
    <n v="59.063026550986201"/>
    <n v="-20.086257076753601"/>
    <x v="0"/>
    <n v="7"/>
    <x v="4"/>
    <n v="1540"/>
    <n v="13980"/>
    <n v="0.67069037108138485"/>
    <n v="9376.2513877177607"/>
  </r>
  <r>
    <s v="ID0816"/>
    <d v="2012-05-26T22:23:38"/>
    <n v="516000"/>
    <n v="516000"/>
    <s v="INR"/>
    <n v="9188.8850107203652"/>
    <s v="Management Trainee"/>
    <x v="1"/>
    <s v="India"/>
    <x v="7"/>
    <x v="4"/>
    <n v="79.718824157759499"/>
    <n v="22.134914550529199"/>
    <x v="0"/>
    <m/>
    <x v="0"/>
    <n v="1541"/>
    <n v="3400"/>
    <n v="2.7026132384471664"/>
    <n v="9188.8850107203652"/>
  </r>
  <r>
    <s v="ID0759"/>
    <d v="2012-05-26T17:03:02"/>
    <n v="1488000"/>
    <n v="1488000"/>
    <s v="NAIRA"/>
    <n v="9171.0323574730355"/>
    <s v="Company Systems Integration Manager"/>
    <x v="1"/>
    <s v="Nigeria"/>
    <x v="74"/>
    <x v="5"/>
    <n v="8.0612316768906709"/>
    <n v="9.5096953011900194"/>
    <x v="3"/>
    <n v="5"/>
    <x v="4"/>
    <n v="1542"/>
    <n v="2240"/>
    <n v="4.0942108738718908"/>
    <n v="9171.0323574730355"/>
  </r>
  <r>
    <s v="ID0780"/>
    <d v="2012-05-26T18:44:00"/>
    <s v="Dhs 2800 + Accomodation"/>
    <n v="33600"/>
    <s v="AED"/>
    <n v="9146.5655463031271"/>
    <s v="Accountant"/>
    <x v="0"/>
    <s v="Dubai"/>
    <x v="94"/>
    <x v="6"/>
    <n v="55.296395599999997"/>
    <n v="25.268359199999999"/>
    <x v="1"/>
    <n v="7"/>
    <x v="4"/>
    <n v="1543"/>
    <e v="#N/A"/>
    <e v="#N/A"/>
    <n v="9146.5655463031271"/>
  </r>
  <r>
    <s v="ID1229"/>
    <d v="2012-05-29T01:47:39"/>
    <n v="750"/>
    <n v="9000"/>
    <s v="USD"/>
    <n v="9000"/>
    <s v="assurance manager"/>
    <x v="1"/>
    <s v="India"/>
    <x v="7"/>
    <x v="4"/>
    <n v="79.718824157759499"/>
    <n v="22.134914550529199"/>
    <x v="0"/>
    <n v="1"/>
    <x v="0"/>
    <n v="1544"/>
    <n v="3400"/>
    <n v="2.6470588235294117"/>
    <n v="9000"/>
  </r>
  <r>
    <s v="ID1327"/>
    <d v="2012-05-29T16:07:59"/>
    <n v="9000"/>
    <n v="9000"/>
    <s v="USD"/>
    <n v="9000"/>
    <s v="Data Analyst"/>
    <x v="6"/>
    <s v="India"/>
    <x v="7"/>
    <x v="4"/>
    <n v="79.718824157759499"/>
    <n v="22.134914550529199"/>
    <x v="2"/>
    <n v="0.6"/>
    <x v="0"/>
    <n v="1545"/>
    <n v="3400"/>
    <n v="2.6470588235294117"/>
    <n v="9000"/>
  </r>
  <r>
    <s v="ID1328"/>
    <d v="2012-05-29T16:08:40"/>
    <n v="9000"/>
    <n v="9000"/>
    <s v="USD"/>
    <n v="9000"/>
    <s v="Data Analyst"/>
    <x v="6"/>
    <s v="India"/>
    <x v="7"/>
    <x v="4"/>
    <n v="79.718824157759499"/>
    <n v="22.134914550529199"/>
    <x v="0"/>
    <n v="1"/>
    <x v="0"/>
    <n v="1546"/>
    <n v="3400"/>
    <n v="2.6470588235294117"/>
    <n v="9000"/>
  </r>
  <r>
    <s v="ID0817"/>
    <d v="2012-05-26T22:29:16"/>
    <s v="3500 Rs"/>
    <n v="504000"/>
    <s v="INR"/>
    <n v="8975.1900104710548"/>
    <s v="MNR"/>
    <x v="1"/>
    <s v="India"/>
    <x v="7"/>
    <x v="4"/>
    <n v="79.718824157759499"/>
    <n v="22.134914550529199"/>
    <x v="2"/>
    <n v="3"/>
    <x v="0"/>
    <n v="1547"/>
    <n v="3400"/>
    <n v="2.6397617677856045"/>
    <n v="8975.1900104710548"/>
  </r>
  <r>
    <s v="ID0036"/>
    <d v="2012-05-25T05:04:12"/>
    <n v="500000"/>
    <n v="500000"/>
    <s v="INR"/>
    <n v="8903.9583437212841"/>
    <s v="Senior Consultant"/>
    <x v="5"/>
    <s v="India"/>
    <x v="7"/>
    <x v="4"/>
    <n v="79.718824157759499"/>
    <n v="22.134914550529199"/>
    <x v="2"/>
    <m/>
    <x v="0"/>
    <n v="1548"/>
    <n v="3400"/>
    <n v="2.6188112775650834"/>
    <n v="8903.9583437212841"/>
  </r>
  <r>
    <s v="ID0085"/>
    <d v="2012-05-26T00:10:17"/>
    <n v="500000"/>
    <n v="500000"/>
    <s v="INR"/>
    <n v="8903.9583437212841"/>
    <s v="Senior Consultant"/>
    <x v="5"/>
    <s v="India"/>
    <x v="7"/>
    <x v="4"/>
    <n v="79.718824157759499"/>
    <n v="22.134914550529199"/>
    <x v="2"/>
    <m/>
    <x v="0"/>
    <n v="1549"/>
    <n v="3400"/>
    <n v="2.6188112775650834"/>
    <n v="8903.9583437212841"/>
  </r>
  <r>
    <s v="ID0170"/>
    <d v="2012-05-26T00:48:11"/>
    <s v="Rs 5 lakh"/>
    <n v="500000"/>
    <s v="INR"/>
    <n v="8903.9583437212841"/>
    <s v="QA Executive"/>
    <x v="6"/>
    <s v="India"/>
    <x v="7"/>
    <x v="4"/>
    <n v="79.718824157759499"/>
    <n v="22.134914550529199"/>
    <x v="3"/>
    <m/>
    <x v="0"/>
    <n v="1550"/>
    <n v="3400"/>
    <n v="2.6188112775650834"/>
    <n v="8903.9583437212841"/>
  </r>
  <r>
    <s v="ID0221"/>
    <d v="2012-05-26T00:57:21"/>
    <s v="INR 500000"/>
    <n v="500000"/>
    <s v="INR"/>
    <n v="8903.9583437212841"/>
    <s v="Project Manager"/>
    <x v="1"/>
    <s v="India"/>
    <x v="7"/>
    <x v="4"/>
    <n v="79.718824157759499"/>
    <n v="22.134914550529199"/>
    <x v="0"/>
    <m/>
    <x v="0"/>
    <n v="1551"/>
    <n v="3400"/>
    <n v="2.6188112775650834"/>
    <n v="8903.9583437212841"/>
  </r>
  <r>
    <s v="ID0377"/>
    <d v="2012-05-26T01:54:47"/>
    <s v="Rs. 500000"/>
    <n v="500000"/>
    <s v="INR"/>
    <n v="8903.9583437212841"/>
    <s v="Owner"/>
    <x v="1"/>
    <s v="India"/>
    <x v="7"/>
    <x v="4"/>
    <n v="79.718824157759499"/>
    <n v="22.134914550529199"/>
    <x v="3"/>
    <m/>
    <x v="0"/>
    <n v="1552"/>
    <n v="3400"/>
    <n v="2.6188112775650834"/>
    <n v="8903.9583437212841"/>
  </r>
  <r>
    <s v="ID0452"/>
    <d v="2012-05-26T02:55:29"/>
    <s v="500000 rupees"/>
    <n v="500000"/>
    <s v="INR"/>
    <n v="8903.9583437212841"/>
    <s v="Business Analyst"/>
    <x v="6"/>
    <s v="India"/>
    <x v="7"/>
    <x v="4"/>
    <n v="79.718824157759499"/>
    <n v="22.134914550529199"/>
    <x v="0"/>
    <m/>
    <x v="0"/>
    <n v="1553"/>
    <n v="3400"/>
    <n v="2.6188112775650834"/>
    <n v="8903.9583437212841"/>
  </r>
  <r>
    <s v="ID0510"/>
    <d v="2012-05-26T04:16:16"/>
    <s v="Rs 500000"/>
    <n v="500000"/>
    <s v="INR"/>
    <n v="8903.9583437212841"/>
    <s v="duty manager"/>
    <x v="1"/>
    <s v="India"/>
    <x v="7"/>
    <x v="4"/>
    <n v="79.718824157759499"/>
    <n v="22.134914550529199"/>
    <x v="3"/>
    <m/>
    <x v="0"/>
    <n v="1554"/>
    <n v="3400"/>
    <n v="2.6188112775650834"/>
    <n v="8903.9583437212841"/>
  </r>
  <r>
    <s v="ID0548"/>
    <d v="2012-05-26T05:31:25"/>
    <s v="Rs. 500000"/>
    <n v="500000"/>
    <s v="INR"/>
    <n v="8903.9583437212841"/>
    <s v="Research Associate"/>
    <x v="6"/>
    <s v="India"/>
    <x v="7"/>
    <x v="4"/>
    <n v="79.718824157759499"/>
    <n v="22.134914550529199"/>
    <x v="2"/>
    <m/>
    <x v="0"/>
    <n v="1555"/>
    <n v="3400"/>
    <n v="2.6188112775650834"/>
    <n v="8903.9583437212841"/>
  </r>
  <r>
    <s v="ID1454"/>
    <d v="2012-05-30T13:21:06"/>
    <n v="500000"/>
    <n v="500000"/>
    <s v="INR"/>
    <n v="8903.9583437212841"/>
    <s v="Project Management"/>
    <x v="1"/>
    <s v="India"/>
    <x v="7"/>
    <x v="4"/>
    <n v="79.718824157759499"/>
    <n v="22.134914550529199"/>
    <x v="3"/>
    <m/>
    <x v="0"/>
    <n v="1556"/>
    <n v="3400"/>
    <n v="2.6188112775650834"/>
    <n v="8903.9583437212841"/>
  </r>
  <r>
    <s v="ID0716"/>
    <d v="2012-05-26T14:23:48"/>
    <n v="500000"/>
    <n v="500000"/>
    <s v="INR"/>
    <n v="8903.9583437212841"/>
    <s v="mis "/>
    <x v="4"/>
    <s v="India"/>
    <x v="7"/>
    <x v="4"/>
    <n v="79.718824157759499"/>
    <n v="22.134914550529199"/>
    <x v="3"/>
    <n v="1"/>
    <x v="0"/>
    <n v="1557"/>
    <n v="3400"/>
    <n v="2.6188112775650834"/>
    <n v="8903.9583437212841"/>
  </r>
  <r>
    <s v="ID0717"/>
    <d v="2012-05-26T14:33:11"/>
    <n v="500000"/>
    <n v="500000"/>
    <s v="INR"/>
    <n v="8903.9583437212841"/>
    <s v="Engineer"/>
    <x v="7"/>
    <s v="India"/>
    <x v="7"/>
    <x v="4"/>
    <n v="79.718824157759499"/>
    <n v="22.134914550529199"/>
    <x v="2"/>
    <n v="2"/>
    <x v="0"/>
    <n v="1558"/>
    <n v="3400"/>
    <n v="2.6188112775650834"/>
    <n v="8903.9583437212841"/>
  </r>
  <r>
    <s v="ID0891"/>
    <d v="2012-05-27T13:42:15"/>
    <s v="inr 500000"/>
    <n v="500000"/>
    <s v="INR"/>
    <n v="8903.9583437212841"/>
    <s v="team coach"/>
    <x v="1"/>
    <s v="India"/>
    <x v="7"/>
    <x v="4"/>
    <n v="79.718824157759499"/>
    <n v="22.134914550529199"/>
    <x v="1"/>
    <n v="5"/>
    <x v="4"/>
    <n v="1559"/>
    <n v="3400"/>
    <n v="2.6188112775650834"/>
    <n v="8903.9583437212841"/>
  </r>
  <r>
    <s v="ID0898"/>
    <d v="2012-05-27T14:49:12"/>
    <s v="5,00,000 INR"/>
    <n v="500000"/>
    <s v="INR"/>
    <n v="8903.9583437212841"/>
    <s v="Planning Engineer"/>
    <x v="7"/>
    <s v="India"/>
    <x v="7"/>
    <x v="4"/>
    <n v="79.718824157759499"/>
    <n v="22.134914550529199"/>
    <x v="3"/>
    <n v="3"/>
    <x v="0"/>
    <n v="1560"/>
    <n v="3400"/>
    <n v="2.6188112775650834"/>
    <n v="8903.9583437212841"/>
  </r>
  <r>
    <s v="ID1000"/>
    <d v="2012-05-28T09:51:24"/>
    <s v="Rs. 500000"/>
    <n v="500000"/>
    <s v="INR"/>
    <n v="8903.9583437212841"/>
    <s v="Business Analyst"/>
    <x v="6"/>
    <s v="India"/>
    <x v="7"/>
    <x v="4"/>
    <n v="79.718824157759499"/>
    <n v="22.134914550529199"/>
    <x v="0"/>
    <n v="7"/>
    <x v="4"/>
    <n v="1561"/>
    <n v="3400"/>
    <n v="2.6188112775650834"/>
    <n v="8903.9583437212841"/>
  </r>
  <r>
    <s v="ID1095"/>
    <d v="2012-05-28T16:03:45"/>
    <s v="Rs500000"/>
    <n v="500000"/>
    <s v="INR"/>
    <n v="8903.9583437212841"/>
    <s v="Executive"/>
    <x v="6"/>
    <s v="India"/>
    <x v="7"/>
    <x v="4"/>
    <n v="79.718824157759499"/>
    <n v="22.134914550529199"/>
    <x v="3"/>
    <n v="23"/>
    <x v="1"/>
    <n v="1562"/>
    <n v="3400"/>
    <n v="2.6188112775650834"/>
    <n v="8903.9583437212841"/>
  </r>
  <r>
    <s v="ID1161"/>
    <d v="2012-05-28T22:08:12"/>
    <s v="Rs.5,00,000"/>
    <n v="500000"/>
    <s v="INR"/>
    <n v="8903.9583437212841"/>
    <s v="Deputy Manager"/>
    <x v="1"/>
    <s v="India"/>
    <x v="7"/>
    <x v="4"/>
    <n v="79.718824157759499"/>
    <n v="22.134914550529199"/>
    <x v="1"/>
    <n v="25"/>
    <x v="1"/>
    <n v="1563"/>
    <n v="3400"/>
    <n v="2.6188112775650834"/>
    <n v="8903.9583437212841"/>
  </r>
  <r>
    <s v="ID1172"/>
    <d v="2012-05-28T22:41:15"/>
    <n v="500000"/>
    <n v="500000"/>
    <s v="INR"/>
    <n v="8903.9583437212841"/>
    <s v="Business Analyst"/>
    <x v="6"/>
    <s v="India"/>
    <x v="7"/>
    <x v="4"/>
    <n v="79.718824157759499"/>
    <n v="22.134914550529199"/>
    <x v="0"/>
    <n v="0.8"/>
    <x v="0"/>
    <n v="1564"/>
    <n v="3400"/>
    <n v="2.6188112775650834"/>
    <n v="8903.9583437212841"/>
  </r>
  <r>
    <s v="ID1214"/>
    <d v="2012-05-29T00:28:38"/>
    <n v="500000"/>
    <n v="500000"/>
    <s v="INR"/>
    <n v="8903.9583437212841"/>
    <s v="Consultant"/>
    <x v="5"/>
    <s v="India"/>
    <x v="7"/>
    <x v="4"/>
    <n v="79.718824157759499"/>
    <n v="22.134914550529199"/>
    <x v="3"/>
    <n v="3"/>
    <x v="0"/>
    <n v="1565"/>
    <n v="3400"/>
    <n v="2.6188112775650834"/>
    <n v="8903.9583437212841"/>
  </r>
  <r>
    <s v="ID1278"/>
    <d v="2012-05-29T10:43:49"/>
    <n v="500000"/>
    <n v="500000"/>
    <s v="INR"/>
    <n v="8903.9583437212841"/>
    <s v="Asstt. Manager"/>
    <x v="1"/>
    <s v="India"/>
    <x v="7"/>
    <x v="4"/>
    <n v="79.718824157759499"/>
    <n v="22.134914550529199"/>
    <x v="3"/>
    <n v="29"/>
    <x v="1"/>
    <n v="1566"/>
    <n v="3400"/>
    <n v="2.6188112775650834"/>
    <n v="8903.9583437212841"/>
  </r>
  <r>
    <s v="ID1309"/>
    <d v="2012-05-29T14:34:42"/>
    <s v="500000 Rupees"/>
    <n v="500000"/>
    <s v="INR"/>
    <n v="8903.9583437212841"/>
    <s v="Senior software engineer"/>
    <x v="7"/>
    <s v="India"/>
    <x v="7"/>
    <x v="4"/>
    <n v="79.718824157759499"/>
    <n v="22.134914550529199"/>
    <x v="0"/>
    <n v="2"/>
    <x v="0"/>
    <n v="1567"/>
    <n v="3400"/>
    <n v="2.6188112775650834"/>
    <n v="8903.9583437212841"/>
  </r>
  <r>
    <s v="ID1339"/>
    <d v="2012-05-29T17:16:20"/>
    <n v="500000"/>
    <n v="500000"/>
    <s v="INR"/>
    <n v="8903.9583437212841"/>
    <s v="support manager"/>
    <x v="1"/>
    <s v="India"/>
    <x v="7"/>
    <x v="4"/>
    <n v="79.718824157759499"/>
    <n v="22.134914550529199"/>
    <x v="3"/>
    <n v="5"/>
    <x v="4"/>
    <n v="1568"/>
    <n v="3400"/>
    <n v="2.6188112775650834"/>
    <n v="8903.9583437212841"/>
  </r>
  <r>
    <s v="ID1532"/>
    <d v="2012-05-31T10:29:42"/>
    <n v="500000"/>
    <n v="500000"/>
    <s v="INR"/>
    <n v="8903.9583437212841"/>
    <s v="Developer"/>
    <x v="6"/>
    <s v="India"/>
    <x v="7"/>
    <x v="4"/>
    <n v="79.718824157759499"/>
    <n v="22.134914550529199"/>
    <x v="0"/>
    <n v="8"/>
    <x v="4"/>
    <n v="1569"/>
    <n v="3400"/>
    <n v="2.6188112775650834"/>
    <n v="8903.9583437212841"/>
  </r>
  <r>
    <s v="ID1572"/>
    <d v="2012-06-01T02:46:21"/>
    <s v="Rs. 500000"/>
    <n v="500000"/>
    <s v="INR"/>
    <n v="8903.9583437212841"/>
    <s v="Sr. Associate"/>
    <x v="6"/>
    <s v="India"/>
    <x v="7"/>
    <x v="4"/>
    <n v="79.718824157759499"/>
    <n v="22.134914550529199"/>
    <x v="0"/>
    <n v="9"/>
    <x v="4"/>
    <n v="1570"/>
    <n v="3400"/>
    <n v="2.6188112775650834"/>
    <n v="8903.9583437212841"/>
  </r>
  <r>
    <s v="ID1661"/>
    <d v="2012-06-04T16:31:09"/>
    <s v="Rs. 5 lacs"/>
    <n v="500000"/>
    <s v="INR"/>
    <n v="8903.9583437212841"/>
    <s v="Team Leader"/>
    <x v="1"/>
    <s v="India"/>
    <x v="7"/>
    <x v="4"/>
    <n v="79.718824157759499"/>
    <n v="22.134914550529199"/>
    <x v="2"/>
    <n v="20"/>
    <x v="1"/>
    <n v="1571"/>
    <n v="3400"/>
    <n v="2.6188112775650834"/>
    <n v="8903.9583437212841"/>
  </r>
  <r>
    <s v="ID1716"/>
    <d v="2012-06-06T16:03:39"/>
    <n v="500000"/>
    <n v="500000"/>
    <s v="INR"/>
    <n v="8903.9583437212841"/>
    <s v="Sr. Associate"/>
    <x v="6"/>
    <s v="India"/>
    <x v="7"/>
    <x v="4"/>
    <n v="79.718824157759499"/>
    <n v="22.134914550529199"/>
    <x v="0"/>
    <n v="4"/>
    <x v="0"/>
    <n v="1572"/>
    <n v="3400"/>
    <n v="2.6188112775650834"/>
    <n v="8903.9583437212841"/>
  </r>
  <r>
    <s v="ID1727"/>
    <d v="2012-06-07T00:32:24"/>
    <s v="500000vINR"/>
    <n v="500000"/>
    <s v="INR"/>
    <n v="8903.9583437212841"/>
    <s v="Business Analyst"/>
    <x v="6"/>
    <s v="India"/>
    <x v="7"/>
    <x v="4"/>
    <n v="79.718824157759499"/>
    <n v="22.134914550529199"/>
    <x v="0"/>
    <n v="2"/>
    <x v="0"/>
    <n v="1573"/>
    <n v="3400"/>
    <n v="2.6188112775650834"/>
    <n v="8903.9583437212841"/>
  </r>
  <r>
    <s v="ID1777"/>
    <d v="2012-06-10T04:16:05"/>
    <n v="500000"/>
    <n v="500000"/>
    <s v="INR"/>
    <n v="8903.9583437212841"/>
    <s v="equity research trainee"/>
    <x v="6"/>
    <s v="India"/>
    <x v="7"/>
    <x v="4"/>
    <n v="79.718824157759499"/>
    <n v="22.134914550529199"/>
    <x v="2"/>
    <m/>
    <x v="0"/>
    <n v="1574"/>
    <n v="3400"/>
    <n v="2.6188112775650834"/>
    <n v="8903.9583437212841"/>
  </r>
  <r>
    <s v="ID0672"/>
    <d v="2012-05-26T12:54:15"/>
    <n v="8738"/>
    <n v="8738"/>
    <s v="USD"/>
    <n v="8738"/>
    <s v="Sales Coordinator"/>
    <x v="1"/>
    <s v="India"/>
    <x v="7"/>
    <x v="4"/>
    <n v="79.718824157759499"/>
    <n v="22.134914550529199"/>
    <x v="2"/>
    <n v="7.3"/>
    <x v="4"/>
    <n v="1575"/>
    <n v="3400"/>
    <n v="2.57"/>
    <n v="8738"/>
  </r>
  <r>
    <s v="ID1173"/>
    <d v="2012-05-28T22:41:26"/>
    <s v="8725 $"/>
    <n v="8725"/>
    <s v="USD"/>
    <n v="8725"/>
    <s v="Administration Officer"/>
    <x v="1"/>
    <s v="Pakistan"/>
    <x v="49"/>
    <x v="4"/>
    <n v="71.247499000000005"/>
    <n v="30.3308401"/>
    <x v="3"/>
    <n v="18"/>
    <x v="3"/>
    <n v="1576"/>
    <n v="2790"/>
    <n v="3.1272401433691757"/>
    <n v="8725"/>
  </r>
  <r>
    <s v="ID1045"/>
    <d v="2012-05-28T13:42:12"/>
    <n v="725"/>
    <n v="8700"/>
    <s v="USD"/>
    <n v="8700"/>
    <s v="Project Controlling (MIS Reports)"/>
    <x v="8"/>
    <s v="India"/>
    <x v="7"/>
    <x v="4"/>
    <n v="79.718824157759499"/>
    <n v="22.134914550529199"/>
    <x v="3"/>
    <n v="7"/>
    <x v="4"/>
    <n v="1577"/>
    <n v="3400"/>
    <n v="2.5588235294117645"/>
    <n v="8700"/>
  </r>
  <r>
    <s v="ID0915"/>
    <d v="2012-05-27T17:16:55"/>
    <s v="486000 INR"/>
    <n v="486000"/>
    <s v="INR"/>
    <n v="8654.6475100970874"/>
    <s v="Assistant manager"/>
    <x v="1"/>
    <s v="India"/>
    <x v="7"/>
    <x v="4"/>
    <n v="79.718824157759499"/>
    <n v="22.134914550529199"/>
    <x v="2"/>
    <n v="6"/>
    <x v="4"/>
    <n v="1578"/>
    <n v="3400"/>
    <n v="2.5454845617932609"/>
    <n v="8654.6475100970874"/>
  </r>
  <r>
    <s v="ID1163"/>
    <d v="2012-05-28T22:13:24"/>
    <n v="8600"/>
    <n v="8600"/>
    <s v="USD"/>
    <n v="8600"/>
    <s v="Catlog associates"/>
    <x v="6"/>
    <s v="India"/>
    <x v="7"/>
    <x v="4"/>
    <n v="79.718824157759499"/>
    <n v="22.134914550529199"/>
    <x v="0"/>
    <n v="2"/>
    <x v="0"/>
    <n v="1579"/>
    <n v="3400"/>
    <n v="2.5294117647058822"/>
    <n v="8600"/>
  </r>
  <r>
    <s v="ID0225"/>
    <d v="2012-05-26T00:58:03"/>
    <n v="480000"/>
    <n v="480000"/>
    <s v="INR"/>
    <n v="8547.8000099724322"/>
    <s v="Cash Officer"/>
    <x v="1"/>
    <s v="India"/>
    <x v="7"/>
    <x v="4"/>
    <n v="79.718824157759499"/>
    <n v="22.134914550529199"/>
    <x v="0"/>
    <m/>
    <x v="0"/>
    <n v="1580"/>
    <n v="3400"/>
    <n v="2.5140588264624801"/>
    <n v="8547.8000099724322"/>
  </r>
  <r>
    <s v="ID0372"/>
    <d v="2012-05-26T01:50:59"/>
    <s v="480000 Rs."/>
    <n v="480000"/>
    <s v="INR"/>
    <n v="8547.8000099724322"/>
    <s v="System Manager"/>
    <x v="1"/>
    <s v="India"/>
    <x v="7"/>
    <x v="4"/>
    <n v="79.718824157759499"/>
    <n v="22.134914550529199"/>
    <x v="1"/>
    <m/>
    <x v="0"/>
    <n v="1581"/>
    <n v="3400"/>
    <n v="2.5140588264624801"/>
    <n v="8547.8000099724322"/>
  </r>
  <r>
    <s v="ID0651"/>
    <d v="2012-05-26T12:17:01"/>
    <n v="480000"/>
    <n v="480000"/>
    <s v="INR"/>
    <n v="8547.8000099724322"/>
    <s v="BI Consultant"/>
    <x v="4"/>
    <s v="India"/>
    <x v="7"/>
    <x v="4"/>
    <n v="79.718824157759499"/>
    <n v="22.134914550529199"/>
    <x v="1"/>
    <n v="3"/>
    <x v="0"/>
    <n v="1582"/>
    <n v="3400"/>
    <n v="2.5140588264624801"/>
    <n v="8547.8000099724322"/>
  </r>
  <r>
    <s v="ID0666"/>
    <d v="2012-05-26T12:36:53"/>
    <s v="Rs 480000"/>
    <n v="480000"/>
    <s v="INR"/>
    <n v="8547.8000099724322"/>
    <s v="PMO"/>
    <x v="1"/>
    <s v="India"/>
    <x v="7"/>
    <x v="4"/>
    <n v="79.718824157759499"/>
    <n v="22.134914550529199"/>
    <x v="3"/>
    <n v="8"/>
    <x v="4"/>
    <n v="1583"/>
    <n v="3400"/>
    <n v="2.5140588264624801"/>
    <n v="8547.8000099724322"/>
  </r>
  <r>
    <s v="ID0709"/>
    <d v="2012-05-26T14:10:51"/>
    <s v="4,80,000 Ruppes"/>
    <n v="480000"/>
    <s v="INR"/>
    <n v="8547.8000099724322"/>
    <s v="Business Analyst"/>
    <x v="6"/>
    <s v="India"/>
    <x v="7"/>
    <x v="4"/>
    <n v="79.718824157759499"/>
    <n v="22.134914550529199"/>
    <x v="0"/>
    <n v="4"/>
    <x v="0"/>
    <n v="1584"/>
    <n v="3400"/>
    <n v="2.5140588264624801"/>
    <n v="8547.8000099724322"/>
  </r>
  <r>
    <s v="ID0730"/>
    <d v="2012-05-26T15:06:00"/>
    <n v="4.8"/>
    <n v="480000"/>
    <s v="INR"/>
    <n v="8547.8000099724322"/>
    <s v="Asst Mngr"/>
    <x v="6"/>
    <s v="India"/>
    <x v="7"/>
    <x v="4"/>
    <n v="79.718824157759499"/>
    <n v="22.134914550529199"/>
    <x v="3"/>
    <n v="3.5"/>
    <x v="0"/>
    <n v="1585"/>
    <n v="3400"/>
    <n v="2.5140588264624801"/>
    <n v="8547.8000099724322"/>
  </r>
  <r>
    <s v="ID0779"/>
    <d v="2012-05-26T18:41:31"/>
    <s v="Rs 40000"/>
    <n v="480000"/>
    <s v="INR"/>
    <n v="8547.8000099724322"/>
    <s v="Banker"/>
    <x v="1"/>
    <s v="India"/>
    <x v="7"/>
    <x v="4"/>
    <n v="79.718824157759499"/>
    <n v="22.134914550529199"/>
    <x v="0"/>
    <n v="11"/>
    <x v="2"/>
    <n v="1586"/>
    <n v="3400"/>
    <n v="2.5140588264624801"/>
    <n v="8547.8000099724322"/>
  </r>
  <r>
    <s v="ID0946"/>
    <d v="2012-05-28T00:28:56"/>
    <s v="Rs 40000"/>
    <n v="480000"/>
    <s v="INR"/>
    <n v="8547.8000099724322"/>
    <s v="Manager"/>
    <x v="1"/>
    <s v="India"/>
    <x v="7"/>
    <x v="4"/>
    <n v="79.718824157759499"/>
    <n v="22.134914550529199"/>
    <x v="3"/>
    <n v="2"/>
    <x v="0"/>
    <n v="1587"/>
    <n v="3400"/>
    <n v="2.5140588264624801"/>
    <n v="8547.8000099724322"/>
  </r>
  <r>
    <s v="ID1202"/>
    <d v="2012-05-28T23:52:42"/>
    <n v="480000"/>
    <n v="480000"/>
    <s v="INR"/>
    <n v="8547.8000099724322"/>
    <s v="Documentation Consultant"/>
    <x v="5"/>
    <s v="India"/>
    <x v="7"/>
    <x v="4"/>
    <n v="79.718824157759499"/>
    <n v="22.134914550529199"/>
    <x v="2"/>
    <n v="15"/>
    <x v="3"/>
    <n v="1588"/>
    <n v="3400"/>
    <n v="2.5140588264624801"/>
    <n v="8547.8000099724322"/>
  </r>
  <r>
    <s v="ID1450"/>
    <d v="2012-05-30T12:25:23"/>
    <n v="480000"/>
    <n v="480000"/>
    <s v="INR"/>
    <n v="8547.8000099724322"/>
    <s v="Performance Analyst"/>
    <x v="6"/>
    <s v="India"/>
    <x v="7"/>
    <x v="4"/>
    <n v="79.718824157759499"/>
    <n v="22.134914550529199"/>
    <x v="0"/>
    <n v="7"/>
    <x v="4"/>
    <n v="1589"/>
    <n v="3400"/>
    <n v="2.5140588264624801"/>
    <n v="8547.8000099724322"/>
  </r>
  <r>
    <s v="ID1790"/>
    <d v="2012-06-11T17:01:58"/>
    <s v="Rs 480000"/>
    <n v="480000"/>
    <s v="INR"/>
    <n v="8547.8000099724322"/>
    <s v="Development Analyst"/>
    <x v="6"/>
    <s v="India"/>
    <x v="7"/>
    <x v="4"/>
    <n v="79.718824157759499"/>
    <n v="22.134914550529199"/>
    <x v="0"/>
    <n v="1"/>
    <x v="0"/>
    <n v="1590"/>
    <n v="3400"/>
    <n v="2.5140588264624801"/>
    <n v="8547.8000099724322"/>
  </r>
  <r>
    <s v="ID0423"/>
    <d v="2012-05-26T02:20:15"/>
    <s v="8500 USD"/>
    <n v="8500"/>
    <s v="USD"/>
    <n v="8500"/>
    <s v="Accounting Coordinator"/>
    <x v="0"/>
    <s v="Romania"/>
    <x v="58"/>
    <x v="1"/>
    <n v="25.074970241904701"/>
    <n v="45.811115189921601"/>
    <x v="3"/>
    <m/>
    <x v="0"/>
    <n v="1591"/>
    <n v="14290"/>
    <n v="0.59482155353393984"/>
    <n v="8500"/>
  </r>
  <r>
    <s v="ID0436"/>
    <d v="2012-05-26T02:35:10"/>
    <n v="8500"/>
    <n v="8500"/>
    <s v="USD"/>
    <n v="8500"/>
    <s v="Assesor"/>
    <x v="6"/>
    <s v="Colombia"/>
    <x v="62"/>
    <x v="2"/>
    <n v="-73.784507199999993"/>
    <n v="2.8930785999999999"/>
    <x v="1"/>
    <m/>
    <x v="0"/>
    <n v="1592"/>
    <n v="9060"/>
    <n v="0.9381898454746137"/>
    <n v="8500"/>
  </r>
  <r>
    <s v="ID1044"/>
    <d v="2012-05-28T13:41:33"/>
    <n v="476000"/>
    <n v="476000"/>
    <s v="INR"/>
    <n v="8476.5683432226633"/>
    <s v="Report Specialist"/>
    <x v="4"/>
    <s v="India"/>
    <x v="7"/>
    <x v="4"/>
    <n v="79.718824157759499"/>
    <n v="22.134914550529199"/>
    <x v="0"/>
    <n v="8"/>
    <x v="4"/>
    <n v="1593"/>
    <n v="3400"/>
    <n v="2.4931083362419599"/>
    <n v="8476.5683432226633"/>
  </r>
  <r>
    <s v="ID0509"/>
    <d v="2012-05-26T04:14:27"/>
    <n v="8400"/>
    <n v="8400"/>
    <s v="USD"/>
    <n v="8400"/>
    <s v="Manager"/>
    <x v="1"/>
    <s v="India"/>
    <x v="7"/>
    <x v="4"/>
    <n v="79.718824157759499"/>
    <n v="22.134914550529199"/>
    <x v="0"/>
    <m/>
    <x v="0"/>
    <n v="1594"/>
    <n v="3400"/>
    <n v="2.4705882352941178"/>
    <n v="8400"/>
  </r>
  <r>
    <s v="ID0622"/>
    <d v="2012-05-26T11:01:56"/>
    <n v="700"/>
    <n v="8400"/>
    <s v="USD"/>
    <n v="8400"/>
    <s v="SYSTEM MANAGER"/>
    <x v="1"/>
    <s v="India"/>
    <x v="7"/>
    <x v="4"/>
    <n v="79.718824157759499"/>
    <n v="22.134914550529199"/>
    <x v="2"/>
    <n v="26"/>
    <x v="1"/>
    <n v="1595"/>
    <n v="3400"/>
    <n v="2.4705882352941178"/>
    <n v="8400"/>
  </r>
  <r>
    <s v="ID1718"/>
    <d v="2012-06-06T18:52:03"/>
    <n v="700"/>
    <n v="8400"/>
    <s v="USD"/>
    <n v="8400"/>
    <s v="gov employee"/>
    <x v="6"/>
    <s v="indonesia"/>
    <x v="27"/>
    <x v="4"/>
    <n v="118.74036008173201"/>
    <n v="-3.1759486978616001"/>
    <x v="0"/>
    <n v="14"/>
    <x v="2"/>
    <n v="1596"/>
    <n v="4200"/>
    <n v="2"/>
    <n v="8400"/>
  </r>
  <r>
    <s v="ID1859"/>
    <d v="2012-06-15T15:07:11"/>
    <n v="700"/>
    <n v="8400"/>
    <s v="USD"/>
    <n v="8400"/>
    <s v="Analyst"/>
    <x v="6"/>
    <s v="Baltic"/>
    <x v="95"/>
    <x v="1"/>
    <n v="19.863281000000001"/>
    <n v="58.487952"/>
    <x v="2"/>
    <n v="0.3"/>
    <x v="0"/>
    <n v="1597"/>
    <e v="#N/A"/>
    <e v="#N/A"/>
    <n v="1E-3"/>
  </r>
  <r>
    <s v="ID1917"/>
    <d v="2012-06-20T01:43:12"/>
    <n v="700"/>
    <n v="8400"/>
    <s v="USD"/>
    <n v="8400"/>
    <s v="Sr. Executive MIS"/>
    <x v="4"/>
    <s v="India"/>
    <x v="7"/>
    <x v="4"/>
    <n v="79.718824157759499"/>
    <n v="22.134914550529199"/>
    <x v="2"/>
    <n v="6"/>
    <x v="4"/>
    <n v="1598"/>
    <n v="3400"/>
    <n v="2.4705882352941178"/>
    <n v="8400"/>
  </r>
  <r>
    <s v="ID0258"/>
    <d v="2012-05-26T01:06:38"/>
    <s v="Rs 470000"/>
    <n v="470000"/>
    <s v="INR"/>
    <n v="8369.7208430980063"/>
    <s v="Web Statistics Analyst"/>
    <x v="6"/>
    <s v="India"/>
    <x v="7"/>
    <x v="4"/>
    <n v="79.718824157759499"/>
    <n v="22.134914550529199"/>
    <x v="2"/>
    <m/>
    <x v="0"/>
    <n v="1599"/>
    <n v="3400"/>
    <n v="2.4616826009111783"/>
    <n v="8369.7208430980063"/>
  </r>
  <r>
    <s v="ID0679"/>
    <d v="2012-05-26T13:02:50"/>
    <n v="470000"/>
    <n v="470000"/>
    <s v="INR"/>
    <n v="8369.7208430980063"/>
    <s v="Consultant"/>
    <x v="5"/>
    <s v="India"/>
    <x v="7"/>
    <x v="4"/>
    <n v="79.718824157759499"/>
    <n v="22.134914550529199"/>
    <x v="2"/>
    <n v="4"/>
    <x v="0"/>
    <n v="1600"/>
    <n v="3400"/>
    <n v="2.4616826009111783"/>
    <n v="8369.7208430980063"/>
  </r>
  <r>
    <s v="ID0294"/>
    <d v="2012-05-26T01:19:09"/>
    <s v="4.5 lakh INR"/>
    <n v="450000"/>
    <s v="INR"/>
    <n v="8013.5625093491553"/>
    <s v="Business Analyst"/>
    <x v="6"/>
    <s v="India"/>
    <x v="7"/>
    <x v="4"/>
    <n v="79.718824157759499"/>
    <n v="22.134914550529199"/>
    <x v="0"/>
    <m/>
    <x v="0"/>
    <n v="1601"/>
    <n v="3400"/>
    <n v="2.3569301498085751"/>
    <n v="8013.5625093491553"/>
  </r>
  <r>
    <s v="ID0544"/>
    <d v="2012-05-26T05:29:55"/>
    <n v="450000"/>
    <n v="450000"/>
    <s v="INR"/>
    <n v="8013.5625093491553"/>
    <s v="deputy manager"/>
    <x v="1"/>
    <s v="India"/>
    <x v="7"/>
    <x v="4"/>
    <n v="79.718824157759499"/>
    <n v="22.134914550529199"/>
    <x v="2"/>
    <m/>
    <x v="0"/>
    <n v="1602"/>
    <n v="3400"/>
    <n v="2.3569301498085751"/>
    <n v="8013.5625093491553"/>
  </r>
  <r>
    <s v="ID0710"/>
    <d v="2012-05-26T14:11:52"/>
    <s v="Re. 4.5 Lacs Per Annum"/>
    <n v="450000"/>
    <s v="INR"/>
    <n v="8013.5625093491553"/>
    <s v="Data Analyst"/>
    <x v="6"/>
    <s v="India"/>
    <x v="7"/>
    <x v="4"/>
    <n v="79.718824157759499"/>
    <n v="22.134914550529199"/>
    <x v="2"/>
    <n v="8"/>
    <x v="4"/>
    <n v="1603"/>
    <n v="3400"/>
    <n v="2.3569301498085751"/>
    <n v="8013.5625093491553"/>
  </r>
  <r>
    <s v="ID0792"/>
    <d v="2012-05-26T20:20:34"/>
    <s v="Rs 450000"/>
    <n v="450000"/>
    <s v="INR"/>
    <n v="8013.5625093491553"/>
    <s v="Material Planner"/>
    <x v="1"/>
    <s v="India"/>
    <x v="7"/>
    <x v="4"/>
    <n v="79.718824157759499"/>
    <n v="22.134914550529199"/>
    <x v="2"/>
    <n v="1.5"/>
    <x v="0"/>
    <n v="1604"/>
    <n v="3400"/>
    <n v="2.3569301498085751"/>
    <n v="8013.5625093491553"/>
  </r>
  <r>
    <s v="ID0807"/>
    <d v="2012-05-26T21:40:49"/>
    <s v="Rs. 450000"/>
    <n v="450000"/>
    <s v="INR"/>
    <n v="8013.5625093491553"/>
    <s v="Sr. Executive"/>
    <x v="1"/>
    <s v="India"/>
    <x v="7"/>
    <x v="4"/>
    <n v="79.718824157759499"/>
    <n v="22.134914550529199"/>
    <x v="0"/>
    <n v="6"/>
    <x v="4"/>
    <n v="1605"/>
    <n v="3400"/>
    <n v="2.3569301498085751"/>
    <n v="8013.5625093491553"/>
  </r>
  <r>
    <s v="ID1023"/>
    <d v="2012-05-28T12:20:48"/>
    <s v="INR 4.5 Lac"/>
    <n v="450000"/>
    <s v="INR"/>
    <n v="8013.5625093491553"/>
    <s v="Asst. Manager"/>
    <x v="1"/>
    <s v="India"/>
    <x v="7"/>
    <x v="4"/>
    <n v="79.718824157759499"/>
    <n v="22.134914550529199"/>
    <x v="2"/>
    <n v="15"/>
    <x v="3"/>
    <n v="1606"/>
    <n v="3400"/>
    <n v="2.3569301498085751"/>
    <n v="8013.5625093491553"/>
  </r>
  <r>
    <s v="ID1179"/>
    <d v="2012-05-28T22:49:15"/>
    <s v="4.5 laks"/>
    <n v="450000"/>
    <s v="INR"/>
    <n v="8013.5625093491553"/>
    <s v="Production Manager"/>
    <x v="1"/>
    <s v="India"/>
    <x v="7"/>
    <x v="4"/>
    <n v="79.718824157759499"/>
    <n v="22.134914550529199"/>
    <x v="0"/>
    <n v="21"/>
    <x v="1"/>
    <n v="1607"/>
    <n v="3400"/>
    <n v="2.3569301498085751"/>
    <n v="8013.5625093491553"/>
  </r>
  <r>
    <s v="ID1223"/>
    <d v="2012-05-29T01:19:26"/>
    <s v="INR 450000"/>
    <n v="450000"/>
    <s v="INR"/>
    <n v="8013.5625093491553"/>
    <s v="ASSISTANT MANAGER"/>
    <x v="1"/>
    <s v="India"/>
    <x v="7"/>
    <x v="4"/>
    <n v="79.718824157759499"/>
    <n v="22.134914550529199"/>
    <x v="2"/>
    <n v="2"/>
    <x v="0"/>
    <n v="1608"/>
    <n v="3400"/>
    <n v="2.3569301498085751"/>
    <n v="8013.5625093491553"/>
  </r>
  <r>
    <s v="ID1363"/>
    <d v="2012-05-29T19:11:31"/>
    <s v="Rs. 4.5 lakhs "/>
    <n v="450000"/>
    <s v="INR"/>
    <n v="8013.5625093491553"/>
    <s v="Mechanical Design engineer"/>
    <x v="7"/>
    <s v="India"/>
    <x v="7"/>
    <x v="4"/>
    <n v="79.718824157759499"/>
    <n v="22.134914550529199"/>
    <x v="1"/>
    <n v="7"/>
    <x v="4"/>
    <n v="1609"/>
    <n v="3400"/>
    <n v="2.3569301498085751"/>
    <n v="8013.5625093491553"/>
  </r>
  <r>
    <s v="ID1686"/>
    <d v="2012-06-05T17:59:39"/>
    <s v="INR 450000"/>
    <n v="450000"/>
    <s v="INR"/>
    <n v="8013.5625093491553"/>
    <s v="Sr Executive - MIS"/>
    <x v="4"/>
    <s v="India"/>
    <x v="7"/>
    <x v="4"/>
    <n v="79.718824157759499"/>
    <n v="22.134914550529199"/>
    <x v="2"/>
    <n v="4"/>
    <x v="0"/>
    <n v="1610"/>
    <n v="3400"/>
    <n v="2.3569301498085751"/>
    <n v="8013.5625093491553"/>
  </r>
  <r>
    <s v="ID1820"/>
    <d v="2012-06-13T00:20:14"/>
    <s v="4.5 Laks"/>
    <n v="450000"/>
    <s v="INR"/>
    <n v="8013.5625093491553"/>
    <s v="MIS Executive"/>
    <x v="4"/>
    <s v="India"/>
    <x v="7"/>
    <x v="4"/>
    <n v="79.718824157759499"/>
    <n v="22.134914550529199"/>
    <x v="0"/>
    <n v="4"/>
    <x v="0"/>
    <n v="1611"/>
    <n v="3400"/>
    <n v="2.3569301498085751"/>
    <n v="8013.5625093491553"/>
  </r>
  <r>
    <s v="ID0648"/>
    <d v="2012-05-26T11:58:23"/>
    <n v="8000"/>
    <n v="8000"/>
    <s v="USD"/>
    <n v="8000"/>
    <s v="Quality officer"/>
    <x v="1"/>
    <s v="bangkok"/>
    <x v="13"/>
    <x v="4"/>
    <n v="100.83273"/>
    <n v="14.8971921"/>
    <x v="2"/>
    <n v="1"/>
    <x v="0"/>
    <n v="1612"/>
    <n v="8190"/>
    <n v="0.97680097680097677"/>
    <n v="8000"/>
  </r>
  <r>
    <s v="ID0757"/>
    <d v="2012-05-26T16:50:46"/>
    <n v="8000"/>
    <n v="8000"/>
    <s v="USD"/>
    <n v="8000"/>
    <s v="Business Analyst"/>
    <x v="6"/>
    <s v="India"/>
    <x v="7"/>
    <x v="4"/>
    <n v="79.718824157759499"/>
    <n v="22.134914550529199"/>
    <x v="3"/>
    <n v="6"/>
    <x v="4"/>
    <n v="1613"/>
    <n v="3400"/>
    <n v="2.3529411764705883"/>
    <n v="8000"/>
  </r>
  <r>
    <s v="ID0959"/>
    <d v="2012-05-28T04:05:14"/>
    <n v="8000"/>
    <n v="8000"/>
    <s v="USD"/>
    <n v="8000"/>
    <s v="IT Analyst"/>
    <x v="6"/>
    <s v="India"/>
    <x v="7"/>
    <x v="4"/>
    <n v="79.718824157759499"/>
    <n v="22.134914550529199"/>
    <x v="1"/>
    <n v="5"/>
    <x v="4"/>
    <n v="1614"/>
    <n v="3400"/>
    <n v="2.3529411764705883"/>
    <n v="8000"/>
  </r>
  <r>
    <s v="ID1294"/>
    <d v="2012-05-29T13:06:30"/>
    <n v="8000"/>
    <n v="8000"/>
    <s v="USD"/>
    <n v="8000"/>
    <s v="Data Analyst"/>
    <x v="6"/>
    <s v="India"/>
    <x v="7"/>
    <x v="4"/>
    <n v="79.718824157759499"/>
    <n v="22.134914550529199"/>
    <x v="2"/>
    <n v="4"/>
    <x v="0"/>
    <n v="1615"/>
    <n v="3400"/>
    <n v="2.3529411764705883"/>
    <n v="8000"/>
  </r>
  <r>
    <s v="ID1539"/>
    <d v="2012-05-31T16:00:16"/>
    <n v="8000"/>
    <n v="8000"/>
    <s v="USD"/>
    <n v="8000"/>
    <s v="Owner"/>
    <x v="3"/>
    <s v="India"/>
    <x v="7"/>
    <x v="4"/>
    <n v="79.718824157759499"/>
    <n v="22.134914550529199"/>
    <x v="0"/>
    <n v="18"/>
    <x v="3"/>
    <n v="1616"/>
    <n v="3400"/>
    <n v="2.3529411764705883"/>
    <n v="8000"/>
  </r>
  <r>
    <s v="ID1094"/>
    <d v="2012-05-28T16:03:18"/>
    <n v="7960"/>
    <n v="7960"/>
    <s v="USD"/>
    <n v="7960"/>
    <s v="Team Leader"/>
    <x v="1"/>
    <s v="India"/>
    <x v="7"/>
    <x v="4"/>
    <n v="79.718824157759499"/>
    <n v="22.134914550529199"/>
    <x v="0"/>
    <n v="7"/>
    <x v="4"/>
    <n v="1617"/>
    <n v="3400"/>
    <n v="2.3411764705882354"/>
    <n v="7960"/>
  </r>
  <r>
    <s v="ID1075"/>
    <d v="2012-05-28T15:16:20"/>
    <s v="Rs. 438000"/>
    <n v="438000"/>
    <s v="INR"/>
    <n v="7799.8675090998449"/>
    <s v="Assistant Professor"/>
    <x v="6"/>
    <s v="India"/>
    <x v="7"/>
    <x v="4"/>
    <n v="79.718824157759499"/>
    <n v="22.134914550529199"/>
    <x v="1"/>
    <n v="10"/>
    <x v="2"/>
    <n v="1618"/>
    <n v="3400"/>
    <n v="2.2940786791470131"/>
    <n v="7799.8675090998449"/>
  </r>
  <r>
    <s v="ID0652"/>
    <d v="2012-05-26T12:19:47"/>
    <s v="Rs. 4.32 Lakhs"/>
    <n v="432000"/>
    <s v="INR"/>
    <n v="7693.0200089751897"/>
    <s v="Assistant Manager - IT"/>
    <x v="1"/>
    <s v="India"/>
    <x v="7"/>
    <x v="4"/>
    <n v="79.718824157759499"/>
    <n v="22.134914550529199"/>
    <x v="3"/>
    <n v="5"/>
    <x v="4"/>
    <n v="1619"/>
    <n v="3400"/>
    <n v="2.2626529438162324"/>
    <n v="7693.0200089751897"/>
  </r>
  <r>
    <s v="ID0271"/>
    <d v="2012-05-26T01:09:34"/>
    <n v="7600"/>
    <n v="7600"/>
    <s v="USD"/>
    <n v="7600"/>
    <s v="DP specialist"/>
    <x v="2"/>
    <s v="Ukraine"/>
    <x v="80"/>
    <x v="1"/>
    <n v="31.617912802973901"/>
    <n v="48.769300182878801"/>
    <x v="1"/>
    <m/>
    <x v="0"/>
    <n v="1620"/>
    <n v="6620"/>
    <n v="1.148036253776435"/>
    <n v="7600"/>
  </r>
  <r>
    <s v="ID1837"/>
    <d v="2012-06-13T20:39:18"/>
    <n v="425000"/>
    <n v="425000"/>
    <s v="INR"/>
    <n v="7568.3645921630914"/>
    <s v="accountant"/>
    <x v="0"/>
    <s v="India"/>
    <x v="7"/>
    <x v="4"/>
    <n v="79.718824157759499"/>
    <n v="22.134914550529199"/>
    <x v="3"/>
    <n v="6"/>
    <x v="4"/>
    <n v="1621"/>
    <n v="3400"/>
    <n v="2.2259895859303209"/>
    <n v="7568.3645921630914"/>
  </r>
  <r>
    <s v="ID0056"/>
    <d v="2012-05-25T06:26:44"/>
    <n v="7500"/>
    <n v="7500"/>
    <s v="USD"/>
    <n v="7500"/>
    <s v="Analyst"/>
    <x v="6"/>
    <s v="India"/>
    <x v="7"/>
    <x v="4"/>
    <n v="79.718824157759499"/>
    <n v="22.134914550529199"/>
    <x v="0"/>
    <m/>
    <x v="0"/>
    <n v="1622"/>
    <n v="3400"/>
    <n v="2.2058823529411766"/>
    <n v="7500"/>
  </r>
  <r>
    <s v="ID0455"/>
    <d v="2012-05-26T03:01:31"/>
    <s v="7500 USD"/>
    <n v="7500"/>
    <s v="USD"/>
    <n v="7500"/>
    <s v="HR reporting analyst"/>
    <x v="6"/>
    <s v="Romania"/>
    <x v="58"/>
    <x v="1"/>
    <n v="25.074970241904701"/>
    <n v="45.811115189921601"/>
    <x v="2"/>
    <m/>
    <x v="0"/>
    <n v="1623"/>
    <n v="14290"/>
    <n v="0.52484254723582924"/>
    <n v="7500"/>
  </r>
  <r>
    <s v="ID1734"/>
    <d v="2012-06-07T16:45:01"/>
    <n v="421000"/>
    <n v="421000"/>
    <s v="INR"/>
    <n v="7497.1329254133216"/>
    <s v="PMO Analyst"/>
    <x v="6"/>
    <s v="India"/>
    <x v="7"/>
    <x v="4"/>
    <n v="79.718824157759499"/>
    <n v="22.134914550529199"/>
    <x v="0"/>
    <n v="4"/>
    <x v="0"/>
    <n v="1624"/>
    <n v="3400"/>
    <n v="2.2050390957098003"/>
    <n v="7497.1329254133216"/>
  </r>
  <r>
    <s v="ID0160"/>
    <d v="2012-05-26T00:45:53"/>
    <n v="420000"/>
    <n v="420000"/>
    <s v="INR"/>
    <n v="7479.3250087258784"/>
    <s v="managerial"/>
    <x v="1"/>
    <s v="India"/>
    <x v="7"/>
    <x v="4"/>
    <n v="79.718824157759499"/>
    <n v="22.134914550529199"/>
    <x v="1"/>
    <m/>
    <x v="0"/>
    <n v="1625"/>
    <n v="3400"/>
    <n v="2.19980147315467"/>
    <n v="7479.3250087258784"/>
  </r>
  <r>
    <s v="ID0613"/>
    <d v="2012-05-26T10:22:45"/>
    <s v="INR 420000"/>
    <n v="420000"/>
    <s v="INR"/>
    <n v="7479.3250087258784"/>
    <s v="Assistant EDP"/>
    <x v="6"/>
    <s v="India"/>
    <x v="7"/>
    <x v="4"/>
    <n v="79.718824157759499"/>
    <n v="22.134914550529199"/>
    <x v="0"/>
    <n v="3"/>
    <x v="0"/>
    <n v="1626"/>
    <n v="3400"/>
    <n v="2.19980147315467"/>
    <n v="7479.3250087258784"/>
  </r>
  <r>
    <s v="ID1035"/>
    <d v="2012-05-28T13:02:56"/>
    <s v="Rs 4,20,000 "/>
    <n v="420000"/>
    <s v="INR"/>
    <n v="7479.3250087258784"/>
    <s v="Analyst"/>
    <x v="6"/>
    <s v="India"/>
    <x v="7"/>
    <x v="4"/>
    <n v="79.718824157759499"/>
    <n v="22.134914550529199"/>
    <x v="3"/>
    <n v="10"/>
    <x v="2"/>
    <n v="1627"/>
    <n v="3400"/>
    <n v="2.19980147315467"/>
    <n v="7479.3250087258784"/>
  </r>
  <r>
    <s v="ID1909"/>
    <d v="2012-06-19T21:01:21"/>
    <n v="420000"/>
    <n v="420000"/>
    <s v="INR"/>
    <n v="7479.3250087258784"/>
    <s v="Analyst"/>
    <x v="6"/>
    <s v="India"/>
    <x v="7"/>
    <x v="4"/>
    <n v="79.718824157759499"/>
    <n v="22.134914550529199"/>
    <x v="0"/>
    <n v="2"/>
    <x v="0"/>
    <n v="1628"/>
    <n v="3400"/>
    <n v="2.19980147315467"/>
    <n v="7479.3250087258784"/>
  </r>
  <r>
    <s v="ID0739"/>
    <d v="2012-05-26T15:51:11"/>
    <n v="410000"/>
    <n v="410000"/>
    <s v="INR"/>
    <n v="7301.2458418514525"/>
    <s v="MIS Analyst"/>
    <x v="6"/>
    <s v="India"/>
    <x v="7"/>
    <x v="4"/>
    <n v="79.718824157759499"/>
    <n v="22.134914550529199"/>
    <x v="2"/>
    <n v="5"/>
    <x v="4"/>
    <n v="1629"/>
    <n v="3400"/>
    <n v="2.1474252476033682"/>
    <n v="7301.2458418514525"/>
  </r>
  <r>
    <s v="ID1061"/>
    <d v="2012-05-28T14:34:34"/>
    <n v="408000"/>
    <n v="408000"/>
    <s v="INR"/>
    <n v="7265.630008476568"/>
    <s v="Sr Exec - Finance"/>
    <x v="0"/>
    <s v="India"/>
    <x v="7"/>
    <x v="4"/>
    <n v="79.718824157759499"/>
    <n v="22.134914550529199"/>
    <x v="2"/>
    <n v="5"/>
    <x v="4"/>
    <n v="1630"/>
    <n v="3400"/>
    <n v="2.1369500024931081"/>
    <n v="7265.630008476568"/>
  </r>
  <r>
    <s v="ID1020"/>
    <d v="2012-05-28T12:10:09"/>
    <n v="7265"/>
    <n v="7265"/>
    <s v="USD"/>
    <n v="7265"/>
    <s v="Softwar Engineer"/>
    <x v="7"/>
    <s v="India"/>
    <x v="7"/>
    <x v="4"/>
    <n v="79.718824157759499"/>
    <n v="22.134914550529199"/>
    <x v="0"/>
    <n v="6"/>
    <x v="4"/>
    <n v="1631"/>
    <n v="3400"/>
    <n v="2.1367647058823529"/>
    <n v="7265"/>
  </r>
  <r>
    <s v="ID1260"/>
    <d v="2012-05-29T07:57:04"/>
    <n v="800000"/>
    <n v="9600000"/>
    <s v="MONGOLIAN"/>
    <n v="7261.724659606657"/>
    <s v="Analyst"/>
    <x v="6"/>
    <s v="Mongolia"/>
    <x v="96"/>
    <x v="4"/>
    <n v="103.071345866447"/>
    <n v="46.835718420347099"/>
    <x v="2"/>
    <n v="2"/>
    <x v="0"/>
    <n v="1632"/>
    <n v="3670"/>
    <n v="1.9786715693751109"/>
    <n v="1E-3"/>
  </r>
  <r>
    <s v="ID1080"/>
    <d v="2012-05-28T15:33:23"/>
    <n v="600"/>
    <n v="7200"/>
    <s v="USD"/>
    <n v="7200"/>
    <s v="Data Entry Operator"/>
    <x v="6"/>
    <s v="India"/>
    <x v="7"/>
    <x v="4"/>
    <n v="79.718824157759499"/>
    <n v="22.134914550529199"/>
    <x v="2"/>
    <n v="10"/>
    <x v="2"/>
    <n v="1633"/>
    <n v="3400"/>
    <n v="2.1176470588235294"/>
    <n v="7200"/>
  </r>
  <r>
    <s v="ID1193"/>
    <d v="2012-05-28T23:17:12"/>
    <s v="US$ 7,200"/>
    <n v="7200"/>
    <s v="USD"/>
    <n v="7200"/>
    <s v="Supervisor MIS"/>
    <x v="4"/>
    <s v="India"/>
    <x v="7"/>
    <x v="4"/>
    <n v="79.718824157759499"/>
    <n v="22.134914550529199"/>
    <x v="0"/>
    <n v="7"/>
    <x v="4"/>
    <n v="1634"/>
    <n v="3400"/>
    <n v="2.1176470588235294"/>
    <n v="7200"/>
  </r>
  <r>
    <s v="ID1494"/>
    <d v="2012-05-30T20:53:12"/>
    <s v="7200 USD per year aprox"/>
    <n v="7200"/>
    <s v="USD"/>
    <n v="7200"/>
    <s v="control process auxiliary"/>
    <x v="8"/>
    <s v="Colombia"/>
    <x v="62"/>
    <x v="2"/>
    <n v="-73.784507199999993"/>
    <n v="2.8930785999999999"/>
    <x v="0"/>
    <n v="8"/>
    <x v="4"/>
    <n v="1635"/>
    <n v="9060"/>
    <n v="0.79470198675496684"/>
    <n v="7200"/>
  </r>
  <r>
    <s v="ID0040"/>
    <d v="2012-05-25T05:13:50"/>
    <s v="Rs. 400000"/>
    <n v="400000"/>
    <s v="INR"/>
    <n v="7123.1666749770275"/>
    <s v="Coordination"/>
    <x v="1"/>
    <s v="India"/>
    <x v="7"/>
    <x v="4"/>
    <n v="79.718824157759499"/>
    <n v="22.134914550529199"/>
    <x v="0"/>
    <m/>
    <x v="0"/>
    <n v="1636"/>
    <n v="3400"/>
    <n v="2.0950490220520668"/>
    <n v="7123.1666749770275"/>
  </r>
  <r>
    <s v="ID0336"/>
    <d v="2012-05-26T01:33:37"/>
    <s v="400000 INR"/>
    <n v="400000"/>
    <s v="INR"/>
    <n v="7123.1666749770275"/>
    <s v="Test Analyst"/>
    <x v="6"/>
    <s v="India"/>
    <x v="7"/>
    <x v="4"/>
    <n v="79.718824157759499"/>
    <n v="22.134914550529199"/>
    <x v="0"/>
    <m/>
    <x v="0"/>
    <n v="1637"/>
    <n v="3400"/>
    <n v="2.0950490220520668"/>
    <n v="7123.1666749770275"/>
  </r>
  <r>
    <s v="ID0407"/>
    <d v="2012-05-26T02:09:57"/>
    <n v="400000"/>
    <n v="400000"/>
    <s v="INR"/>
    <n v="7123.1666749770275"/>
    <s v="Analyst"/>
    <x v="6"/>
    <s v="India"/>
    <x v="7"/>
    <x v="4"/>
    <n v="79.718824157759499"/>
    <n v="22.134914550529199"/>
    <x v="0"/>
    <m/>
    <x v="0"/>
    <n v="1638"/>
    <n v="3400"/>
    <n v="2.0950490220520668"/>
    <n v="7123.1666749770275"/>
  </r>
  <r>
    <s v="ID0711"/>
    <d v="2012-05-26T14:14:35"/>
    <n v="400000"/>
    <n v="400000"/>
    <s v="INR"/>
    <n v="7123.1666749770275"/>
    <s v="Consultant"/>
    <x v="5"/>
    <s v="India"/>
    <x v="7"/>
    <x v="4"/>
    <n v="79.718824157759499"/>
    <n v="22.134914550529199"/>
    <x v="0"/>
    <m/>
    <x v="0"/>
    <n v="1639"/>
    <n v="3400"/>
    <n v="2.0950490220520668"/>
    <n v="7123.1666749770275"/>
  </r>
  <r>
    <s v="ID0598"/>
    <d v="2012-05-26T08:51:04"/>
    <s v="4,00,000"/>
    <n v="400000"/>
    <s v="INR"/>
    <n v="7123.1666749770275"/>
    <s v="BPO"/>
    <x v="1"/>
    <s v="India"/>
    <x v="7"/>
    <x v="4"/>
    <n v="79.718824157759499"/>
    <n v="22.134914550529199"/>
    <x v="1"/>
    <n v="3"/>
    <x v="0"/>
    <n v="1640"/>
    <n v="3400"/>
    <n v="2.0950490220520668"/>
    <n v="7123.1666749770275"/>
  </r>
  <r>
    <s v="ID0645"/>
    <d v="2012-05-26T11:50:03"/>
    <s v="Rs 4,00,000"/>
    <n v="400000"/>
    <s v="INR"/>
    <n v="7123.1666749770275"/>
    <s v="Sr Processor"/>
    <x v="1"/>
    <s v="India"/>
    <x v="7"/>
    <x v="4"/>
    <n v="79.718824157759499"/>
    <n v="22.134914550529199"/>
    <x v="1"/>
    <n v="5"/>
    <x v="4"/>
    <n v="1641"/>
    <n v="3400"/>
    <n v="2.0950490220520668"/>
    <n v="7123.1666749770275"/>
  </r>
  <r>
    <s v="ID0724"/>
    <d v="2012-05-26T14:58:24"/>
    <s v="Rs.4lk "/>
    <n v="400000"/>
    <s v="INR"/>
    <n v="7123.1666749770275"/>
    <s v="sr. mis executive"/>
    <x v="4"/>
    <s v="India"/>
    <x v="7"/>
    <x v="4"/>
    <n v="79.718824157759499"/>
    <n v="22.134914550529199"/>
    <x v="2"/>
    <n v="4"/>
    <x v="0"/>
    <n v="1642"/>
    <n v="3400"/>
    <n v="2.0950490220520668"/>
    <n v="7123.1666749770275"/>
  </r>
  <r>
    <s v="ID0788"/>
    <d v="2012-05-26T19:43:36"/>
    <s v="INR 400000"/>
    <n v="400000"/>
    <s v="INR"/>
    <n v="7123.1666749770275"/>
    <s v="Asst.Manager"/>
    <x v="1"/>
    <s v="India"/>
    <x v="7"/>
    <x v="4"/>
    <n v="79.718824157759499"/>
    <n v="22.134914550529199"/>
    <x v="0"/>
    <n v="7"/>
    <x v="4"/>
    <n v="1643"/>
    <n v="3400"/>
    <n v="2.0950490220520668"/>
    <n v="7123.1666749770275"/>
  </r>
  <r>
    <s v="ID0889"/>
    <d v="2012-05-27T13:41:04"/>
    <s v="400000 Rs"/>
    <n v="400000"/>
    <s v="INR"/>
    <n v="7123.1666749770275"/>
    <s v="engineer"/>
    <x v="7"/>
    <s v="India"/>
    <x v="7"/>
    <x v="4"/>
    <n v="79.718824157759499"/>
    <n v="22.134914550529199"/>
    <x v="3"/>
    <n v="6"/>
    <x v="4"/>
    <n v="1644"/>
    <n v="3400"/>
    <n v="2.0950490220520668"/>
    <n v="7123.1666749770275"/>
  </r>
  <r>
    <s v="ID0894"/>
    <d v="2012-05-27T14:04:31"/>
    <s v="Rs. 400000"/>
    <n v="400000"/>
    <s v="INR"/>
    <n v="7123.1666749770275"/>
    <s v="Accountancy"/>
    <x v="0"/>
    <s v="India"/>
    <x v="7"/>
    <x v="4"/>
    <n v="79.718824157759499"/>
    <n v="22.134914550529199"/>
    <x v="3"/>
    <n v="8"/>
    <x v="4"/>
    <n v="1645"/>
    <n v="3400"/>
    <n v="2.0950490220520668"/>
    <n v="7123.1666749770275"/>
  </r>
  <r>
    <s v="ID1031"/>
    <d v="2012-05-28T12:57:13"/>
    <s v="Rs. 4,00,000/-"/>
    <n v="400000"/>
    <s v="INR"/>
    <n v="7123.1666749770275"/>
    <s v="Sr. Executive"/>
    <x v="1"/>
    <s v="India"/>
    <x v="7"/>
    <x v="4"/>
    <n v="79.718824157759499"/>
    <n v="22.134914550529199"/>
    <x v="3"/>
    <n v="5"/>
    <x v="4"/>
    <n v="1646"/>
    <n v="3400"/>
    <n v="2.0950490220520668"/>
    <n v="7123.1666749770275"/>
  </r>
  <r>
    <s v="ID1131"/>
    <d v="2012-05-28T18:02:44"/>
    <s v="4,00,000"/>
    <n v="400000"/>
    <s v="INR"/>
    <n v="7123.1666749770275"/>
    <s v="Sr. Team Lead - MIS"/>
    <x v="4"/>
    <s v="India"/>
    <x v="7"/>
    <x v="4"/>
    <n v="79.718824157759499"/>
    <n v="22.134914550529199"/>
    <x v="0"/>
    <n v="9"/>
    <x v="4"/>
    <n v="1647"/>
    <n v="3400"/>
    <n v="2.0950490220520668"/>
    <n v="7123.1666749770275"/>
  </r>
  <r>
    <s v="ID1139"/>
    <d v="2012-05-28T18:40:08"/>
    <n v="400000"/>
    <n v="400000"/>
    <s v="INR"/>
    <n v="7123.1666749770275"/>
    <s v="software engineer"/>
    <x v="7"/>
    <s v="India"/>
    <x v="7"/>
    <x v="4"/>
    <n v="79.718824157759499"/>
    <n v="22.134914550529199"/>
    <x v="1"/>
    <n v="2"/>
    <x v="0"/>
    <n v="1648"/>
    <n v="3400"/>
    <n v="2.0950490220520668"/>
    <n v="7123.1666749770275"/>
  </r>
  <r>
    <s v="ID1234"/>
    <d v="2012-05-29T02:22:13"/>
    <n v="400000"/>
    <n v="400000"/>
    <s v="INR"/>
    <n v="7123.1666749770275"/>
    <s v="Pmo"/>
    <x v="1"/>
    <s v="India"/>
    <x v="7"/>
    <x v="4"/>
    <n v="79.718824157759499"/>
    <n v="22.134914550529199"/>
    <x v="0"/>
    <n v="1"/>
    <x v="0"/>
    <n v="1649"/>
    <n v="3400"/>
    <n v="2.0950490220520668"/>
    <n v="7123.1666749770275"/>
  </r>
  <r>
    <s v="ID1290"/>
    <d v="2012-05-29T12:20:32"/>
    <s v="400000INR"/>
    <n v="400000"/>
    <s v="INR"/>
    <n v="7123.1666749770275"/>
    <s v="PMO"/>
    <x v="1"/>
    <s v="India"/>
    <x v="7"/>
    <x v="4"/>
    <n v="79.718824157759499"/>
    <n v="22.134914550529199"/>
    <x v="2"/>
    <n v="3"/>
    <x v="0"/>
    <n v="1650"/>
    <n v="3400"/>
    <n v="2.0950490220520668"/>
    <n v="7123.1666749770275"/>
  </r>
  <r>
    <s v="ID1463"/>
    <d v="2012-05-30T14:09:10"/>
    <s v="4 Lakhs INR p.a"/>
    <n v="400000"/>
    <s v="INR"/>
    <n v="7123.1666749770275"/>
    <s v="Reporting Manager"/>
    <x v="1"/>
    <s v="India"/>
    <x v="7"/>
    <x v="4"/>
    <n v="79.718824157759499"/>
    <n v="22.134914550529199"/>
    <x v="0"/>
    <n v="6"/>
    <x v="4"/>
    <n v="1651"/>
    <n v="3400"/>
    <n v="2.0950490220520668"/>
    <n v="7123.1666749770275"/>
  </r>
  <r>
    <s v="ID1627"/>
    <d v="2012-06-02T20:50:40"/>
    <n v="400000"/>
    <n v="400000"/>
    <s v="INR"/>
    <n v="7123.1666749770275"/>
    <s v="application dev"/>
    <x v="6"/>
    <s v="India"/>
    <x v="7"/>
    <x v="4"/>
    <n v="79.718824157759499"/>
    <n v="22.134914550529199"/>
    <x v="1"/>
    <n v="2.5"/>
    <x v="0"/>
    <n v="1652"/>
    <n v="3400"/>
    <n v="2.0950490220520668"/>
    <n v="7123.1666749770275"/>
  </r>
  <r>
    <s v="ID1702"/>
    <d v="2012-06-06T01:04:35"/>
    <s v="4 lacs INR"/>
    <n v="400000"/>
    <s v="INR"/>
    <n v="7123.1666749770275"/>
    <s v="Analyst"/>
    <x v="6"/>
    <s v="India"/>
    <x v="7"/>
    <x v="4"/>
    <n v="79.718824157759499"/>
    <n v="22.134914550529199"/>
    <x v="0"/>
    <n v="4"/>
    <x v="0"/>
    <n v="1653"/>
    <n v="3400"/>
    <n v="2.0950490220520668"/>
    <n v="7123.1666749770275"/>
  </r>
  <r>
    <s v="ID1801"/>
    <d v="2012-06-12T01:58:00"/>
    <n v="400000"/>
    <n v="400000"/>
    <s v="INR"/>
    <n v="7123.1666749770275"/>
    <s v="business analyst"/>
    <x v="6"/>
    <s v="India"/>
    <x v="7"/>
    <x v="4"/>
    <n v="79.718824157759499"/>
    <n v="22.134914550529199"/>
    <x v="3"/>
    <n v="3"/>
    <x v="0"/>
    <n v="1654"/>
    <n v="3400"/>
    <n v="2.0950490220520668"/>
    <n v="7123.1666749770275"/>
  </r>
  <r>
    <s v="ID1883"/>
    <d v="2012-06-17T01:34:46"/>
    <s v="4,00,000"/>
    <n v="400000"/>
    <s v="INR"/>
    <n v="7123.1666749770275"/>
    <s v="technical analyst"/>
    <x v="6"/>
    <s v="India"/>
    <x v="7"/>
    <x v="4"/>
    <n v="79.718824157759499"/>
    <n v="22.134914550529199"/>
    <x v="1"/>
    <n v="2"/>
    <x v="0"/>
    <n v="1655"/>
    <n v="3400"/>
    <n v="2.0950490220520668"/>
    <n v="7123.1666749770275"/>
  </r>
  <r>
    <s v="ID0693"/>
    <d v="2012-05-26T13:24:14"/>
    <n v="7000"/>
    <n v="7000"/>
    <s v="USD"/>
    <n v="7000"/>
    <s v="Business Executive"/>
    <x v="1"/>
    <s v="India"/>
    <x v="7"/>
    <x v="4"/>
    <n v="79.718824157759499"/>
    <n v="22.134914550529199"/>
    <x v="0"/>
    <n v="23"/>
    <x v="1"/>
    <n v="1656"/>
    <n v="3400"/>
    <n v="2.0588235294117645"/>
    <n v="7000"/>
  </r>
  <r>
    <s v="ID1074"/>
    <d v="2012-05-28T15:12:38"/>
    <n v="7000"/>
    <n v="7000"/>
    <s v="USD"/>
    <n v="7000"/>
    <s v="MIS Executive"/>
    <x v="4"/>
    <s v="India"/>
    <x v="7"/>
    <x v="4"/>
    <n v="79.718824157759499"/>
    <n v="22.134914550529199"/>
    <x v="2"/>
    <n v="5"/>
    <x v="4"/>
    <n v="1657"/>
    <n v="3400"/>
    <n v="2.0588235294117645"/>
    <n v="7000"/>
  </r>
  <r>
    <s v="ID1625"/>
    <d v="2012-06-02T18:47:32"/>
    <n v="7000"/>
    <n v="7000"/>
    <s v="USD"/>
    <n v="7000"/>
    <s v="M.I.S"/>
    <x v="4"/>
    <s v="India"/>
    <x v="7"/>
    <x v="4"/>
    <n v="79.718824157759499"/>
    <n v="22.134914550529199"/>
    <x v="0"/>
    <n v="1"/>
    <x v="0"/>
    <n v="1658"/>
    <n v="3400"/>
    <n v="2.0588235294117645"/>
    <n v="7000"/>
  </r>
  <r>
    <s v="ID0728"/>
    <d v="2012-05-26T15:04:33"/>
    <s v="INR 390000 PA"/>
    <n v="390000"/>
    <s v="INR"/>
    <n v="6945.0875081026015"/>
    <s v="Business Analyst"/>
    <x v="6"/>
    <s v="India"/>
    <x v="7"/>
    <x v="4"/>
    <n v="79.718824157759499"/>
    <n v="22.134914550529199"/>
    <x v="0"/>
    <n v="1"/>
    <x v="0"/>
    <n v="1659"/>
    <n v="3400"/>
    <n v="2.0426727965007649"/>
    <n v="6945.0875081026015"/>
  </r>
  <r>
    <s v="ID0611"/>
    <d v="2012-05-26T10:01:28"/>
    <n v="380000"/>
    <n v="380000"/>
    <s v="INR"/>
    <n v="6767.0083412281756"/>
    <s v="Incharge"/>
    <x v="1"/>
    <s v="India"/>
    <x v="7"/>
    <x v="4"/>
    <n v="79.718824157759499"/>
    <n v="22.134914550529199"/>
    <x v="0"/>
    <n v="10"/>
    <x v="2"/>
    <n v="1660"/>
    <n v="3400"/>
    <n v="1.9902965709494633"/>
    <n v="6767.0083412281756"/>
  </r>
  <r>
    <s v="ID0694"/>
    <d v="2012-05-26T13:24:36"/>
    <n v="380000"/>
    <n v="380000"/>
    <s v="INR"/>
    <n v="6767.0083412281756"/>
    <s v="Team Lead Mis"/>
    <x v="4"/>
    <s v="India"/>
    <x v="7"/>
    <x v="4"/>
    <n v="79.718824157759499"/>
    <n v="22.134914550529199"/>
    <x v="3"/>
    <n v="6"/>
    <x v="4"/>
    <n v="1661"/>
    <n v="3400"/>
    <n v="1.9902965709494633"/>
    <n v="6767.0083412281756"/>
  </r>
  <r>
    <s v="ID1540"/>
    <d v="2012-05-31T16:10:28"/>
    <s v="Rs. 380000"/>
    <n v="380000"/>
    <s v="INR"/>
    <n v="6767.0083412281756"/>
    <s v="reporting analyst"/>
    <x v="6"/>
    <s v="India"/>
    <x v="7"/>
    <x v="4"/>
    <n v="79.718824157759499"/>
    <n v="22.134914550529199"/>
    <x v="3"/>
    <n v="6"/>
    <x v="4"/>
    <n v="1662"/>
    <n v="3400"/>
    <n v="1.9902965709494633"/>
    <n v="6767.0083412281756"/>
  </r>
  <r>
    <s v="ID1077"/>
    <d v="2012-05-28T15:27:59"/>
    <n v="560"/>
    <n v="6720"/>
    <s v="USD"/>
    <n v="6720"/>
    <s v="MIS Executive"/>
    <x v="4"/>
    <s v="India"/>
    <x v="7"/>
    <x v="4"/>
    <n v="79.718824157759499"/>
    <n v="22.134914550529199"/>
    <x v="0"/>
    <n v="6"/>
    <x v="4"/>
    <n v="1663"/>
    <n v="3400"/>
    <n v="1.9764705882352942"/>
    <n v="6720"/>
  </r>
  <r>
    <s v="ID1845"/>
    <d v="2012-06-14T18:27:04"/>
    <n v="560"/>
    <n v="6720"/>
    <s v="USD"/>
    <n v="6720"/>
    <s v="accoutant"/>
    <x v="0"/>
    <s v="India"/>
    <x v="7"/>
    <x v="4"/>
    <n v="79.718824157759499"/>
    <n v="22.134914550529199"/>
    <x v="0"/>
    <n v="5"/>
    <x v="4"/>
    <n v="1664"/>
    <n v="3400"/>
    <n v="1.9764705882352942"/>
    <n v="6720"/>
  </r>
  <r>
    <s v="ID0799"/>
    <d v="2012-05-26T21:05:35"/>
    <s v="Rs. 377000"/>
    <n v="377000"/>
    <s v="INR"/>
    <n v="6713.584591165848"/>
    <s v="Team Developer"/>
    <x v="6"/>
    <s v="India"/>
    <x v="7"/>
    <x v="4"/>
    <n v="79.718824157759499"/>
    <n v="22.134914550529199"/>
    <x v="1"/>
    <n v="7"/>
    <x v="4"/>
    <n v="1665"/>
    <n v="3400"/>
    <n v="1.974583703284073"/>
    <n v="6713.584591165848"/>
  </r>
  <r>
    <s v="ID0720"/>
    <d v="2012-05-26T14:46:55"/>
    <n v="375000"/>
    <n v="375000"/>
    <s v="INR"/>
    <n v="6677.9687577909626"/>
    <s v="Team Lead"/>
    <x v="1"/>
    <s v="India"/>
    <x v="7"/>
    <x v="4"/>
    <n v="79.718824157759499"/>
    <n v="22.134914550529199"/>
    <x v="3"/>
    <n v="6"/>
    <x v="4"/>
    <n v="1666"/>
    <n v="3400"/>
    <n v="1.9641084581738126"/>
    <n v="6677.9687577909626"/>
  </r>
  <r>
    <s v="ID0434"/>
    <d v="2012-05-26T02:34:00"/>
    <s v="US $6,629.00"/>
    <n v="6629"/>
    <s v="USD"/>
    <n v="6629"/>
    <s v="Engineer"/>
    <x v="7"/>
    <s v="Dominican Republic"/>
    <x v="97"/>
    <x v="2"/>
    <n v="-70.301270599999995"/>
    <n v="19.094175199999999"/>
    <x v="2"/>
    <m/>
    <x v="0"/>
    <n v="1667"/>
    <n v="11940"/>
    <n v="0.55519262981574535"/>
    <n v="1E-3"/>
  </r>
  <r>
    <s v="ID1347"/>
    <d v="2012-05-29T18:00:19"/>
    <n v="6600"/>
    <n v="6600"/>
    <s v="USD"/>
    <n v="6600"/>
    <s v="MIS HR,HRIS"/>
    <x v="4"/>
    <s v="India"/>
    <x v="7"/>
    <x v="4"/>
    <n v="79.718824157759499"/>
    <n v="22.134914550529199"/>
    <x v="3"/>
    <n v="6.4"/>
    <x v="4"/>
    <n v="1668"/>
    <n v="3400"/>
    <n v="1.9411764705882353"/>
    <n v="6600"/>
  </r>
  <r>
    <s v="ID0352"/>
    <d v="2012-05-26T01:41:32"/>
    <s v="3,70,000"/>
    <n v="370000"/>
    <s v="INR"/>
    <n v="6588.9291743537506"/>
    <s v="Senior Design Associate"/>
    <x v="6"/>
    <s v="India"/>
    <x v="7"/>
    <x v="4"/>
    <n v="79.718824157759499"/>
    <n v="22.134914550529199"/>
    <x v="2"/>
    <m/>
    <x v="0"/>
    <n v="1669"/>
    <n v="3400"/>
    <n v="1.9379203453981619"/>
    <n v="6588.9291743537506"/>
  </r>
  <r>
    <s v="ID0702"/>
    <d v="2012-05-26T13:46:52"/>
    <s v="370000 inr"/>
    <n v="370000"/>
    <s v="INR"/>
    <n v="6588.9291743537506"/>
    <s v="Operations Analyst"/>
    <x v="6"/>
    <s v="India"/>
    <x v="7"/>
    <x v="4"/>
    <n v="79.718824157759499"/>
    <n v="22.134914550529199"/>
    <x v="2"/>
    <n v="2"/>
    <x v="0"/>
    <n v="1670"/>
    <n v="3400"/>
    <n v="1.9379203453981619"/>
    <n v="6588.9291743537506"/>
  </r>
  <r>
    <s v="ID0703"/>
    <d v="2012-05-26T13:47:06"/>
    <s v="370000 inr"/>
    <n v="370000"/>
    <s v="INR"/>
    <n v="6588.9291743537506"/>
    <s v="Operations Analyst"/>
    <x v="6"/>
    <s v="India"/>
    <x v="7"/>
    <x v="4"/>
    <n v="79.718824157759499"/>
    <n v="22.134914550529199"/>
    <x v="2"/>
    <n v="2"/>
    <x v="0"/>
    <n v="1671"/>
    <n v="3400"/>
    <n v="1.9379203453981619"/>
    <n v="6588.9291743537506"/>
  </r>
  <r>
    <s v="ID1640"/>
    <d v="2012-06-03T10:10:43"/>
    <n v="6545"/>
    <n v="6545"/>
    <s v="USD"/>
    <n v="6545"/>
    <s v="Operations"/>
    <x v="1"/>
    <s v="India"/>
    <x v="7"/>
    <x v="4"/>
    <n v="79.718824157759499"/>
    <n v="22.134914550529199"/>
    <x v="2"/>
    <n v="9"/>
    <x v="4"/>
    <n v="1672"/>
    <n v="3400"/>
    <n v="1.925"/>
    <n v="6545"/>
  </r>
  <r>
    <s v="ID1018"/>
    <d v="2012-05-28T12:00:14"/>
    <n v="3.65"/>
    <n v="365000"/>
    <s v="INR"/>
    <n v="6499.8895909165376"/>
    <s v="associate analyst"/>
    <x v="6"/>
    <s v="India"/>
    <x v="7"/>
    <x v="4"/>
    <n v="79.718824157759499"/>
    <n v="22.134914550529199"/>
    <x v="0"/>
    <n v="3"/>
    <x v="0"/>
    <n v="1673"/>
    <n v="3400"/>
    <n v="1.911732232622511"/>
    <n v="6499.8895909165376"/>
  </r>
  <r>
    <s v="ID0032"/>
    <d v="2012-05-25T04:57:06"/>
    <s v="360000 INR"/>
    <n v="360000"/>
    <s v="INR"/>
    <n v="6410.8500074793246"/>
    <s v="Specialist"/>
    <x v="2"/>
    <s v="India"/>
    <x v="7"/>
    <x v="4"/>
    <n v="79.718824157759499"/>
    <n v="22.134914550529199"/>
    <x v="0"/>
    <m/>
    <x v="0"/>
    <n v="1674"/>
    <n v="3400"/>
    <n v="1.8855441198468601"/>
    <n v="6410.8500074793246"/>
  </r>
  <r>
    <s v="ID0340"/>
    <d v="2012-05-26T01:35:18"/>
    <s v="30000 Rs"/>
    <n v="360000"/>
    <s v="INR"/>
    <n v="6410.8500074793246"/>
    <s v="Business Analysit"/>
    <x v="6"/>
    <s v="India"/>
    <x v="7"/>
    <x v="4"/>
    <n v="79.718824157759499"/>
    <n v="22.134914550529199"/>
    <x v="3"/>
    <m/>
    <x v="0"/>
    <n v="1675"/>
    <n v="3400"/>
    <n v="1.8855441198468601"/>
    <n v="6410.8500074793246"/>
  </r>
  <r>
    <s v="ID0751"/>
    <d v="2012-05-26T16:26:35"/>
    <s v="INR 30000"/>
    <n v="360000"/>
    <s v="INR"/>
    <n v="6410.8500074793246"/>
    <s v="Project Lead"/>
    <x v="1"/>
    <s v="India"/>
    <x v="7"/>
    <x v="4"/>
    <n v="79.718824157759499"/>
    <n v="22.134914550529199"/>
    <x v="2"/>
    <n v="6"/>
    <x v="4"/>
    <n v="1676"/>
    <n v="3400"/>
    <n v="1.8855441198468601"/>
    <n v="6410.8500074793246"/>
  </r>
  <r>
    <s v="ID0828"/>
    <d v="2012-05-26T23:03:59"/>
    <s v="30000 Rs"/>
    <n v="360000"/>
    <s v="INR"/>
    <n v="6410.8500074793246"/>
    <s v="Application Developer"/>
    <x v="6"/>
    <s v="India"/>
    <x v="7"/>
    <x v="4"/>
    <n v="79.718824157759499"/>
    <n v="22.134914550529199"/>
    <x v="2"/>
    <n v="4"/>
    <x v="0"/>
    <n v="1677"/>
    <n v="3400"/>
    <n v="1.8855441198468601"/>
    <n v="6410.8500074793246"/>
  </r>
  <r>
    <s v="ID1281"/>
    <d v="2012-05-29T10:51:02"/>
    <s v="Rs.3.6 Lakhs pa"/>
    <n v="360000"/>
    <s v="INR"/>
    <n v="6410.8500074793246"/>
    <s v="Team Leader WFM"/>
    <x v="1"/>
    <s v="India"/>
    <x v="7"/>
    <x v="4"/>
    <n v="79.718824157759499"/>
    <n v="22.134914550529199"/>
    <x v="2"/>
    <n v="6"/>
    <x v="4"/>
    <n v="1678"/>
    <n v="3400"/>
    <n v="1.8855441198468601"/>
    <n v="6410.8500074793246"/>
  </r>
  <r>
    <s v="ID1314"/>
    <d v="2012-05-29T15:04:11"/>
    <s v="INR360000"/>
    <n v="360000"/>
    <s v="INR"/>
    <n v="6410.8500074793246"/>
    <s v="Sr. Executive -HR"/>
    <x v="6"/>
    <s v="India"/>
    <x v="7"/>
    <x v="4"/>
    <n v="79.718824157759499"/>
    <n v="22.134914550529199"/>
    <x v="2"/>
    <n v="6"/>
    <x v="4"/>
    <n v="1679"/>
    <n v="3400"/>
    <n v="1.8855441198468601"/>
    <n v="6410.8500074793246"/>
  </r>
  <r>
    <s v="ID1465"/>
    <d v="2012-05-30T14:21:57"/>
    <n v="360000"/>
    <n v="360000"/>
    <s v="INR"/>
    <n v="6410.8500074793246"/>
    <s v="analyst"/>
    <x v="6"/>
    <s v="India"/>
    <x v="7"/>
    <x v="4"/>
    <n v="79.718824157759499"/>
    <n v="22.134914550529199"/>
    <x v="3"/>
    <n v="6"/>
    <x v="4"/>
    <n v="1680"/>
    <n v="3400"/>
    <n v="1.8855441198468601"/>
    <n v="6410.8500074793246"/>
  </r>
  <r>
    <s v="ID1588"/>
    <d v="2012-06-01T10:57:59"/>
    <s v="30000 Rs"/>
    <n v="360000"/>
    <s v="INR"/>
    <n v="6410.8500074793246"/>
    <s v="team leader "/>
    <x v="1"/>
    <s v="India"/>
    <x v="7"/>
    <x v="4"/>
    <n v="79.718824157759499"/>
    <n v="22.134914550529199"/>
    <x v="3"/>
    <n v="8"/>
    <x v="4"/>
    <n v="1681"/>
    <n v="3400"/>
    <n v="1.8855441198468601"/>
    <n v="6410.8500074793246"/>
  </r>
  <r>
    <s v="ID1736"/>
    <d v="2012-06-07T17:09:18"/>
    <n v="360000"/>
    <n v="360000"/>
    <s v="INR"/>
    <n v="6410.8500074793246"/>
    <s v="Baan ERP Functional Consultant"/>
    <x v="5"/>
    <s v="India"/>
    <x v="7"/>
    <x v="4"/>
    <n v="79.718824157759499"/>
    <n v="22.134914550529199"/>
    <x v="1"/>
    <n v="2"/>
    <x v="0"/>
    <n v="1682"/>
    <n v="3400"/>
    <n v="1.8855441198468601"/>
    <n v="6410.8500074793246"/>
  </r>
  <r>
    <s v="ID1876"/>
    <d v="2012-06-16T14:10:51"/>
    <s v="INR 360000"/>
    <n v="360000"/>
    <s v="INR"/>
    <n v="6410.8500074793246"/>
    <s v="Analyst"/>
    <x v="6"/>
    <s v="India"/>
    <x v="7"/>
    <x v="4"/>
    <n v="79.718824157759499"/>
    <n v="22.134914550529199"/>
    <x v="2"/>
    <n v="2"/>
    <x v="0"/>
    <n v="1683"/>
    <n v="3400"/>
    <n v="1.8855441198468601"/>
    <n v="6410.8500074793246"/>
  </r>
  <r>
    <s v="ID0541"/>
    <d v="2012-05-26T05:27:37"/>
    <s v="PKR 50,000"/>
    <n v="600000"/>
    <s v="PKR"/>
    <n v="6368.453230079479"/>
    <s v="Trainer"/>
    <x v="5"/>
    <s v="Pakistan"/>
    <x v="49"/>
    <x v="4"/>
    <n v="71.247499000000005"/>
    <n v="30.3308401"/>
    <x v="0"/>
    <m/>
    <x v="0"/>
    <n v="1684"/>
    <n v="2790"/>
    <n v="2.2825997240428242"/>
    <n v="6368.453230079479"/>
  </r>
  <r>
    <s v="ID0222"/>
    <d v="2012-05-26T00:57:35"/>
    <s v="INR 350k"/>
    <n v="350000"/>
    <s v="INR"/>
    <n v="6232.7708406048987"/>
    <s v="Jr. Executive Finance"/>
    <x v="0"/>
    <s v="India"/>
    <x v="7"/>
    <x v="4"/>
    <n v="79.718824157759499"/>
    <n v="22.134914550529199"/>
    <x v="0"/>
    <m/>
    <x v="0"/>
    <n v="1685"/>
    <n v="3400"/>
    <n v="1.8331678942955585"/>
    <n v="6232.7708406048987"/>
  </r>
  <r>
    <s v="ID1013"/>
    <d v="2012-05-28T11:33:07"/>
    <s v="350000 Rs"/>
    <n v="350000"/>
    <s v="INR"/>
    <n v="6232.7708406048987"/>
    <s v="Data Analyst"/>
    <x v="6"/>
    <s v="India"/>
    <x v="7"/>
    <x v="4"/>
    <n v="79.718824157759499"/>
    <n v="22.134914550529199"/>
    <x v="0"/>
    <n v="2.5"/>
    <x v="0"/>
    <n v="1686"/>
    <n v="3400"/>
    <n v="1.8331678942955585"/>
    <n v="6232.7708406048987"/>
  </r>
  <r>
    <s v="ID1184"/>
    <d v="2012-05-28T22:54:24"/>
    <s v="Rs. 350000"/>
    <n v="350000"/>
    <s v="INR"/>
    <n v="6232.7708406048987"/>
    <s v="officer accounts"/>
    <x v="0"/>
    <s v="India"/>
    <x v="7"/>
    <x v="4"/>
    <n v="79.718824157759499"/>
    <n v="22.134914550529199"/>
    <x v="3"/>
    <n v="1.5"/>
    <x v="0"/>
    <n v="1687"/>
    <n v="3400"/>
    <n v="1.8331678942955585"/>
    <n v="6232.7708406048987"/>
  </r>
  <r>
    <s v="ID1301"/>
    <d v="2012-05-29T13:40:09"/>
    <s v="3.5 lakhs p.a"/>
    <n v="350000"/>
    <s v="INR"/>
    <n v="6232.7708406048987"/>
    <s v="I dont know"/>
    <x v="6"/>
    <s v="India"/>
    <x v="7"/>
    <x v="4"/>
    <n v="79.718824157759499"/>
    <n v="22.134914550529199"/>
    <x v="0"/>
    <n v="1.5"/>
    <x v="0"/>
    <n v="1688"/>
    <n v="3400"/>
    <n v="1.8331678942955585"/>
    <n v="6232.7708406048987"/>
  </r>
  <r>
    <s v="ID1879"/>
    <d v="2012-06-16T17:49:27"/>
    <s v="3.5 lac"/>
    <n v="350000"/>
    <s v="INR"/>
    <n v="6232.7708406048987"/>
    <s v="Analyst"/>
    <x v="6"/>
    <s v="India"/>
    <x v="7"/>
    <x v="4"/>
    <n v="79.718824157759499"/>
    <n v="22.134914550529199"/>
    <x v="0"/>
    <n v="6"/>
    <x v="4"/>
    <n v="1689"/>
    <n v="3400"/>
    <n v="1.8331678942955585"/>
    <n v="6232.7708406048987"/>
  </r>
  <r>
    <s v="ID1894"/>
    <d v="2012-06-18T17:51:52"/>
    <s v="Rs. 350000"/>
    <n v="350000"/>
    <s v="INR"/>
    <n v="6232.7708406048987"/>
    <s v="manager purchase"/>
    <x v="1"/>
    <s v="India"/>
    <x v="7"/>
    <x v="4"/>
    <n v="79.718824157759499"/>
    <n v="22.134914550529199"/>
    <x v="3"/>
    <n v="27"/>
    <x v="1"/>
    <n v="1690"/>
    <n v="3400"/>
    <n v="1.8331678942955585"/>
    <n v="6232.7708406048987"/>
  </r>
  <r>
    <s v="ID1651"/>
    <d v="2012-06-04T01:45:03"/>
    <n v="340000"/>
    <n v="340000"/>
    <s v="INR"/>
    <n v="6054.6916737304728"/>
    <s v="Assistant Manager"/>
    <x v="1"/>
    <s v="India"/>
    <x v="7"/>
    <x v="4"/>
    <n v="79.718824157759499"/>
    <n v="22.134914550529199"/>
    <x v="0"/>
    <n v="5"/>
    <x v="4"/>
    <n v="1691"/>
    <n v="3400"/>
    <n v="1.7807916687442567"/>
    <n v="6054.6916737304728"/>
  </r>
  <r>
    <s v="ID0492"/>
    <d v="2012-05-26T03:34:15"/>
    <n v="6000"/>
    <n v="6000"/>
    <s v="USD"/>
    <n v="6000"/>
    <s v="MIS"/>
    <x v="4"/>
    <s v="India"/>
    <x v="7"/>
    <x v="4"/>
    <n v="79.718824157759499"/>
    <n v="22.134914550529199"/>
    <x v="2"/>
    <m/>
    <x v="0"/>
    <n v="1692"/>
    <n v="3400"/>
    <n v="1.7647058823529411"/>
    <n v="6000"/>
  </r>
  <r>
    <s v="ID0577"/>
    <d v="2012-05-26T07:14:02"/>
    <n v="6000"/>
    <n v="6000"/>
    <s v="USD"/>
    <n v="6000"/>
    <s v="In Charge"/>
    <x v="1"/>
    <s v="Guyana"/>
    <x v="98"/>
    <x v="2"/>
    <n v="-58.641689100000001"/>
    <n v="4.8417097"/>
    <x v="1"/>
    <n v="20"/>
    <x v="1"/>
    <n v="1693"/>
    <n v="3450"/>
    <n v="1.7391304347826086"/>
    <n v="6000"/>
  </r>
  <r>
    <s v="ID0750"/>
    <d v="2012-05-26T16:25:53"/>
    <n v="6000"/>
    <n v="6000"/>
    <s v="USD"/>
    <n v="6000"/>
    <s v="Merchandiser"/>
    <x v="1"/>
    <s v="India"/>
    <x v="7"/>
    <x v="4"/>
    <n v="79.718824157759499"/>
    <n v="22.134914550529199"/>
    <x v="3"/>
    <n v="6"/>
    <x v="4"/>
    <n v="1694"/>
    <n v="3400"/>
    <n v="1.7647058823529411"/>
    <n v="6000"/>
  </r>
  <r>
    <s v="ID0841"/>
    <d v="2012-05-27T00:07:52"/>
    <n v="6000"/>
    <n v="6000"/>
    <s v="USD"/>
    <n v="6000"/>
    <s v="Analysis Quality"/>
    <x v="6"/>
    <s v="Colombia - South America"/>
    <x v="62"/>
    <x v="2"/>
    <n v="-73.784507199999993"/>
    <n v="2.8930785999999999"/>
    <x v="1"/>
    <n v="10"/>
    <x v="2"/>
    <n v="1695"/>
    <n v="9060"/>
    <n v="0.66225165562913912"/>
    <n v="6000"/>
  </r>
  <r>
    <s v="ID1039"/>
    <d v="2012-05-28T13:11:42"/>
    <n v="6000"/>
    <n v="6000"/>
    <s v="USD"/>
    <n v="6000"/>
    <s v="Manager"/>
    <x v="1"/>
    <s v="India"/>
    <x v="7"/>
    <x v="4"/>
    <n v="79.718824157759499"/>
    <n v="22.134914550529199"/>
    <x v="0"/>
    <n v="5"/>
    <x v="4"/>
    <n v="1696"/>
    <n v="3400"/>
    <n v="1.7647058823529411"/>
    <n v="6000"/>
  </r>
  <r>
    <s v="ID1151"/>
    <d v="2012-05-28T20:19:57"/>
    <n v="6000"/>
    <n v="6000"/>
    <s v="USD"/>
    <n v="6000"/>
    <s v="Assistant Accountant"/>
    <x v="0"/>
    <s v="Zambia"/>
    <x v="68"/>
    <x v="5"/>
    <n v="27.797744664385998"/>
    <n v="-13.458680049062499"/>
    <x v="2"/>
    <n v="5"/>
    <x v="4"/>
    <n v="1697"/>
    <n v="1380"/>
    <n v="4.3478260869565215"/>
    <n v="1E-3"/>
  </r>
  <r>
    <s v="ID1160"/>
    <d v="2012-05-28T21:55:25"/>
    <n v="500"/>
    <n v="6000"/>
    <s v="USD"/>
    <n v="6000"/>
    <s v="AM Ops"/>
    <x v="1"/>
    <s v="India"/>
    <x v="7"/>
    <x v="4"/>
    <n v="79.718824157759499"/>
    <n v="22.134914550529199"/>
    <x v="0"/>
    <n v="6"/>
    <x v="4"/>
    <n v="1698"/>
    <n v="3400"/>
    <n v="1.7647058823529411"/>
    <n v="6000"/>
  </r>
  <r>
    <s v="ID1601"/>
    <d v="2012-06-01T20:12:22"/>
    <s v="500 USD"/>
    <n v="6000"/>
    <s v="USD"/>
    <n v="6000"/>
    <s v="Business Analyst"/>
    <x v="6"/>
    <s v="India"/>
    <x v="7"/>
    <x v="4"/>
    <n v="79.718824157759499"/>
    <n v="22.134914550529199"/>
    <x v="0"/>
    <n v="2"/>
    <x v="0"/>
    <n v="1699"/>
    <n v="3400"/>
    <n v="1.7647058823529411"/>
    <n v="6000"/>
  </r>
  <r>
    <s v="ID1732"/>
    <d v="2012-06-07T14:06:38"/>
    <s v="6000 US"/>
    <n v="6000"/>
    <s v="USD"/>
    <n v="6000"/>
    <s v="Reporting Coordinator"/>
    <x v="4"/>
    <s v="Armenia"/>
    <x v="99"/>
    <x v="4"/>
    <n v="44.938802014936897"/>
    <n v="40.294721230479801"/>
    <x v="2"/>
    <n v="5"/>
    <x v="4"/>
    <n v="1700"/>
    <n v="5660"/>
    <n v="1.0600706713780919"/>
    <n v="1E-3"/>
  </r>
  <r>
    <s v="ID0141"/>
    <d v="2012-05-26T00:43:36"/>
    <s v="28000rs"/>
    <n v="336000"/>
    <s v="INR"/>
    <n v="5983.4600069807029"/>
    <s v="MIS Team Leader"/>
    <x v="4"/>
    <s v="India"/>
    <x v="7"/>
    <x v="4"/>
    <n v="79.718824157759499"/>
    <n v="22.134914550529199"/>
    <x v="0"/>
    <m/>
    <x v="0"/>
    <n v="1701"/>
    <n v="3400"/>
    <n v="1.7598411785237362"/>
    <n v="5983.4600069807029"/>
  </r>
  <r>
    <s v="ID0001"/>
    <d v="2012-05-25T03:11:32"/>
    <n v="5846"/>
    <n v="5846"/>
    <s v="USD"/>
    <n v="5846"/>
    <s v="MIS Analyst"/>
    <x v="6"/>
    <s v="India"/>
    <x v="7"/>
    <x v="4"/>
    <n v="79.718824157759499"/>
    <n v="22.134914550529199"/>
    <x v="0"/>
    <m/>
    <x v="0"/>
    <n v="1702"/>
    <n v="3400"/>
    <n v="1.7194117647058824"/>
    <n v="5846"/>
  </r>
  <r>
    <s v="ID0667"/>
    <d v="2012-05-26T12:46:26"/>
    <n v="5800"/>
    <n v="5800"/>
    <s v="USD"/>
    <n v="5800"/>
    <s v="Asst. Manager(Commercial)"/>
    <x v="1"/>
    <s v="India"/>
    <x v="7"/>
    <x v="4"/>
    <n v="79.718824157759499"/>
    <n v="22.134914550529199"/>
    <x v="2"/>
    <n v="8"/>
    <x v="4"/>
    <n v="1703"/>
    <n v="3400"/>
    <n v="1.7058823529411764"/>
    <n v="5800"/>
  </r>
  <r>
    <s v="ID0676"/>
    <d v="2012-05-26T12:59:41"/>
    <n v="325000"/>
    <n v="325000"/>
    <s v="INR"/>
    <n v="5787.5729234188348"/>
    <s v="MIS Executive"/>
    <x v="4"/>
    <s v="India"/>
    <x v="7"/>
    <x v="4"/>
    <n v="79.718824157759499"/>
    <n v="22.134914550529199"/>
    <x v="2"/>
    <n v="4.5"/>
    <x v="0"/>
    <n v="1704"/>
    <n v="3400"/>
    <n v="1.7022273304173043"/>
    <n v="5787.5729234188348"/>
  </r>
  <r>
    <s v="ID1462"/>
    <d v="2012-05-30T13:56:48"/>
    <s v="320000 INR"/>
    <n v="320000"/>
    <s v="INR"/>
    <n v="5698.5333399816218"/>
    <s v="Analyst"/>
    <x v="6"/>
    <s v="India"/>
    <x v="7"/>
    <x v="4"/>
    <n v="79.718824157759499"/>
    <n v="22.134914550529199"/>
    <x v="3"/>
    <n v="2"/>
    <x v="0"/>
    <n v="1705"/>
    <n v="3400"/>
    <n v="1.6760392176416534"/>
    <n v="5698.5333399816218"/>
  </r>
  <r>
    <s v="ID1632"/>
    <d v="2012-06-03T01:33:57"/>
    <n v="320000"/>
    <n v="320000"/>
    <s v="INR"/>
    <n v="5698.5333399816218"/>
    <s v="senior executive"/>
    <x v="1"/>
    <s v="India"/>
    <x v="7"/>
    <x v="4"/>
    <n v="79.718824157759499"/>
    <n v="22.134914550529199"/>
    <x v="0"/>
    <n v="5"/>
    <x v="4"/>
    <n v="1706"/>
    <n v="3400"/>
    <n v="1.6760392176416534"/>
    <n v="5698.5333399816218"/>
  </r>
  <r>
    <s v="ID1663"/>
    <d v="2012-06-04T18:55:54"/>
    <s v="INR 3.2 lpa"/>
    <n v="320000"/>
    <s v="INR"/>
    <n v="5698.5333399816218"/>
    <s v="Research Associate"/>
    <x v="6"/>
    <s v="India"/>
    <x v="7"/>
    <x v="4"/>
    <n v="79.718824157759499"/>
    <n v="22.134914550529199"/>
    <x v="0"/>
    <n v="2.5"/>
    <x v="0"/>
    <n v="1707"/>
    <n v="3400"/>
    <n v="1.6760392176416534"/>
    <n v="5698.5333399816218"/>
  </r>
  <r>
    <s v="ID1578"/>
    <d v="2012-06-01T05:37:32"/>
    <n v="240000"/>
    <n v="240000"/>
    <s v="PHP"/>
    <n v="5689.2125418690484"/>
    <s v="IT Coordinator"/>
    <x v="1"/>
    <s v="Philippines"/>
    <x v="33"/>
    <x v="4"/>
    <n v="121.651388657575"/>
    <n v="12.758380905622699"/>
    <x v="0"/>
    <n v="15"/>
    <x v="3"/>
    <n v="1708"/>
    <n v="3980"/>
    <n v="1.4294503874042834"/>
    <n v="5689.2125418690484"/>
  </r>
  <r>
    <s v="ID1324"/>
    <d v="2012-05-29T15:49:41"/>
    <n v="314000"/>
    <n v="314000"/>
    <s v="INR"/>
    <n v="5591.6858398569666"/>
    <s v="relationship manager"/>
    <x v="1"/>
    <s v="India"/>
    <x v="7"/>
    <x v="4"/>
    <n v="79.718824157759499"/>
    <n v="22.134914550529199"/>
    <x v="1"/>
    <n v="0.1"/>
    <x v="0"/>
    <n v="1709"/>
    <n v="3400"/>
    <n v="1.6446134823108725"/>
    <n v="5591.6858398569666"/>
  </r>
  <r>
    <s v="ID0654"/>
    <d v="2012-05-26T12:20:07"/>
    <n v="450"/>
    <n v="5400"/>
    <s v="USD"/>
    <n v="5400"/>
    <s v="manager"/>
    <x v="1"/>
    <s v="India"/>
    <x v="7"/>
    <x v="4"/>
    <n v="79.718824157759499"/>
    <n v="22.134914550529199"/>
    <x v="2"/>
    <n v="3"/>
    <x v="0"/>
    <n v="1710"/>
    <n v="3400"/>
    <n v="1.588235294117647"/>
    <n v="5400"/>
  </r>
  <r>
    <s v="ID0406"/>
    <d v="2012-05-26T02:08:10"/>
    <n v="300000"/>
    <n v="300000"/>
    <s v="INR"/>
    <n v="5342.3750062327708"/>
    <s v="Sr. Systems Engineer"/>
    <x v="7"/>
    <s v="India"/>
    <x v="7"/>
    <x v="4"/>
    <n v="79.718824157759499"/>
    <n v="22.134914550529199"/>
    <x v="1"/>
    <m/>
    <x v="0"/>
    <n v="1711"/>
    <n v="3400"/>
    <n v="1.5712867665390502"/>
    <n v="5342.3750062327708"/>
  </r>
  <r>
    <s v="ID0442"/>
    <d v="2012-05-26T02:42:20"/>
    <s v="Rs. 300000"/>
    <n v="300000"/>
    <s v="INR"/>
    <n v="5342.3750062327708"/>
    <s v="Web Portal Manager"/>
    <x v="1"/>
    <s v="India"/>
    <x v="7"/>
    <x v="4"/>
    <n v="79.718824157759499"/>
    <n v="22.134914550529199"/>
    <x v="0"/>
    <m/>
    <x v="0"/>
    <n v="1712"/>
    <n v="3400"/>
    <n v="1.5712867665390502"/>
    <n v="5342.3750062327708"/>
  </r>
  <r>
    <s v="ID0639"/>
    <d v="2012-05-26T11:39:48"/>
    <s v="Rs 300000"/>
    <n v="300000"/>
    <s v="INR"/>
    <n v="5342.3750062327708"/>
    <s v="Planning Engineer"/>
    <x v="7"/>
    <s v="India"/>
    <x v="7"/>
    <x v="4"/>
    <n v="79.718824157759499"/>
    <n v="22.134914550529199"/>
    <x v="2"/>
    <n v="2"/>
    <x v="0"/>
    <n v="1713"/>
    <n v="3400"/>
    <n v="1.5712867665390502"/>
    <n v="5342.3750062327708"/>
  </r>
  <r>
    <s v="ID0644"/>
    <d v="2012-05-26T11:47:38"/>
    <s v="25000 INR"/>
    <n v="300000"/>
    <s v="INR"/>
    <n v="5342.3750062327708"/>
    <s v="MIS"/>
    <x v="4"/>
    <s v="India"/>
    <x v="7"/>
    <x v="4"/>
    <n v="79.718824157759499"/>
    <n v="22.134914550529199"/>
    <x v="0"/>
    <n v="1"/>
    <x v="0"/>
    <n v="1714"/>
    <n v="3400"/>
    <n v="1.5712867665390502"/>
    <n v="5342.3750062327708"/>
  </r>
  <r>
    <s v="ID0664"/>
    <d v="2012-05-26T12:33:48"/>
    <s v="Rs 300000"/>
    <n v="300000"/>
    <s v="INR"/>
    <n v="5342.3750062327708"/>
    <s v="Mis Analyst"/>
    <x v="6"/>
    <s v="India"/>
    <x v="7"/>
    <x v="4"/>
    <n v="79.718824157759499"/>
    <n v="22.134914550529199"/>
    <x v="0"/>
    <n v="4.5"/>
    <x v="0"/>
    <n v="1715"/>
    <n v="3400"/>
    <n v="1.5712867665390502"/>
    <n v="5342.3750062327708"/>
  </r>
  <r>
    <s v="ID0691"/>
    <d v="2012-05-26T13:22:43"/>
    <n v="300000"/>
    <n v="300000"/>
    <s v="INR"/>
    <n v="5342.3750062327708"/>
    <s v="govt"/>
    <x v="1"/>
    <s v="India"/>
    <x v="7"/>
    <x v="4"/>
    <n v="79.718824157759499"/>
    <n v="22.134914550529199"/>
    <x v="3"/>
    <n v="3"/>
    <x v="0"/>
    <n v="1716"/>
    <n v="3400"/>
    <n v="1.5712867665390502"/>
    <n v="5342.3750062327708"/>
  </r>
  <r>
    <s v="ID0701"/>
    <d v="2012-05-26T13:44:53"/>
    <s v="25000 rupess"/>
    <n v="300000"/>
    <s v="INR"/>
    <n v="5342.3750062327708"/>
    <s v="Analyst"/>
    <x v="6"/>
    <s v="India"/>
    <x v="7"/>
    <x v="4"/>
    <n v="79.718824157759499"/>
    <n v="22.134914550529199"/>
    <x v="2"/>
    <n v="7"/>
    <x v="4"/>
    <n v="1717"/>
    <n v="3400"/>
    <n v="1.5712867665390502"/>
    <n v="5342.3750062327708"/>
  </r>
  <r>
    <s v="ID0773"/>
    <d v="2012-05-26T17:49:17"/>
    <s v="Rs. 300000"/>
    <n v="300000"/>
    <s v="INR"/>
    <n v="5342.3750062327708"/>
    <s v="OPEX CONTROL"/>
    <x v="8"/>
    <s v="India"/>
    <x v="7"/>
    <x v="4"/>
    <n v="79.718824157759499"/>
    <n v="22.134914550529199"/>
    <x v="2"/>
    <n v="4"/>
    <x v="0"/>
    <n v="1718"/>
    <n v="3400"/>
    <n v="1.5712867665390502"/>
    <n v="5342.3750062327708"/>
  </r>
  <r>
    <s v="ID0881"/>
    <d v="2012-05-27T12:35:15"/>
    <s v="3 lacs P.A"/>
    <n v="300000"/>
    <s v="INR"/>
    <n v="5342.3750062327708"/>
    <s v="Sales"/>
    <x v="6"/>
    <s v="India"/>
    <x v="7"/>
    <x v="4"/>
    <n v="79.718824157759499"/>
    <n v="22.134914550529199"/>
    <x v="1"/>
    <n v="10"/>
    <x v="2"/>
    <n v="1719"/>
    <n v="3400"/>
    <n v="1.5712867665390502"/>
    <n v="5342.3750062327708"/>
  </r>
  <r>
    <s v="ID0919"/>
    <d v="2012-05-27T18:33:51"/>
    <s v="300000RS"/>
    <n v="300000"/>
    <s v="INR"/>
    <n v="5342.3750062327708"/>
    <s v="ANALYST"/>
    <x v="6"/>
    <s v="India"/>
    <x v="7"/>
    <x v="4"/>
    <n v="79.718824157759499"/>
    <n v="22.134914550529199"/>
    <x v="0"/>
    <n v="0.5"/>
    <x v="0"/>
    <n v="1720"/>
    <n v="3400"/>
    <n v="1.5712867665390502"/>
    <n v="5342.3750062327708"/>
  </r>
  <r>
    <s v="ID1032"/>
    <d v="2012-05-28T12:58:44"/>
    <s v="3 Lakh "/>
    <n v="300000"/>
    <s v="INR"/>
    <n v="5342.3750062327708"/>
    <s v="ACCOUNTS"/>
    <x v="0"/>
    <s v="India"/>
    <x v="7"/>
    <x v="4"/>
    <n v="79.718824157759499"/>
    <n v="22.134914550529199"/>
    <x v="3"/>
    <n v="5"/>
    <x v="4"/>
    <n v="1721"/>
    <n v="3400"/>
    <n v="1.5712867665390502"/>
    <n v="5342.3750062327708"/>
  </r>
  <r>
    <s v="ID1069"/>
    <d v="2012-05-28T14:52:45"/>
    <s v="Rs. 25000"/>
    <n v="300000"/>
    <s v="INR"/>
    <n v="5342.3750062327708"/>
    <s v="Professional consultant-Finance"/>
    <x v="5"/>
    <s v="India"/>
    <x v="7"/>
    <x v="4"/>
    <n v="79.718824157759499"/>
    <n v="22.134914550529199"/>
    <x v="3"/>
    <n v="1"/>
    <x v="0"/>
    <n v="1722"/>
    <n v="3400"/>
    <n v="1.5712867665390502"/>
    <n v="5342.3750062327708"/>
  </r>
  <r>
    <s v="ID1114"/>
    <d v="2012-05-28T16:59:48"/>
    <s v="INR 300000"/>
    <n v="300000"/>
    <s v="INR"/>
    <n v="5342.3750062327708"/>
    <s v="Analyst"/>
    <x v="6"/>
    <s v="India"/>
    <x v="7"/>
    <x v="4"/>
    <n v="79.718824157759499"/>
    <n v="22.134914550529199"/>
    <x v="0"/>
    <n v="5"/>
    <x v="4"/>
    <n v="1723"/>
    <n v="3400"/>
    <n v="1.5712867665390502"/>
    <n v="5342.3750062327708"/>
  </r>
  <r>
    <s v="ID1230"/>
    <d v="2012-05-29T01:50:01"/>
    <n v="300000"/>
    <n v="300000"/>
    <s v="INR"/>
    <n v="5342.3750062327708"/>
    <s v="Finance Analyst"/>
    <x v="6"/>
    <s v="India"/>
    <x v="7"/>
    <x v="4"/>
    <n v="79.718824157759499"/>
    <n v="22.134914550529199"/>
    <x v="0"/>
    <n v="6"/>
    <x v="4"/>
    <n v="1724"/>
    <n v="3400"/>
    <n v="1.5712867665390502"/>
    <n v="5342.3750062327708"/>
  </r>
  <r>
    <s v="ID1289"/>
    <d v="2012-05-29T12:19:39"/>
    <s v="3,00,000.00"/>
    <n v="300000"/>
    <s v="INR"/>
    <n v="5342.3750062327708"/>
    <s v="MIS OFFICER"/>
    <x v="4"/>
    <s v="India"/>
    <x v="7"/>
    <x v="4"/>
    <n v="79.718824157759499"/>
    <n v="22.134914550529199"/>
    <x v="3"/>
    <n v="5"/>
    <x v="4"/>
    <n v="1725"/>
    <n v="3400"/>
    <n v="1.5712867665390502"/>
    <n v="5342.3750062327708"/>
  </r>
  <r>
    <s v="ID1338"/>
    <d v="2012-05-29T17:09:52"/>
    <n v="300000"/>
    <n v="300000"/>
    <s v="INR"/>
    <n v="5342.3750062327708"/>
    <s v="Financial Modelling Analyst"/>
    <x v="6"/>
    <s v="India"/>
    <x v="7"/>
    <x v="4"/>
    <n v="79.718824157759499"/>
    <n v="22.134914550529199"/>
    <x v="2"/>
    <n v="3"/>
    <x v="0"/>
    <n v="1726"/>
    <n v="3400"/>
    <n v="1.5712867665390502"/>
    <n v="5342.3750062327708"/>
  </r>
  <r>
    <s v="ID1448"/>
    <d v="2012-05-30T11:43:50"/>
    <n v="300000"/>
    <n v="300000"/>
    <s v="INR"/>
    <n v="5342.3750062327708"/>
    <s v="accountant"/>
    <x v="0"/>
    <s v="India"/>
    <x v="7"/>
    <x v="4"/>
    <n v="79.718824157759499"/>
    <n v="22.134914550529199"/>
    <x v="0"/>
    <n v="4"/>
    <x v="0"/>
    <n v="1727"/>
    <n v="3400"/>
    <n v="1.5712867665390502"/>
    <n v="5342.3750062327708"/>
  </r>
  <r>
    <s v="ID1658"/>
    <d v="2012-06-04T12:58:06"/>
    <n v="300000"/>
    <n v="300000"/>
    <s v="INR"/>
    <n v="5342.3750062327708"/>
    <s v="Store Inventory"/>
    <x v="6"/>
    <s v="India"/>
    <x v="7"/>
    <x v="4"/>
    <n v="79.718824157759499"/>
    <n v="22.134914550529199"/>
    <x v="0"/>
    <n v="8"/>
    <x v="4"/>
    <n v="1728"/>
    <n v="3400"/>
    <n v="1.5712867665390502"/>
    <n v="5342.3750062327708"/>
  </r>
  <r>
    <s v="ID1771"/>
    <d v="2012-06-09T12:01:19"/>
    <n v="444"/>
    <n v="5320"/>
    <s v="USD"/>
    <n v="5320"/>
    <s v="Officer"/>
    <x v="1"/>
    <s v="India"/>
    <x v="7"/>
    <x v="4"/>
    <n v="79.718824157759499"/>
    <n v="22.134914550529199"/>
    <x v="3"/>
    <n v="5"/>
    <x v="4"/>
    <n v="1729"/>
    <n v="3400"/>
    <n v="1.5647058823529412"/>
    <n v="5320"/>
  </r>
  <r>
    <s v="ID1350"/>
    <d v="2012-05-29T18:14:53"/>
    <s v="USD 5300"/>
    <n v="5300"/>
    <s v="USD"/>
    <n v="5300"/>
    <s v="Asst. Production Manager"/>
    <x v="1"/>
    <s v="Pakistan"/>
    <x v="49"/>
    <x v="4"/>
    <n v="71.247499000000005"/>
    <n v="30.3308401"/>
    <x v="0"/>
    <n v="5"/>
    <x v="4"/>
    <n v="1730"/>
    <n v="2790"/>
    <n v="1.8996415770609318"/>
    <n v="5300"/>
  </r>
  <r>
    <s v="ID0467"/>
    <d v="2012-05-26T03:11:21"/>
    <s v="5250 $"/>
    <n v="5250"/>
    <s v="USD"/>
    <n v="5250"/>
    <s v="Treasure Specialist"/>
    <x v="2"/>
    <s v="Republic of Georgia"/>
    <x v="100"/>
    <x v="1"/>
    <n v="42.068838300000003"/>
    <n v="41.600562600000003"/>
    <x v="0"/>
    <m/>
    <x v="0"/>
    <n v="1731"/>
    <n v="4990"/>
    <n v="1.0521042084168337"/>
    <n v="5250"/>
  </r>
  <r>
    <s v="ID1136"/>
    <d v="2012-05-28T18:34:12"/>
    <s v="PhP 216,000"/>
    <n v="216000"/>
    <s v="PHP"/>
    <n v="5120.2912876821438"/>
    <s v="Planner"/>
    <x v="1"/>
    <s v="Philippines"/>
    <x v="33"/>
    <x v="4"/>
    <n v="121.651388657575"/>
    <n v="12.758380905622699"/>
    <x v="0"/>
    <n v="2"/>
    <x v="0"/>
    <n v="1732"/>
    <n v="3980"/>
    <n v="1.2865053486638551"/>
    <n v="5120.2912876821438"/>
  </r>
  <r>
    <s v="ID1067"/>
    <d v="2012-05-28T14:46:42"/>
    <n v="5100"/>
    <n v="5100"/>
    <s v="USD"/>
    <n v="5100"/>
    <s v="MIS Executive"/>
    <x v="4"/>
    <s v="India"/>
    <x v="7"/>
    <x v="4"/>
    <n v="79.718824157759499"/>
    <n v="22.134914550529199"/>
    <x v="2"/>
    <n v="8"/>
    <x v="4"/>
    <n v="1733"/>
    <n v="3400"/>
    <n v="1.5"/>
    <n v="5100"/>
  </r>
  <r>
    <s v="ID1245"/>
    <d v="2012-05-29T04:30:10"/>
    <s v="IDR 4000000"/>
    <n v="48000000"/>
    <s v="IDR"/>
    <n v="5082.6943786459069"/>
    <s v="Office Instructor"/>
    <x v="6"/>
    <s v="Indonesia"/>
    <x v="27"/>
    <x v="4"/>
    <n v="118.74036008173201"/>
    <n v="-3.1759486978616001"/>
    <x v="1"/>
    <n v="2"/>
    <x v="0"/>
    <n v="1734"/>
    <n v="4200"/>
    <n v="1.2101653282490255"/>
    <n v="5082.6943786459069"/>
  </r>
  <r>
    <s v="ID0738"/>
    <d v="2012-05-26T15:44:32"/>
    <n v="5022"/>
    <n v="5022"/>
    <s v="USD"/>
    <n v="5022"/>
    <s v="Accounts analyst"/>
    <x v="6"/>
    <s v="Pakistan"/>
    <x v="49"/>
    <x v="4"/>
    <n v="71.247499000000005"/>
    <n v="30.3308401"/>
    <x v="0"/>
    <n v="15"/>
    <x v="3"/>
    <n v="1735"/>
    <n v="2790"/>
    <n v="1.8"/>
    <n v="5022"/>
  </r>
  <r>
    <s v="ID0448"/>
    <d v="2012-05-26T02:50:16"/>
    <s v="5000 $"/>
    <n v="5000"/>
    <s v="USD"/>
    <n v="5000"/>
    <s v="mis"/>
    <x v="4"/>
    <s v="India"/>
    <x v="7"/>
    <x v="4"/>
    <n v="79.718824157759499"/>
    <n v="22.134914550529199"/>
    <x v="0"/>
    <m/>
    <x v="0"/>
    <n v="1736"/>
    <n v="3400"/>
    <n v="1.4705882352941178"/>
    <n v="5000"/>
  </r>
  <r>
    <s v="ID0847"/>
    <d v="2012-05-27T01:04:46"/>
    <n v="5000"/>
    <n v="5000"/>
    <s v="USD"/>
    <n v="5000"/>
    <s v="Management Intern"/>
    <x v="1"/>
    <s v="India"/>
    <x v="7"/>
    <x v="4"/>
    <n v="79.718824157759499"/>
    <n v="22.134914550529199"/>
    <x v="0"/>
    <n v="1"/>
    <x v="0"/>
    <n v="1737"/>
    <n v="3400"/>
    <n v="1.4705882352941178"/>
    <n v="5000"/>
  </r>
  <r>
    <s v="ID0864"/>
    <d v="2012-05-27T04:12:04"/>
    <n v="5000"/>
    <n v="5000"/>
    <s v="USD"/>
    <n v="5000"/>
    <s v="Policy advisor"/>
    <x v="5"/>
    <s v="Aruba"/>
    <x v="101"/>
    <x v="2"/>
    <n v="-69.976802056505804"/>
    <n v="12.5433140350087"/>
    <x v="1"/>
    <n v="13"/>
    <x v="2"/>
    <n v="1738"/>
    <e v="#N/A"/>
    <e v="#N/A"/>
    <n v="5000"/>
  </r>
  <r>
    <s v="ID1497"/>
    <d v="2012-05-30T21:26:04"/>
    <n v="5000"/>
    <n v="5000"/>
    <s v="USD"/>
    <n v="5000"/>
    <s v="Officer MIS"/>
    <x v="1"/>
    <s v="India"/>
    <x v="7"/>
    <x v="4"/>
    <n v="79.718824157759499"/>
    <n v="22.134914550529199"/>
    <x v="2"/>
    <n v="4"/>
    <x v="0"/>
    <n v="1739"/>
    <n v="3400"/>
    <n v="1.4705882352941178"/>
    <n v="5000"/>
  </r>
  <r>
    <s v="ID1887"/>
    <d v="2012-06-17T12:48:52"/>
    <n v="5000"/>
    <n v="5000"/>
    <s v="USD"/>
    <n v="5000"/>
    <s v="admin"/>
    <x v="6"/>
    <s v="India"/>
    <x v="7"/>
    <x v="4"/>
    <n v="79.718824157759499"/>
    <n v="22.134914550529199"/>
    <x v="3"/>
    <n v="10"/>
    <x v="2"/>
    <n v="1740"/>
    <n v="3400"/>
    <n v="1.4705882352941178"/>
    <n v="5000"/>
  </r>
  <r>
    <s v="ID1892"/>
    <d v="2012-06-18T08:19:01"/>
    <n v="5000"/>
    <n v="5000"/>
    <s v="USD"/>
    <n v="5000"/>
    <s v="analyst "/>
    <x v="6"/>
    <s v="India"/>
    <x v="7"/>
    <x v="4"/>
    <n v="79.718824157759499"/>
    <n v="22.134914550529199"/>
    <x v="2"/>
    <n v="2"/>
    <x v="0"/>
    <n v="1741"/>
    <n v="3400"/>
    <n v="1.4705882352941178"/>
    <n v="5000"/>
  </r>
  <r>
    <s v="ID1912"/>
    <d v="2012-06-19T22:42:55"/>
    <n v="5000"/>
    <n v="5000"/>
    <s v="USD"/>
    <n v="5000"/>
    <s v="abc"/>
    <x v="9"/>
    <s v="India"/>
    <x v="7"/>
    <x v="4"/>
    <n v="79.718824157759499"/>
    <n v="22.134914550529199"/>
    <x v="0"/>
    <n v="3"/>
    <x v="0"/>
    <n v="1742"/>
    <n v="3400"/>
    <n v="1.4705882352941178"/>
    <n v="5000"/>
  </r>
  <r>
    <s v="ID1818"/>
    <d v="2012-06-12T21:47:54"/>
    <n v="280000"/>
    <n v="280000"/>
    <s v="INR"/>
    <n v="4986.216672483919"/>
    <s v="Sales Cordinator"/>
    <x v="6"/>
    <s v="India"/>
    <x v="7"/>
    <x v="4"/>
    <n v="79.718824157759499"/>
    <n v="22.134914550529199"/>
    <x v="2"/>
    <n v="8"/>
    <x v="4"/>
    <n v="1743"/>
    <n v="3400"/>
    <n v="1.4665343154364467"/>
    <n v="4986.216672483919"/>
  </r>
  <r>
    <s v="ID0698"/>
    <d v="2012-05-26T13:37:50"/>
    <n v="278400"/>
    <n v="278400"/>
    <s v="INR"/>
    <n v="4957.7240057840108"/>
    <s v="Asst. Manager"/>
    <x v="1"/>
    <s v="India"/>
    <x v="7"/>
    <x v="4"/>
    <n v="79.718824157759499"/>
    <n v="22.134914550529199"/>
    <x v="0"/>
    <n v="5"/>
    <x v="4"/>
    <n v="1744"/>
    <n v="3400"/>
    <n v="1.4581541193482386"/>
    <n v="4957.7240057840108"/>
  </r>
  <r>
    <s v="ID1503"/>
    <d v="2012-05-30T22:59:44"/>
    <s v="278000 PA"/>
    <n v="278000"/>
    <s v="INR"/>
    <n v="4950.6008391090336"/>
    <s v="MIS Executive"/>
    <x v="4"/>
    <s v="India"/>
    <x v="7"/>
    <x v="4"/>
    <n v="79.718824157759499"/>
    <n v="22.134914550529199"/>
    <x v="2"/>
    <n v="8"/>
    <x v="4"/>
    <n v="1745"/>
    <n v="3400"/>
    <n v="1.4560590703261864"/>
    <n v="4950.6008391090336"/>
  </r>
  <r>
    <s v="ID0267"/>
    <d v="2012-05-26T01:08:39"/>
    <s v="rs 2.76 lakhs per year"/>
    <n v="276000"/>
    <s v="INR"/>
    <n v="4914.9850057341491"/>
    <s v="analyst"/>
    <x v="6"/>
    <s v="India"/>
    <x v="7"/>
    <x v="4"/>
    <n v="79.718824157759499"/>
    <n v="22.134914550529199"/>
    <x v="2"/>
    <m/>
    <x v="0"/>
    <n v="1746"/>
    <n v="3400"/>
    <n v="1.4455838252159263"/>
    <n v="4914.9850057341491"/>
  </r>
  <r>
    <s v="ID0669"/>
    <d v="2012-05-26T12:50:08"/>
    <s v="23000 Rupees"/>
    <n v="276000"/>
    <s v="INR"/>
    <n v="4914.9850057341491"/>
    <s v="Education Officer"/>
    <x v="1"/>
    <s v="Pakistan"/>
    <x v="49"/>
    <x v="4"/>
    <n v="71.247499000000005"/>
    <n v="30.3308401"/>
    <x v="1"/>
    <n v="3"/>
    <x v="0"/>
    <n v="1747"/>
    <n v="2790"/>
    <n v="1.7616433712308779"/>
    <n v="4914.9850057341491"/>
  </r>
  <r>
    <s v="ID1914"/>
    <d v="2012-06-20T00:27:54"/>
    <s v="Rs23000/month"/>
    <n v="276000"/>
    <s v="INR"/>
    <n v="4914.9850057341491"/>
    <s v="MIS specialist"/>
    <x v="4"/>
    <s v="India"/>
    <x v="7"/>
    <x v="4"/>
    <n v="79.718824157759499"/>
    <n v="22.134914550529199"/>
    <x v="2"/>
    <n v="6"/>
    <x v="4"/>
    <n v="1748"/>
    <n v="3400"/>
    <n v="1.4455838252159263"/>
    <n v="4914.9850057341491"/>
  </r>
  <r>
    <s v="ID0201"/>
    <d v="2012-05-26T00:53:02"/>
    <s v="Rs. 275000"/>
    <n v="275000"/>
    <s v="INR"/>
    <n v="4897.177089046706"/>
    <s v="low level monitoring"/>
    <x v="6"/>
    <s v="India"/>
    <x v="7"/>
    <x v="4"/>
    <n v="79.718824157759499"/>
    <n v="22.134914550529199"/>
    <x v="3"/>
    <m/>
    <x v="0"/>
    <n v="1749"/>
    <n v="3400"/>
    <n v="1.4403462026607958"/>
    <n v="4897.177089046706"/>
  </r>
  <r>
    <s v="ID1334"/>
    <d v="2012-05-29T16:49:44"/>
    <n v="275000"/>
    <n v="275000"/>
    <s v="INR"/>
    <n v="4897.177089046706"/>
    <s v="TL WFM"/>
    <x v="1"/>
    <s v="India"/>
    <x v="7"/>
    <x v="4"/>
    <n v="79.718824157759499"/>
    <n v="22.134914550529199"/>
    <x v="2"/>
    <n v="4"/>
    <x v="0"/>
    <n v="1750"/>
    <n v="3400"/>
    <n v="1.4403462026607958"/>
    <n v="4897.177089046706"/>
  </r>
  <r>
    <s v="ID1034"/>
    <d v="2012-05-28T13:01:42"/>
    <s v="PK RS 456000"/>
    <n v="456000"/>
    <s v="PKR"/>
    <n v="4840.0244548604041"/>
    <s v="Strategic Planning Executive"/>
    <x v="1"/>
    <s v="Pakistan"/>
    <x v="49"/>
    <x v="4"/>
    <n v="71.247499000000005"/>
    <n v="30.3308401"/>
    <x v="0"/>
    <n v="2"/>
    <x v="0"/>
    <n v="1751"/>
    <n v="2790"/>
    <n v="1.7347757902725462"/>
    <n v="4840.0244548604041"/>
  </r>
  <r>
    <s v="ID1860"/>
    <d v="2012-06-15T15:43:42"/>
    <n v="270000"/>
    <n v="270000"/>
    <s v="INR"/>
    <n v="4808.137505609493"/>
    <s v="Team Lead"/>
    <x v="1"/>
    <s v="India"/>
    <x v="7"/>
    <x v="4"/>
    <n v="79.718824157759499"/>
    <n v="22.134914550529199"/>
    <x v="3"/>
    <n v="5"/>
    <x v="4"/>
    <n v="1752"/>
    <n v="3400"/>
    <n v="1.4141580898851449"/>
    <n v="4808.137505609493"/>
  </r>
  <r>
    <s v="ID0742"/>
    <d v="2012-05-26T15:56:57"/>
    <s v="4800 $"/>
    <n v="4800"/>
    <s v="USD"/>
    <n v="4800"/>
    <s v="Data Analysis"/>
    <x v="6"/>
    <s v="Bhutan"/>
    <x v="102"/>
    <x v="4"/>
    <n v="90.427034368673205"/>
    <n v="27.396308920781401"/>
    <x v="0"/>
    <n v="2"/>
    <x v="0"/>
    <n v="1753"/>
    <n v="4990"/>
    <n v="0.96192384769539074"/>
    <n v="4800"/>
  </r>
  <r>
    <s v="ID1212"/>
    <d v="2012-05-29T00:25:46"/>
    <n v="800"/>
    <n v="4800"/>
    <s v="USD"/>
    <n v="4800"/>
    <s v="Financial Analyst"/>
    <x v="6"/>
    <s v="India"/>
    <x v="7"/>
    <x v="4"/>
    <n v="79.718824157759499"/>
    <n v="22.134914550529199"/>
    <x v="0"/>
    <n v="5"/>
    <x v="4"/>
    <n v="1754"/>
    <n v="3400"/>
    <n v="1.411764705882353"/>
    <n v="4800"/>
  </r>
  <r>
    <s v="ID1819"/>
    <d v="2012-06-12T21:58:21"/>
    <n v="4800"/>
    <n v="4800"/>
    <s v="USD"/>
    <n v="4800"/>
    <s v="Sr Executive"/>
    <x v="1"/>
    <s v="India"/>
    <x v="7"/>
    <x v="4"/>
    <n v="79.718824157759499"/>
    <n v="22.134914550529199"/>
    <x v="2"/>
    <n v="3"/>
    <x v="0"/>
    <n v="1755"/>
    <n v="3400"/>
    <n v="1.411764705882353"/>
    <n v="4800"/>
  </r>
  <r>
    <s v="ID0684"/>
    <d v="2012-05-26T13:11:01"/>
    <s v="Rs. 260000"/>
    <n v="260000"/>
    <s v="INR"/>
    <n v="4630.058338735068"/>
    <s v="Analyst"/>
    <x v="6"/>
    <s v="India"/>
    <x v="7"/>
    <x v="4"/>
    <n v="79.718824157759499"/>
    <n v="22.134914550529199"/>
    <x v="0"/>
    <n v="2"/>
    <x v="0"/>
    <n v="1756"/>
    <n v="3400"/>
    <n v="1.3617818643338435"/>
    <n v="4630.058338735068"/>
  </r>
  <r>
    <s v="ID1745"/>
    <d v="2012-06-08T02:28:45"/>
    <s v="Rs. 21500"/>
    <n v="258000"/>
    <s v="INR"/>
    <n v="4594.4425053601826"/>
    <s v="Senior Data Associate"/>
    <x v="6"/>
    <s v="India"/>
    <x v="7"/>
    <x v="4"/>
    <n v="79.718824157759499"/>
    <n v="22.134914550529199"/>
    <x v="0"/>
    <n v="4"/>
    <x v="0"/>
    <n v="1757"/>
    <n v="3400"/>
    <n v="1.3513066192235832"/>
    <n v="4594.4425053601826"/>
  </r>
  <r>
    <s v="ID0324"/>
    <d v="2012-05-26T01:29:32"/>
    <s v="US$ 4.545"/>
    <n v="4545"/>
    <s v="USD"/>
    <n v="4545"/>
    <s v="Supply Processes Analyst"/>
    <x v="6"/>
    <s v="Brasil"/>
    <x v="5"/>
    <x v="2"/>
    <n v="-52.856287736986999"/>
    <n v="-10.840474551047899"/>
    <x v="2"/>
    <m/>
    <x v="0"/>
    <n v="1758"/>
    <n v="11000"/>
    <n v="0.41318181818181821"/>
    <n v="4545"/>
  </r>
  <r>
    <s v="ID0872"/>
    <d v="2012-05-27T08:54:28"/>
    <n v="4500"/>
    <n v="4500"/>
    <s v="USD"/>
    <n v="4500"/>
    <s v="senior associate"/>
    <x v="6"/>
    <s v="indonesia"/>
    <x v="27"/>
    <x v="4"/>
    <n v="118.74036008173201"/>
    <n v="-3.1759486978616001"/>
    <x v="3"/>
    <n v="4"/>
    <x v="0"/>
    <n v="1759"/>
    <n v="4200"/>
    <n v="1.0714285714285714"/>
    <n v="4500"/>
  </r>
  <r>
    <s v="ID1591"/>
    <d v="2012-06-01T14:50:41"/>
    <n v="4500"/>
    <n v="4500"/>
    <s v="USD"/>
    <n v="4500"/>
    <s v="Assistant Manger Service Quality Assurance"/>
    <x v="6"/>
    <s v="Pakistan"/>
    <x v="49"/>
    <x v="4"/>
    <n v="71.247499000000005"/>
    <n v="30.3308401"/>
    <x v="0"/>
    <n v="6"/>
    <x v="4"/>
    <n v="1760"/>
    <n v="2790"/>
    <n v="1.6129032258064515"/>
    <n v="4500"/>
  </r>
  <r>
    <s v="ID1048"/>
    <d v="2012-05-28T13:46:17"/>
    <n v="252000"/>
    <n v="252000"/>
    <s v="INR"/>
    <n v="4487.5950052355274"/>
    <s v="Accounts Exec"/>
    <x v="0"/>
    <s v="India"/>
    <x v="7"/>
    <x v="4"/>
    <n v="79.718824157759499"/>
    <n v="22.134914550529199"/>
    <x v="1"/>
    <n v="5"/>
    <x v="4"/>
    <n v="1761"/>
    <n v="3400"/>
    <n v="1.3198808838928022"/>
    <n v="4487.5950052355274"/>
  </r>
  <r>
    <s v="ID1123"/>
    <d v="2012-05-28T17:22:19"/>
    <s v="252000 INR"/>
    <n v="252000"/>
    <s v="INR"/>
    <n v="4487.5950052355274"/>
    <s v="Inventory Manager"/>
    <x v="1"/>
    <s v="India"/>
    <x v="7"/>
    <x v="4"/>
    <n v="79.718824157759499"/>
    <n v="22.134914550529199"/>
    <x v="1"/>
    <n v="16"/>
    <x v="3"/>
    <n v="1762"/>
    <n v="3400"/>
    <n v="1.3198808838928022"/>
    <n v="4487.5950052355274"/>
  </r>
  <r>
    <s v="ID0886"/>
    <d v="2012-05-27T13:27:19"/>
    <s v="Rs. 35000"/>
    <n v="420000"/>
    <s v="PKR"/>
    <n v="4457.9172610556352"/>
    <s v="Assistant Manager"/>
    <x v="1"/>
    <s v="Pakistan"/>
    <x v="49"/>
    <x v="4"/>
    <n v="71.247499000000005"/>
    <n v="30.3308401"/>
    <x v="2"/>
    <n v="4"/>
    <x v="0"/>
    <n v="1763"/>
    <n v="2790"/>
    <n v="1.5978198068299767"/>
    <n v="4457.9172610556352"/>
  </r>
  <r>
    <s v="ID0678"/>
    <d v="2012-05-26T13:01:53"/>
    <s v="2.5lakh"/>
    <n v="250000"/>
    <s v="INR"/>
    <n v="4451.9791718606421"/>
    <s v="ASM"/>
    <x v="1"/>
    <s v="India"/>
    <x v="7"/>
    <x v="4"/>
    <n v="79.718824157759499"/>
    <n v="22.134914550529199"/>
    <x v="3"/>
    <n v="5"/>
    <x v="4"/>
    <n v="1764"/>
    <n v="3400"/>
    <n v="1.3094056387825417"/>
    <n v="4451.9791718606421"/>
  </r>
  <r>
    <s v="ID0696"/>
    <d v="2012-05-26T13:29:35"/>
    <s v="250000 rupees"/>
    <n v="250000"/>
    <s v="INR"/>
    <n v="4451.9791718606421"/>
    <s v="MIS executive"/>
    <x v="4"/>
    <s v="India"/>
    <x v="7"/>
    <x v="4"/>
    <n v="79.718824157759499"/>
    <n v="22.134914550529199"/>
    <x v="2"/>
    <n v="4"/>
    <x v="0"/>
    <n v="1765"/>
    <n v="3400"/>
    <n v="1.3094056387825417"/>
    <n v="4451.9791718606421"/>
  </r>
  <r>
    <s v="ID0726"/>
    <d v="2012-05-26T15:01:41"/>
    <s v="Rs. 250000"/>
    <n v="250000"/>
    <s v="INR"/>
    <n v="4451.9791718606421"/>
    <s v="Asst. Manager"/>
    <x v="1"/>
    <s v="India"/>
    <x v="7"/>
    <x v="4"/>
    <n v="79.718824157759499"/>
    <n v="22.134914550529199"/>
    <x v="0"/>
    <n v="6"/>
    <x v="4"/>
    <n v="1766"/>
    <n v="3400"/>
    <n v="1.3094056387825417"/>
    <n v="4451.9791718606421"/>
  </r>
  <r>
    <s v="ID1078"/>
    <d v="2012-05-28T15:29:24"/>
    <s v="INR 2.5 Lakh"/>
    <n v="250000"/>
    <s v="INR"/>
    <n v="4451.9791718606421"/>
    <s v="SR. MIS "/>
    <x v="4"/>
    <s v="India"/>
    <x v="7"/>
    <x v="4"/>
    <n v="79.718824157759499"/>
    <n v="22.134914550529199"/>
    <x v="2"/>
    <n v="3.5"/>
    <x v="0"/>
    <n v="1767"/>
    <n v="3400"/>
    <n v="1.3094056387825417"/>
    <n v="4451.9791718606421"/>
  </r>
  <r>
    <s v="ID1090"/>
    <d v="2012-05-28T15:49:54"/>
    <s v="Rs. 250000"/>
    <n v="250000"/>
    <s v="INR"/>
    <n v="4451.9791718606421"/>
    <s v="MIS Executive"/>
    <x v="4"/>
    <s v="India"/>
    <x v="7"/>
    <x v="4"/>
    <n v="79.718824157759499"/>
    <n v="22.134914550529199"/>
    <x v="3"/>
    <n v="3"/>
    <x v="0"/>
    <n v="1768"/>
    <n v="3400"/>
    <n v="1.3094056387825417"/>
    <n v="4451.9791718606421"/>
  </r>
  <r>
    <s v="ID1207"/>
    <d v="2012-05-29T00:07:00"/>
    <n v="250000"/>
    <n v="250000"/>
    <s v="INR"/>
    <n v="4451.9791718606421"/>
    <s v="Officer Production"/>
    <x v="1"/>
    <s v="India"/>
    <x v="7"/>
    <x v="4"/>
    <n v="79.718824157759499"/>
    <n v="22.134914550529199"/>
    <x v="0"/>
    <n v="1"/>
    <x v="0"/>
    <n v="1769"/>
    <n v="3400"/>
    <n v="1.3094056387825417"/>
    <n v="4451.9791718606421"/>
  </r>
  <r>
    <s v="ID1360"/>
    <d v="2012-05-29T19:06:14"/>
    <s v="2.5 per lacks"/>
    <n v="250000"/>
    <s v="INR"/>
    <n v="4451.9791718606421"/>
    <s v="Credit Executive"/>
    <x v="6"/>
    <s v="India"/>
    <x v="7"/>
    <x v="4"/>
    <n v="79.718824157759499"/>
    <n v="22.134914550529199"/>
    <x v="2"/>
    <n v="8"/>
    <x v="4"/>
    <n v="1770"/>
    <n v="3400"/>
    <n v="1.3094056387825417"/>
    <n v="4451.9791718606421"/>
  </r>
  <r>
    <s v="ID1390"/>
    <d v="2012-05-29T21:50:45"/>
    <s v="Rs 250000"/>
    <n v="250000"/>
    <s v="INR"/>
    <n v="4451.9791718606421"/>
    <s v="Manager"/>
    <x v="1"/>
    <s v="India"/>
    <x v="7"/>
    <x v="4"/>
    <n v="79.718824157759499"/>
    <n v="22.134914550529199"/>
    <x v="1"/>
    <n v="15"/>
    <x v="3"/>
    <n v="1771"/>
    <n v="3400"/>
    <n v="1.3094056387825417"/>
    <n v="4451.9791718606421"/>
  </r>
  <r>
    <s v="ID1464"/>
    <d v="2012-05-30T14:19:07"/>
    <s v="Rs.2,50,000.00"/>
    <n v="250000"/>
    <s v="INR"/>
    <n v="4451.9791718606421"/>
    <s v="Manager Commercial"/>
    <x v="1"/>
    <s v="India"/>
    <x v="7"/>
    <x v="4"/>
    <n v="79.718824157759499"/>
    <n v="22.134914550529199"/>
    <x v="3"/>
    <n v="15"/>
    <x v="3"/>
    <n v="1772"/>
    <n v="3400"/>
    <n v="1.3094056387825417"/>
    <n v="4451.9791718606421"/>
  </r>
  <r>
    <s v="ID1590"/>
    <d v="2012-06-01T14:32:41"/>
    <n v="250000"/>
    <n v="250000"/>
    <s v="INR"/>
    <n v="4451.9791718606421"/>
    <s v="Analytics engineer"/>
    <x v="7"/>
    <s v="India"/>
    <x v="7"/>
    <x v="4"/>
    <n v="79.718824157759499"/>
    <n v="22.134914550529199"/>
    <x v="0"/>
    <n v="2.5"/>
    <x v="0"/>
    <n v="1773"/>
    <n v="3400"/>
    <n v="1.3094056387825417"/>
    <n v="4451.9791718606421"/>
  </r>
  <r>
    <s v="ID1903"/>
    <d v="2012-06-19T15:15:38"/>
    <n v="250000"/>
    <n v="250000"/>
    <s v="INR"/>
    <n v="4451.9791718606421"/>
    <s v="MIS EXECUTIVE"/>
    <x v="4"/>
    <s v="India"/>
    <x v="7"/>
    <x v="4"/>
    <n v="79.718824157759499"/>
    <n v="22.134914550529199"/>
    <x v="0"/>
    <n v="3"/>
    <x v="0"/>
    <n v="1774"/>
    <n v="3400"/>
    <n v="1.3094056387825417"/>
    <n v="4451.9791718606421"/>
  </r>
  <r>
    <s v="ID1916"/>
    <d v="2012-06-20T01:20:49"/>
    <n v="250000"/>
    <n v="250000"/>
    <s v="INR"/>
    <n v="4451.9791718606421"/>
    <s v="research associate"/>
    <x v="6"/>
    <s v="India"/>
    <x v="7"/>
    <x v="4"/>
    <n v="79.718824157759499"/>
    <n v="22.134914550529199"/>
    <x v="4"/>
    <n v="1.6"/>
    <x v="0"/>
    <n v="1775"/>
    <n v="3400"/>
    <n v="1.3094056387825417"/>
    <n v="4451.9791718606421"/>
  </r>
  <r>
    <s v="ID1221"/>
    <d v="2012-05-29T01:06:44"/>
    <n v="4400"/>
    <n v="4400"/>
    <s v="USD"/>
    <n v="4400"/>
    <s v="Manager Corporate Finance"/>
    <x v="1"/>
    <s v="Latin America"/>
    <x v="103"/>
    <x v="2"/>
    <n v="-80.219722200000007"/>
    <n v="25.768611100000001"/>
    <x v="3"/>
    <n v="5"/>
    <x v="4"/>
    <n v="1776"/>
    <e v="#N/A"/>
    <e v="#N/A"/>
    <n v="4400"/>
  </r>
  <r>
    <s v="ID1447"/>
    <d v="2012-05-30T11:38:53"/>
    <n v="363"/>
    <n v="4356"/>
    <s v="USD"/>
    <n v="4356"/>
    <s v="Business Analyst"/>
    <x v="6"/>
    <s v="India"/>
    <x v="7"/>
    <x v="4"/>
    <n v="79.718824157759499"/>
    <n v="22.134914550529199"/>
    <x v="0"/>
    <n v="5"/>
    <x v="4"/>
    <n v="1777"/>
    <n v="3400"/>
    <n v="1.2811764705882354"/>
    <n v="4356"/>
  </r>
  <r>
    <s v="ID0054"/>
    <d v="2012-05-25T06:10:18"/>
    <n v="4320"/>
    <n v="4320"/>
    <s v="USD"/>
    <n v="4320"/>
    <s v="Financial Planner"/>
    <x v="0"/>
    <s v="India"/>
    <x v="7"/>
    <x v="4"/>
    <n v="79.718824157759499"/>
    <n v="22.134914550529199"/>
    <x v="3"/>
    <m/>
    <x v="0"/>
    <n v="1778"/>
    <n v="3400"/>
    <n v="1.2705882352941176"/>
    <n v="4320"/>
  </r>
  <r>
    <s v="ID1124"/>
    <d v="2012-05-28T17:34:16"/>
    <n v="242304"/>
    <n v="242304"/>
    <s v="INR"/>
    <n v="4314.929445034084"/>
    <s v="accountant"/>
    <x v="0"/>
    <s v="India"/>
    <x v="7"/>
    <x v="4"/>
    <n v="79.718824157759499"/>
    <n v="22.134914550529199"/>
    <x v="0"/>
    <n v="7"/>
    <x v="4"/>
    <n v="1779"/>
    <n v="3400"/>
    <n v="1.26909689559826"/>
    <n v="4314.929445034084"/>
  </r>
  <r>
    <s v="ID0576"/>
    <d v="2012-05-26T07:06:50"/>
    <s v="USD 4285.00"/>
    <n v="4285"/>
    <s v="USD"/>
    <n v="4285"/>
    <s v="Assistant"/>
    <x v="6"/>
    <s v="India"/>
    <x v="7"/>
    <x v="4"/>
    <n v="79.718824157759499"/>
    <n v="22.134914550529199"/>
    <x v="2"/>
    <n v="6"/>
    <x v="4"/>
    <n v="1780"/>
    <n v="3400"/>
    <n v="1.2602941176470588"/>
    <n v="4285"/>
  </r>
  <r>
    <s v="ID0427"/>
    <d v="2012-05-26T02:25:10"/>
    <s v="20000 RS"/>
    <n v="240000"/>
    <s v="INR"/>
    <n v="4273.9000049862161"/>
    <s v="WFM Team Lead"/>
    <x v="1"/>
    <s v="India"/>
    <x v="7"/>
    <x v="4"/>
    <n v="79.718824157759499"/>
    <n v="22.134914550529199"/>
    <x v="2"/>
    <m/>
    <x v="0"/>
    <n v="1781"/>
    <n v="3400"/>
    <n v="1.2570294132312401"/>
    <n v="4273.9000049862161"/>
  </r>
  <r>
    <s v="ID0603"/>
    <d v="2012-05-26T08:58:55"/>
    <s v="Rs. 20000"/>
    <n v="240000"/>
    <s v="INR"/>
    <n v="4273.9000049862161"/>
    <s v="Talati"/>
    <x v="6"/>
    <s v="India"/>
    <x v="7"/>
    <x v="4"/>
    <n v="79.718824157759499"/>
    <n v="22.134914550529199"/>
    <x v="3"/>
    <n v="5"/>
    <x v="4"/>
    <n v="1782"/>
    <n v="3400"/>
    <n v="1.2570294132312401"/>
    <n v="4273.9000049862161"/>
  </r>
  <r>
    <s v="ID0754"/>
    <d v="2012-05-26T16:34:18"/>
    <s v="INR240000"/>
    <n v="240000"/>
    <s v="INR"/>
    <n v="4273.9000049862161"/>
    <s v="SR. ACCOUNTS EXECUTIVE"/>
    <x v="0"/>
    <s v="India"/>
    <x v="7"/>
    <x v="4"/>
    <n v="79.718824157759499"/>
    <n v="22.134914550529199"/>
    <x v="0"/>
    <n v="8"/>
    <x v="4"/>
    <n v="1783"/>
    <n v="3400"/>
    <n v="1.2570294132312401"/>
    <n v="4273.9000049862161"/>
  </r>
  <r>
    <s v="ID0760"/>
    <d v="2012-05-26T17:03:26"/>
    <s v="INR 20000"/>
    <n v="240000"/>
    <s v="INR"/>
    <n v="4273.9000049862161"/>
    <s v="EXECUTIVE"/>
    <x v="6"/>
    <s v="India"/>
    <x v="7"/>
    <x v="4"/>
    <n v="79.718824157759499"/>
    <n v="22.134914550529199"/>
    <x v="3"/>
    <n v="20"/>
    <x v="1"/>
    <n v="1784"/>
    <n v="3400"/>
    <n v="1.2570294132312401"/>
    <n v="4273.9000049862161"/>
  </r>
  <r>
    <s v="ID0787"/>
    <d v="2012-05-26T19:34:12"/>
    <n v="240000"/>
    <n v="240000"/>
    <s v="INR"/>
    <n v="4273.9000049862161"/>
    <s v="Analyst"/>
    <x v="6"/>
    <s v="India"/>
    <x v="7"/>
    <x v="4"/>
    <n v="79.718824157759499"/>
    <n v="22.134914550529199"/>
    <x v="2"/>
    <n v="4"/>
    <x v="0"/>
    <n v="1785"/>
    <n v="3400"/>
    <n v="1.2570294132312401"/>
    <n v="4273.9000049862161"/>
  </r>
  <r>
    <s v="ID0813"/>
    <d v="2012-05-26T22:08:56"/>
    <s v="Rs 20000"/>
    <n v="240000"/>
    <s v="INR"/>
    <n v="4273.9000049862161"/>
    <s v="MANAGER"/>
    <x v="1"/>
    <s v="India"/>
    <x v="7"/>
    <x v="4"/>
    <n v="79.718824157759499"/>
    <n v="22.134914550529199"/>
    <x v="3"/>
    <n v="3"/>
    <x v="0"/>
    <n v="1786"/>
    <n v="3400"/>
    <n v="1.2570294132312401"/>
    <n v="4273.9000049862161"/>
  </r>
  <r>
    <s v="ID1089"/>
    <d v="2012-05-28T15:49:22"/>
    <n v="240000"/>
    <n v="240000"/>
    <s v="INR"/>
    <n v="4273.9000049862161"/>
    <s v="Executive"/>
    <x v="6"/>
    <s v="India"/>
    <x v="7"/>
    <x v="4"/>
    <n v="79.718824157759499"/>
    <n v="22.134914550529199"/>
    <x v="3"/>
    <n v="3"/>
    <x v="0"/>
    <n v="1787"/>
    <n v="3400"/>
    <n v="1.2570294132312401"/>
    <n v="4273.9000049862161"/>
  </r>
  <r>
    <s v="ID1099"/>
    <d v="2012-05-28T16:10:52"/>
    <s v="Rs. 20000"/>
    <n v="240000"/>
    <s v="INR"/>
    <n v="4273.9000049862161"/>
    <s v="Accountant"/>
    <x v="0"/>
    <s v="India"/>
    <x v="7"/>
    <x v="4"/>
    <n v="79.718824157759499"/>
    <n v="22.134914550529199"/>
    <x v="2"/>
    <n v="20"/>
    <x v="1"/>
    <n v="1788"/>
    <n v="3400"/>
    <n v="1.2570294132312401"/>
    <n v="4273.9000049862161"/>
  </r>
  <r>
    <s v="ID1660"/>
    <d v="2012-06-04T14:25:45"/>
    <s v="240000 INR"/>
    <n v="240000"/>
    <s v="INR"/>
    <n v="4273.9000049862161"/>
    <s v="Exicutive TQM"/>
    <x v="8"/>
    <s v="India"/>
    <x v="7"/>
    <x v="4"/>
    <n v="79.718824157759499"/>
    <n v="22.134914550529199"/>
    <x v="3"/>
    <n v="15"/>
    <x v="3"/>
    <n v="1789"/>
    <n v="3400"/>
    <n v="1.2570294132312401"/>
    <n v="4273.9000049862161"/>
  </r>
  <r>
    <s v="ID0629"/>
    <d v="2012-05-26T11:09:27"/>
    <n v="4200"/>
    <n v="4200"/>
    <s v="USD"/>
    <n v="4200"/>
    <s v="MIS Executive"/>
    <x v="4"/>
    <s v="India"/>
    <x v="7"/>
    <x v="4"/>
    <n v="79.718824157759499"/>
    <n v="22.134914550529199"/>
    <x v="2"/>
    <n v="4"/>
    <x v="0"/>
    <n v="1790"/>
    <n v="3400"/>
    <n v="1.2352941176470589"/>
    <n v="4200"/>
  </r>
  <r>
    <s v="ID0197"/>
    <d v="2012-05-26T00:52:30"/>
    <n v="233000"/>
    <n v="233000"/>
    <s v="INR"/>
    <n v="4149.2445881741187"/>
    <s v="Asst. Manager (MIS)"/>
    <x v="1"/>
    <s v="India"/>
    <x v="7"/>
    <x v="4"/>
    <n v="79.718824157759499"/>
    <n v="22.134914550529199"/>
    <x v="2"/>
    <m/>
    <x v="0"/>
    <n v="1791"/>
    <n v="3400"/>
    <n v="1.220366055345329"/>
    <n v="4149.2445881741187"/>
  </r>
  <r>
    <s v="ID0668"/>
    <d v="2012-05-26T12:48:19"/>
    <s v="230000 INR"/>
    <n v="230000"/>
    <s v="INR"/>
    <n v="4095.8208381117906"/>
    <s v="MIS Executive"/>
    <x v="4"/>
    <s v="India"/>
    <x v="7"/>
    <x v="4"/>
    <n v="79.718824157759499"/>
    <n v="22.134914550529199"/>
    <x v="2"/>
    <n v="3"/>
    <x v="0"/>
    <n v="1792"/>
    <n v="3400"/>
    <n v="1.2046531876799385"/>
    <n v="4095.8208381117906"/>
  </r>
  <r>
    <s v="ID1474"/>
    <d v="2012-05-30T17:01:10"/>
    <n v="230000"/>
    <n v="230000"/>
    <s v="INR"/>
    <n v="4095.8208381117906"/>
    <s v="Process Assocaite"/>
    <x v="6"/>
    <s v="India"/>
    <x v="7"/>
    <x v="4"/>
    <n v="79.718824157759499"/>
    <n v="22.134914550529199"/>
    <x v="0"/>
    <n v="1.6"/>
    <x v="0"/>
    <n v="1793"/>
    <n v="3400"/>
    <n v="1.2046531876799385"/>
    <n v="4095.8208381117906"/>
  </r>
  <r>
    <s v="ID1645"/>
    <d v="2012-06-03T14:27:29"/>
    <n v="4019"/>
    <n v="4019"/>
    <s v="USD"/>
    <n v="4019"/>
    <s v="Clinical Intake Specialist"/>
    <x v="2"/>
    <s v="Philippines"/>
    <x v="33"/>
    <x v="4"/>
    <n v="121.651388657575"/>
    <n v="12.758380905622699"/>
    <x v="3"/>
    <n v="3"/>
    <x v="0"/>
    <n v="1794"/>
    <n v="3980"/>
    <n v="1.0097989949748745"/>
    <n v="4019"/>
  </r>
  <r>
    <s v="ID0758"/>
    <d v="2012-05-26T17:02:46"/>
    <s v="Rs. 225000"/>
    <n v="225000"/>
    <s v="INR"/>
    <n v="4006.7812546745777"/>
    <s v="MIS Executive"/>
    <x v="4"/>
    <s v="India"/>
    <x v="7"/>
    <x v="4"/>
    <n v="79.718824157759499"/>
    <n v="22.134914550529199"/>
    <x v="2"/>
    <n v="5.5"/>
    <x v="4"/>
    <n v="1795"/>
    <n v="3400"/>
    <n v="1.1784650749042875"/>
    <n v="4006.7812546745777"/>
  </r>
  <r>
    <s v="ID0625"/>
    <d v="2012-05-26T11:03:48"/>
    <n v="4000"/>
    <n v="4000"/>
    <s v="USD"/>
    <n v="4000"/>
    <s v="MIS Executive"/>
    <x v="4"/>
    <s v="India"/>
    <x v="7"/>
    <x v="4"/>
    <n v="79.718824157759499"/>
    <n v="22.134914550529199"/>
    <x v="2"/>
    <n v="6"/>
    <x v="4"/>
    <n v="1796"/>
    <n v="3400"/>
    <n v="1.1764705882352942"/>
    <n v="4000"/>
  </r>
  <r>
    <s v="ID0647"/>
    <d v="2012-05-26T11:55:17"/>
    <n v="4000"/>
    <n v="4000"/>
    <s v="USD"/>
    <n v="4000"/>
    <s v="MIS Executive"/>
    <x v="4"/>
    <s v="India"/>
    <x v="7"/>
    <x v="4"/>
    <n v="79.718824157759499"/>
    <n v="22.134914550529199"/>
    <x v="2"/>
    <n v="4"/>
    <x v="0"/>
    <n v="1797"/>
    <n v="3400"/>
    <n v="1.1764705882352942"/>
    <n v="4000"/>
  </r>
  <r>
    <s v="ID0653"/>
    <d v="2012-05-26T12:19:53"/>
    <n v="4000"/>
    <n v="4000"/>
    <s v="USD"/>
    <n v="4000"/>
    <s v="Coordinator"/>
    <x v="1"/>
    <s v="India"/>
    <x v="7"/>
    <x v="4"/>
    <n v="79.718824157759499"/>
    <n v="22.134914550529199"/>
    <x v="2"/>
    <n v="8"/>
    <x v="4"/>
    <n v="1798"/>
    <n v="3400"/>
    <n v="1.1764705882352942"/>
    <n v="4000"/>
  </r>
  <r>
    <s v="ID1479"/>
    <d v="2012-05-30T18:15:28"/>
    <n v="4000"/>
    <n v="4000"/>
    <s v="USD"/>
    <n v="4000"/>
    <s v="M I S Executive"/>
    <x v="6"/>
    <s v="India"/>
    <x v="7"/>
    <x v="4"/>
    <n v="79.718824157759499"/>
    <n v="22.134914550529199"/>
    <x v="2"/>
    <n v="6"/>
    <x v="4"/>
    <n v="1799"/>
    <n v="3400"/>
    <n v="1.1764705882352942"/>
    <n v="4000"/>
  </r>
  <r>
    <s v="ID1902"/>
    <d v="2012-06-19T12:39:16"/>
    <n v="4000"/>
    <n v="4000"/>
    <s v="USD"/>
    <n v="4000"/>
    <s v="operator"/>
    <x v="6"/>
    <s v="India"/>
    <x v="7"/>
    <x v="4"/>
    <n v="79.718824157759499"/>
    <n v="22.134914550529199"/>
    <x v="3"/>
    <n v="4"/>
    <x v="0"/>
    <n v="1800"/>
    <n v="3400"/>
    <n v="1.1764705882352942"/>
    <n v="4000"/>
  </r>
  <r>
    <s v="ID0901"/>
    <d v="2012-05-27T15:01:02"/>
    <s v="PhP168000"/>
    <n v="168000"/>
    <s v="PHP"/>
    <n v="3982.448779308334"/>
    <s v="Clerk"/>
    <x v="6"/>
    <s v="Philippines"/>
    <x v="33"/>
    <x v="4"/>
    <n v="121.651388657575"/>
    <n v="12.758380905622699"/>
    <x v="0"/>
    <n v="10"/>
    <x v="2"/>
    <n v="1801"/>
    <n v="3980"/>
    <n v="1.0006152711829985"/>
    <n v="3982.448779308334"/>
  </r>
  <r>
    <s v="ID0682"/>
    <d v="2012-05-26T13:05:03"/>
    <s v="220000 in INR"/>
    <n v="220000"/>
    <s v="INR"/>
    <n v="3917.7416712373652"/>
    <s v="Accounts Payable Analyst"/>
    <x v="6"/>
    <s v="India"/>
    <x v="7"/>
    <x v="4"/>
    <n v="79.718824157759499"/>
    <n v="22.134914550529199"/>
    <x v="3"/>
    <n v="3"/>
    <x v="0"/>
    <n v="1802"/>
    <n v="3400"/>
    <n v="1.1522769621286368"/>
    <n v="3917.7416712373652"/>
  </r>
  <r>
    <s v="ID0775"/>
    <d v="2012-05-26T18:19:49"/>
    <s v="2.2 lakhs per annum"/>
    <n v="220000"/>
    <s v="INR"/>
    <n v="3917.7416712373652"/>
    <s v="Associate Software Engineer"/>
    <x v="7"/>
    <s v="India"/>
    <x v="7"/>
    <x v="4"/>
    <n v="79.718824157759499"/>
    <n v="22.134914550529199"/>
    <x v="0"/>
    <n v="2"/>
    <x v="0"/>
    <n v="1803"/>
    <n v="3400"/>
    <n v="1.1522769621286368"/>
    <n v="3917.7416712373652"/>
  </r>
  <r>
    <s v="ID0347"/>
    <d v="2012-05-26T01:39:37"/>
    <s v="3.8 k"/>
    <n v="3800"/>
    <s v="USD"/>
    <n v="3800"/>
    <s v="MIS EXCUTIVE"/>
    <x v="4"/>
    <s v="India"/>
    <x v="7"/>
    <x v="4"/>
    <n v="79.718824157759499"/>
    <n v="22.134914550529199"/>
    <x v="0"/>
    <m/>
    <x v="0"/>
    <n v="1804"/>
    <n v="3400"/>
    <n v="1.1176470588235294"/>
    <n v="3800"/>
  </r>
  <r>
    <s v="ID1036"/>
    <d v="2012-05-28T13:05:39"/>
    <n v="210000"/>
    <n v="210000"/>
    <s v="INR"/>
    <n v="3739.6625043629392"/>
    <s v="MIS executive"/>
    <x v="4"/>
    <s v="India"/>
    <x v="7"/>
    <x v="4"/>
    <n v="79.718824157759499"/>
    <n v="22.134914550529199"/>
    <x v="2"/>
    <n v="3.5"/>
    <x v="0"/>
    <n v="1805"/>
    <n v="3400"/>
    <n v="1.099900736577335"/>
    <n v="3739.6625043629392"/>
  </r>
  <r>
    <s v="ID1125"/>
    <d v="2012-05-28T17:38:46"/>
    <n v="210000"/>
    <n v="210000"/>
    <s v="INR"/>
    <n v="3739.6625043629392"/>
    <s v="information Analyst"/>
    <x v="6"/>
    <s v="India"/>
    <x v="7"/>
    <x v="4"/>
    <n v="79.718824157759499"/>
    <n v="22.134914550529199"/>
    <x v="2"/>
    <n v="1"/>
    <x v="0"/>
    <n v="1806"/>
    <n v="3400"/>
    <n v="1.099900736577335"/>
    <n v="3739.6625043629392"/>
  </r>
  <r>
    <s v="ID1311"/>
    <d v="2012-05-29T14:55:29"/>
    <s v="210000 per annum"/>
    <n v="210000"/>
    <s v="INR"/>
    <n v="3739.6625043629392"/>
    <s v="MIS cum Purchase Executive"/>
    <x v="4"/>
    <s v="India"/>
    <x v="7"/>
    <x v="4"/>
    <n v="79.718824157759499"/>
    <n v="22.134914550529199"/>
    <x v="1"/>
    <n v="4.5"/>
    <x v="0"/>
    <n v="1807"/>
    <n v="3400"/>
    <n v="1.099900736577335"/>
    <n v="3739.6625043629392"/>
  </r>
  <r>
    <s v="ID0771"/>
    <d v="2012-05-26T17:47:00"/>
    <n v="205000"/>
    <n v="205000"/>
    <s v="INR"/>
    <n v="3650.6229209257262"/>
    <s v="BRANCH ACCOUNTANT"/>
    <x v="0"/>
    <s v="India"/>
    <x v="7"/>
    <x v="4"/>
    <n v="79.718824157759499"/>
    <n v="22.134914550529199"/>
    <x v="2"/>
    <n v="10"/>
    <x v="2"/>
    <n v="1808"/>
    <n v="3400"/>
    <n v="1.0737126238016841"/>
    <n v="3650.6229209257262"/>
  </r>
  <r>
    <s v="ID0998"/>
    <d v="2012-05-28T09:41:04"/>
    <n v="204000"/>
    <n v="204000"/>
    <s v="INR"/>
    <n v="3632.815004238284"/>
    <s v="Retired Government Officer, having knowledge in excel."/>
    <x v="1"/>
    <s v="India"/>
    <x v="7"/>
    <x v="4"/>
    <n v="79.718824157759499"/>
    <n v="22.134914550529199"/>
    <x v="0"/>
    <m/>
    <x v="0"/>
    <n v="1809"/>
    <n v="3400"/>
    <n v="1.068475001246554"/>
    <n v="3632.815004238284"/>
  </r>
  <r>
    <s v="ID1330"/>
    <d v="2012-05-29T16:26:15"/>
    <s v="17000 Rs"/>
    <n v="204000"/>
    <s v="INR"/>
    <n v="3632.815004238284"/>
    <s v="MIS Associate"/>
    <x v="4"/>
    <s v="India"/>
    <x v="7"/>
    <x v="4"/>
    <n v="79.718824157759499"/>
    <n v="22.134914550529199"/>
    <x v="2"/>
    <n v="2"/>
    <x v="0"/>
    <n v="1810"/>
    <n v="3400"/>
    <n v="1.068475001246554"/>
    <n v="3632.815004238284"/>
  </r>
  <r>
    <s v="ID1795"/>
    <d v="2012-06-11T21:29:29"/>
    <n v="300"/>
    <n v="3600"/>
    <s v="USD"/>
    <n v="3600"/>
    <s v="Analyst"/>
    <x v="6"/>
    <s v="India"/>
    <x v="7"/>
    <x v="4"/>
    <n v="79.718824157759499"/>
    <n v="22.134914550529199"/>
    <x v="0"/>
    <n v="1"/>
    <x v="0"/>
    <n v="1811"/>
    <n v="3400"/>
    <n v="1.0588235294117647"/>
    <n v="3600"/>
  </r>
  <r>
    <s v="ID0230"/>
    <d v="2012-05-26T00:58:56"/>
    <n v="200000"/>
    <n v="200000"/>
    <s v="INR"/>
    <n v="3561.5833374885137"/>
    <s v="medical biller"/>
    <x v="6"/>
    <s v="India"/>
    <x v="7"/>
    <x v="4"/>
    <n v="79.718824157759499"/>
    <n v="22.134914550529199"/>
    <x v="1"/>
    <m/>
    <x v="0"/>
    <n v="1812"/>
    <n v="3400"/>
    <n v="1.0475245110260334"/>
    <n v="3561.5833374885137"/>
  </r>
  <r>
    <s v="ID0420"/>
    <d v="2012-05-26T02:19:12"/>
    <s v="INR 200000"/>
    <n v="200000"/>
    <s v="INR"/>
    <n v="3561.5833374885137"/>
    <s v="Consultant"/>
    <x v="5"/>
    <s v="India"/>
    <x v="7"/>
    <x v="4"/>
    <n v="79.718824157759499"/>
    <n v="22.134914550529199"/>
    <x v="1"/>
    <m/>
    <x v="0"/>
    <n v="1813"/>
    <n v="3400"/>
    <n v="1.0475245110260334"/>
    <n v="3561.5833374885137"/>
  </r>
  <r>
    <s v="ID0497"/>
    <d v="2012-05-26T03:49:21"/>
    <s v="200000 Rupees"/>
    <n v="200000"/>
    <s v="INR"/>
    <n v="3561.5833374885137"/>
    <s v="chemist"/>
    <x v="6"/>
    <s v="India"/>
    <x v="7"/>
    <x v="4"/>
    <n v="79.718824157759499"/>
    <n v="22.134914550529199"/>
    <x v="3"/>
    <m/>
    <x v="0"/>
    <n v="1814"/>
    <n v="3400"/>
    <n v="1.0475245110260334"/>
    <n v="3561.5833374885137"/>
  </r>
  <r>
    <s v="ID0636"/>
    <d v="2012-05-26T11:36:04"/>
    <s v="Rs. 200000"/>
    <n v="200000"/>
    <s v="INR"/>
    <n v="3561.5833374885137"/>
    <s v="Auditor"/>
    <x v="0"/>
    <s v="India"/>
    <x v="7"/>
    <x v="4"/>
    <n v="79.718824157759499"/>
    <n v="22.134914550529199"/>
    <x v="0"/>
    <n v="3"/>
    <x v="0"/>
    <n v="1815"/>
    <n v="3400"/>
    <n v="1.0475245110260334"/>
    <n v="3561.5833374885137"/>
  </r>
  <r>
    <s v="ID0665"/>
    <d v="2012-05-26T12:35:42"/>
    <s v="INR 2 l;acks"/>
    <n v="200000"/>
    <s v="INR"/>
    <n v="3561.5833374885137"/>
    <s v="MIS EXECUTIVE"/>
    <x v="4"/>
    <s v="India"/>
    <x v="7"/>
    <x v="4"/>
    <n v="79.718824157759499"/>
    <n v="22.134914550529199"/>
    <x v="2"/>
    <n v="3"/>
    <x v="0"/>
    <n v="1816"/>
    <n v="3400"/>
    <n v="1.0475245110260334"/>
    <n v="3561.5833374885137"/>
  </r>
  <r>
    <s v="ID0846"/>
    <d v="2012-05-27T00:53:20"/>
    <s v="2 lac"/>
    <n v="200000"/>
    <s v="INR"/>
    <n v="3561.5833374885137"/>
    <s v="Bio-Statiscian"/>
    <x v="4"/>
    <s v="India"/>
    <x v="7"/>
    <x v="4"/>
    <n v="79.718824157759499"/>
    <n v="22.134914550529199"/>
    <x v="0"/>
    <n v="1"/>
    <x v="0"/>
    <n v="1817"/>
    <n v="3400"/>
    <n v="1.0475245110260334"/>
    <n v="3561.5833374885137"/>
  </r>
  <r>
    <s v="ID0848"/>
    <d v="2012-05-27T01:22:06"/>
    <s v="INR 2,00,000"/>
    <n v="200000"/>
    <s v="INR"/>
    <n v="3561.5833374885137"/>
    <s v="Sales Analyst"/>
    <x v="6"/>
    <s v="India"/>
    <x v="7"/>
    <x v="4"/>
    <n v="79.718824157759499"/>
    <n v="22.134914550529199"/>
    <x v="0"/>
    <n v="2"/>
    <x v="0"/>
    <n v="1818"/>
    <n v="3400"/>
    <n v="1.0475245110260334"/>
    <n v="3561.5833374885137"/>
  </r>
  <r>
    <s v="ID1046"/>
    <d v="2012-05-28T13:42:35"/>
    <s v="2,00,000 INR"/>
    <n v="200000"/>
    <s v="INR"/>
    <n v="3561.5833374885137"/>
    <s v="Monitoring &amp; evaluation officer"/>
    <x v="1"/>
    <s v="India"/>
    <x v="7"/>
    <x v="4"/>
    <n v="79.718824157759499"/>
    <n v="22.134914550529199"/>
    <x v="2"/>
    <n v="8"/>
    <x v="4"/>
    <n v="1819"/>
    <n v="3400"/>
    <n v="1.0475245110260334"/>
    <n v="3561.5833374885137"/>
  </r>
  <r>
    <s v="ID1065"/>
    <d v="2012-05-28T14:44:26"/>
    <s v="Rs 200000"/>
    <n v="200000"/>
    <s v="INR"/>
    <n v="3561.5833374885137"/>
    <s v="Business Development Executive"/>
    <x v="1"/>
    <s v="India"/>
    <x v="7"/>
    <x v="4"/>
    <n v="79.718824157759499"/>
    <n v="22.134914550529199"/>
    <x v="3"/>
    <n v="5"/>
    <x v="4"/>
    <n v="1820"/>
    <n v="3400"/>
    <n v="1.0475245110260334"/>
    <n v="3561.5833374885137"/>
  </r>
  <r>
    <s v="ID1066"/>
    <d v="2012-05-28T14:45:04"/>
    <s v="2LAKHS"/>
    <n v="200000"/>
    <s v="INR"/>
    <n v="3561.5833374885137"/>
    <s v="MIS Executive"/>
    <x v="4"/>
    <s v="India"/>
    <x v="7"/>
    <x v="4"/>
    <n v="79.718824157759499"/>
    <n v="22.134914550529199"/>
    <x v="0"/>
    <n v="3"/>
    <x v="0"/>
    <n v="1821"/>
    <n v="3400"/>
    <n v="1.0475245110260334"/>
    <n v="3561.5833374885137"/>
  </r>
  <r>
    <s v="ID1142"/>
    <d v="2012-05-28T19:05:22"/>
    <s v="200000 rupees"/>
    <n v="200000"/>
    <s v="INR"/>
    <n v="3561.5833374885137"/>
    <s v="MIS Sr. Executive"/>
    <x v="4"/>
    <s v="India"/>
    <x v="7"/>
    <x v="4"/>
    <n v="79.718824157759499"/>
    <n v="22.134914550529199"/>
    <x v="2"/>
    <n v="5"/>
    <x v="4"/>
    <n v="1822"/>
    <n v="3400"/>
    <n v="1.0475245110260334"/>
    <n v="3561.5833374885137"/>
  </r>
  <r>
    <s v="ID1178"/>
    <d v="2012-05-28T22:48:32"/>
    <s v="INR 20 Lakhs p.a."/>
    <n v="200000"/>
    <s v="INR"/>
    <n v="3561.5833374885137"/>
    <s v="Associate"/>
    <x v="6"/>
    <s v="India"/>
    <x v="7"/>
    <x v="4"/>
    <n v="79.718824157759499"/>
    <n v="22.134914550529199"/>
    <x v="1"/>
    <n v="6"/>
    <x v="4"/>
    <n v="1823"/>
    <n v="3400"/>
    <n v="1.0475245110260334"/>
    <n v="3561.5833374885137"/>
  </r>
  <r>
    <s v="ID1313"/>
    <d v="2012-05-29T15:02:56"/>
    <s v="2 LPA"/>
    <n v="200000"/>
    <s v="INR"/>
    <n v="3561.5833374885137"/>
    <s v="MIS"/>
    <x v="4"/>
    <s v="India"/>
    <x v="7"/>
    <x v="4"/>
    <n v="79.718824157759499"/>
    <n v="22.134914550529199"/>
    <x v="3"/>
    <n v="3"/>
    <x v="0"/>
    <n v="1824"/>
    <n v="3400"/>
    <n v="1.0475245110260334"/>
    <n v="3561.5833374885137"/>
  </r>
  <r>
    <s v="ID1469"/>
    <d v="2012-05-30T16:12:34"/>
    <s v="Rs. 200000"/>
    <n v="200000"/>
    <s v="INR"/>
    <n v="3561.5833374885137"/>
    <s v="Executive"/>
    <x v="6"/>
    <s v="India"/>
    <x v="7"/>
    <x v="4"/>
    <n v="79.718824157759499"/>
    <n v="22.134914550529199"/>
    <x v="0"/>
    <n v="11"/>
    <x v="2"/>
    <n v="1825"/>
    <n v="3400"/>
    <n v="1.0475245110260334"/>
    <n v="3561.5833374885137"/>
  </r>
  <r>
    <s v="ID1536"/>
    <d v="2012-05-31T11:08:38"/>
    <s v="Rs. 200000/-"/>
    <n v="200000"/>
    <s v="INR"/>
    <n v="3561.5833374885137"/>
    <s v="Accounts Executive"/>
    <x v="0"/>
    <s v="India"/>
    <x v="7"/>
    <x v="4"/>
    <n v="79.718824157759499"/>
    <n v="22.134914550529199"/>
    <x v="2"/>
    <n v="3"/>
    <x v="0"/>
    <n v="1826"/>
    <n v="3400"/>
    <n v="1.0475245110260334"/>
    <n v="3561.5833374885137"/>
  </r>
  <r>
    <s v="ID1687"/>
    <d v="2012-06-05T18:31:59"/>
    <s v="200000 INR"/>
    <n v="200000"/>
    <s v="INR"/>
    <n v="3561.5833374885137"/>
    <s v="Executive"/>
    <x v="6"/>
    <s v="India"/>
    <x v="7"/>
    <x v="4"/>
    <n v="79.718824157759499"/>
    <n v="22.134914550529199"/>
    <x v="1"/>
    <n v="16"/>
    <x v="3"/>
    <n v="1827"/>
    <n v="3400"/>
    <n v="1.0475245110260334"/>
    <n v="3561.5833374885137"/>
  </r>
  <r>
    <s v="ID1105"/>
    <d v="2012-05-28T16:28:25"/>
    <n v="3500"/>
    <n v="3500"/>
    <s v="USD"/>
    <n v="3500"/>
    <s v="OFFICER"/>
    <x v="1"/>
    <s v="PAKISTAN"/>
    <x v="49"/>
    <x v="4"/>
    <n v="71.247499000000005"/>
    <n v="30.3308401"/>
    <x v="0"/>
    <n v="4"/>
    <x v="0"/>
    <n v="1828"/>
    <n v="2790"/>
    <n v="1.2544802867383513"/>
    <n v="3500"/>
  </r>
  <r>
    <s v="ID0939"/>
    <d v="2012-05-27T23:43:21"/>
    <n v="290"/>
    <n v="3480"/>
    <s v="USD"/>
    <n v="3480"/>
    <s v="Reconciliation Manager in Textile Mill"/>
    <x v="1"/>
    <s v="Pakistan"/>
    <x v="49"/>
    <x v="4"/>
    <n v="71.247499000000005"/>
    <n v="30.3308401"/>
    <x v="2"/>
    <n v="6"/>
    <x v="4"/>
    <n v="1829"/>
    <n v="2790"/>
    <n v="1.2473118279569892"/>
    <n v="3480"/>
  </r>
  <r>
    <s v="ID0202"/>
    <d v="2012-05-26T00:53:18"/>
    <s v="INR 16000"/>
    <n v="192000"/>
    <s v="INR"/>
    <n v="3419.1200039889732"/>
    <s v="Administrative"/>
    <x v="6"/>
    <s v="India"/>
    <x v="7"/>
    <x v="4"/>
    <n v="79.718824157759499"/>
    <n v="22.134914550529199"/>
    <x v="2"/>
    <m/>
    <x v="0"/>
    <n v="1830"/>
    <n v="3400"/>
    <n v="1.0056235305849921"/>
    <n v="3419.1200039889732"/>
  </r>
  <r>
    <s v="ID1683"/>
    <d v="2012-06-05T07:05:12"/>
    <s v="Rs 16000"/>
    <n v="192000"/>
    <s v="INR"/>
    <n v="3419.1200039889732"/>
    <s v="Sr Associate"/>
    <x v="6"/>
    <s v="India"/>
    <x v="7"/>
    <x v="4"/>
    <n v="79.718824157759499"/>
    <n v="22.134914550529199"/>
    <x v="0"/>
    <n v="5"/>
    <x v="4"/>
    <n v="1831"/>
    <n v="3400"/>
    <n v="1.0056235305849921"/>
    <n v="3419.1200039889732"/>
  </r>
  <r>
    <s v="ID1652"/>
    <d v="2012-06-04T02:03:53"/>
    <s v="280$/ month"/>
    <n v="3360"/>
    <s v="USD"/>
    <n v="3360"/>
    <s v="service executive"/>
    <x v="6"/>
    <s v="India"/>
    <x v="7"/>
    <x v="4"/>
    <n v="79.718824157759499"/>
    <n v="22.134914550529199"/>
    <x v="1"/>
    <n v="3"/>
    <x v="0"/>
    <n v="1832"/>
    <n v="3400"/>
    <n v="0.9882352941176471"/>
    <n v="3360"/>
  </r>
  <r>
    <s v="ID0172"/>
    <d v="2012-05-26T00:48:48"/>
    <n v="180000"/>
    <n v="180000"/>
    <s v="INR"/>
    <n v="3205.4250037396623"/>
    <s v="Sr. Associate"/>
    <x v="6"/>
    <s v="India"/>
    <x v="7"/>
    <x v="4"/>
    <n v="79.718824157759499"/>
    <n v="22.134914550529199"/>
    <x v="0"/>
    <m/>
    <x v="0"/>
    <n v="1833"/>
    <n v="3400"/>
    <n v="0.94277205992343005"/>
    <n v="3205.4250037396623"/>
  </r>
  <r>
    <s v="ID0178"/>
    <d v="2012-05-26T00:49:35"/>
    <n v="180000"/>
    <n v="180000"/>
    <s v="INR"/>
    <n v="3205.4250037396623"/>
    <s v="Sr. Associate"/>
    <x v="6"/>
    <s v="India"/>
    <x v="7"/>
    <x v="4"/>
    <n v="79.718824157759499"/>
    <n v="22.134914550529199"/>
    <x v="0"/>
    <m/>
    <x v="0"/>
    <n v="1834"/>
    <n v="3400"/>
    <n v="0.94277205992343005"/>
    <n v="3205.4250037396623"/>
  </r>
  <r>
    <s v="ID0297"/>
    <d v="2012-05-26T01:19:37"/>
    <s v="Rs.1.8 lakhs "/>
    <n v="180000"/>
    <s v="INR"/>
    <n v="3205.4250037396623"/>
    <s v="Administrative Officer"/>
    <x v="1"/>
    <s v="India"/>
    <x v="7"/>
    <x v="4"/>
    <n v="79.718824157759499"/>
    <n v="22.134914550529199"/>
    <x v="0"/>
    <m/>
    <x v="0"/>
    <n v="1835"/>
    <n v="3400"/>
    <n v="0.94277205992343005"/>
    <n v="3205.4250037396623"/>
  </r>
  <r>
    <s v="ID0699"/>
    <d v="2012-05-26T13:42:21"/>
    <n v="180000"/>
    <n v="180000"/>
    <s v="INR"/>
    <n v="3205.4250037396623"/>
    <s v="accounts"/>
    <x v="0"/>
    <s v="India"/>
    <x v="7"/>
    <x v="4"/>
    <n v="79.718824157759499"/>
    <n v="22.134914550529199"/>
    <x v="3"/>
    <n v="14"/>
    <x v="2"/>
    <n v="1836"/>
    <n v="3400"/>
    <n v="0.94277205992343005"/>
    <n v="3205.4250037396623"/>
  </r>
  <r>
    <s v="ID0719"/>
    <d v="2012-05-26T14:41:00"/>
    <s v="Rs 15000"/>
    <n v="180000"/>
    <s v="INR"/>
    <n v="3205.4250037396623"/>
    <s v="Import &amp; Export Documentation Executive"/>
    <x v="1"/>
    <s v="India"/>
    <x v="7"/>
    <x v="4"/>
    <n v="79.718824157759499"/>
    <n v="22.134914550529199"/>
    <x v="2"/>
    <n v="7"/>
    <x v="4"/>
    <n v="1837"/>
    <n v="3400"/>
    <n v="0.94277205992343005"/>
    <n v="3205.4250037396623"/>
  </r>
  <r>
    <s v="ID0733"/>
    <d v="2012-05-26T15:21:41"/>
    <n v="180000"/>
    <n v="180000"/>
    <s v="INR"/>
    <n v="3205.4250037396623"/>
    <s v="Accountant"/>
    <x v="0"/>
    <s v="India"/>
    <x v="7"/>
    <x v="4"/>
    <n v="79.718824157759499"/>
    <n v="22.134914550529199"/>
    <x v="2"/>
    <n v="4"/>
    <x v="0"/>
    <n v="1838"/>
    <n v="3400"/>
    <n v="0.94277205992343005"/>
    <n v="3205.4250037396623"/>
  </r>
  <r>
    <s v="ID0904"/>
    <d v="2012-05-27T15:26:34"/>
    <s v="180000 INR"/>
    <n v="180000"/>
    <s v="INR"/>
    <n v="3205.4250037396623"/>
    <s v="Executive"/>
    <x v="6"/>
    <s v="India"/>
    <x v="7"/>
    <x v="4"/>
    <n v="79.718824157759499"/>
    <n v="22.134914550529199"/>
    <x v="3"/>
    <n v="3.5"/>
    <x v="0"/>
    <n v="1839"/>
    <n v="3400"/>
    <n v="0.94277205992343005"/>
    <n v="3205.4250037396623"/>
  </r>
  <r>
    <s v="ID0924"/>
    <d v="2012-05-27T20:51:55"/>
    <n v="180000"/>
    <n v="180000"/>
    <s v="INR"/>
    <n v="3205.4250037396623"/>
    <s v="MIS TEAM MEMBER"/>
    <x v="4"/>
    <s v="India"/>
    <x v="7"/>
    <x v="4"/>
    <n v="79.718824157759499"/>
    <n v="22.134914550529199"/>
    <x v="2"/>
    <n v="8"/>
    <x v="4"/>
    <n v="1840"/>
    <n v="3400"/>
    <n v="0.94277205992343005"/>
    <n v="3205.4250037396623"/>
  </r>
  <r>
    <s v="ID1005"/>
    <d v="2012-05-28T10:27:48"/>
    <n v="180000"/>
    <n v="180000"/>
    <s v="INR"/>
    <n v="3205.4250037396623"/>
    <s v="Audit executive"/>
    <x v="6"/>
    <s v="INDIA"/>
    <x v="7"/>
    <x v="4"/>
    <n v="79.718824157759499"/>
    <n v="22.134914550529199"/>
    <x v="0"/>
    <n v="10"/>
    <x v="2"/>
    <n v="1841"/>
    <n v="3400"/>
    <n v="0.94277205992343005"/>
    <n v="3205.4250037396623"/>
  </r>
  <r>
    <s v="ID1047"/>
    <d v="2012-05-28T13:43:01"/>
    <n v="1.8"/>
    <n v="180000"/>
    <s v="INR"/>
    <n v="3205.4250037396623"/>
    <s v="MIS EXCUTIVE"/>
    <x v="4"/>
    <s v="India"/>
    <x v="7"/>
    <x v="4"/>
    <n v="79.718824157759499"/>
    <n v="22.134914550529199"/>
    <x v="2"/>
    <n v="4"/>
    <x v="0"/>
    <n v="1842"/>
    <n v="3400"/>
    <n v="0.94277205992343005"/>
    <n v="3205.4250037396623"/>
  </r>
  <r>
    <s v="ID1112"/>
    <d v="2012-05-28T16:53:13"/>
    <s v="Rs. 15000"/>
    <n v="180000"/>
    <s v="INR"/>
    <n v="3205.4250037396623"/>
    <s v="Logistics Operation Analyst"/>
    <x v="6"/>
    <s v="India"/>
    <x v="7"/>
    <x v="4"/>
    <n v="79.718824157759499"/>
    <n v="22.134914550529199"/>
    <x v="2"/>
    <n v="3"/>
    <x v="0"/>
    <n v="1843"/>
    <n v="3400"/>
    <n v="0.94277205992343005"/>
    <n v="3205.4250037396623"/>
  </r>
  <r>
    <s v="ID1547"/>
    <d v="2012-05-31T17:34:34"/>
    <s v="Rs. 180000"/>
    <n v="180000"/>
    <s v="INR"/>
    <n v="3205.4250037396623"/>
    <s v="Asst Store Manager"/>
    <x v="1"/>
    <s v="India"/>
    <x v="7"/>
    <x v="4"/>
    <n v="79.718824157759499"/>
    <n v="22.134914550529199"/>
    <x v="0"/>
    <n v="5"/>
    <x v="4"/>
    <n v="1844"/>
    <n v="3400"/>
    <n v="0.94277205992343005"/>
    <n v="3205.4250037396623"/>
  </r>
  <r>
    <s v="ID1753"/>
    <d v="2012-06-08T13:55:44"/>
    <s v="15000inr"/>
    <n v="180000"/>
    <s v="INR"/>
    <n v="3205.4250037396623"/>
    <s v="mis"/>
    <x v="4"/>
    <s v="India"/>
    <x v="7"/>
    <x v="4"/>
    <n v="79.718824157759499"/>
    <n v="22.134914550529199"/>
    <x v="0"/>
    <n v="2"/>
    <x v="0"/>
    <n v="1845"/>
    <n v="3400"/>
    <n v="0.94277205992343005"/>
    <n v="3205.4250037396623"/>
  </r>
  <r>
    <s v="ID1924"/>
    <d v="2012-06-20T12:53:56"/>
    <n v="180000"/>
    <n v="180000"/>
    <s v="INR"/>
    <n v="3205.4250037396623"/>
    <s v="Customer Resolution"/>
    <x v="6"/>
    <s v="India"/>
    <x v="7"/>
    <x v="4"/>
    <n v="79.718824157759499"/>
    <n v="22.134914550529199"/>
    <x v="0"/>
    <n v="3"/>
    <x v="0"/>
    <n v="1846"/>
    <n v="3400"/>
    <n v="0.94277205992343005"/>
    <n v="3205.4250037396623"/>
  </r>
  <r>
    <s v="ID1481"/>
    <d v="2012-05-30T18:47:17"/>
    <s v="US $ 3200"/>
    <n v="3200"/>
    <s v="USD"/>
    <n v="3200"/>
    <s v="Regional Business Manager "/>
    <x v="1"/>
    <s v="India"/>
    <x v="7"/>
    <x v="4"/>
    <n v="79.718824157759499"/>
    <n v="22.134914550529199"/>
    <x v="2"/>
    <n v="19"/>
    <x v="3"/>
    <n v="1847"/>
    <n v="3400"/>
    <n v="0.94117647058823528"/>
    <n v="3200"/>
  </r>
  <r>
    <s v="ID1026"/>
    <d v="2012-05-28T12:32:12"/>
    <n v="300000"/>
    <n v="300000"/>
    <s v="PKR"/>
    <n v="3184.2266150397395"/>
    <s v="Banker"/>
    <x v="1"/>
    <s v="Pakistan"/>
    <x v="49"/>
    <x v="4"/>
    <n v="71.247499000000005"/>
    <n v="30.3308401"/>
    <x v="0"/>
    <n v="4"/>
    <x v="0"/>
    <n v="1848"/>
    <n v="2790"/>
    <n v="1.1412998620214121"/>
    <n v="3184.2266150397395"/>
  </r>
  <r>
    <s v="ID0809"/>
    <d v="2012-05-26T21:56:36"/>
    <n v="170000"/>
    <n v="170000"/>
    <s v="INR"/>
    <n v="3027.3458368652364"/>
    <s v="Sr. Executive MIS"/>
    <x v="4"/>
    <s v="India"/>
    <x v="7"/>
    <x v="4"/>
    <n v="79.718824157759499"/>
    <n v="22.134914550529199"/>
    <x v="0"/>
    <n v="2"/>
    <x v="0"/>
    <n v="1849"/>
    <n v="3400"/>
    <n v="0.89039583437212833"/>
    <n v="3027.3458368652364"/>
  </r>
  <r>
    <s v="ID0695"/>
    <d v="2012-05-26T13:29:12"/>
    <s v="3000 $"/>
    <n v="3000"/>
    <s v="USD"/>
    <n v="3000"/>
    <s v="Call Centre Consultant"/>
    <x v="5"/>
    <s v="Cambodia"/>
    <x v="104"/>
    <x v="4"/>
    <n v="104.870809724956"/>
    <n v="12.648096082963299"/>
    <x v="3"/>
    <n v="2"/>
    <x v="0"/>
    <n v="1850"/>
    <n v="2080"/>
    <n v="1.4423076923076923"/>
    <n v="3000"/>
  </r>
  <r>
    <s v="ID0859"/>
    <d v="2012-05-27T03:37:32"/>
    <s v="3000 $"/>
    <n v="3000"/>
    <s v="USD"/>
    <n v="3000"/>
    <s v="Statistical Analyst"/>
    <x v="6"/>
    <s v="Pakistan"/>
    <x v="49"/>
    <x v="4"/>
    <n v="71.247499000000005"/>
    <n v="30.3308401"/>
    <x v="3"/>
    <n v="2"/>
    <x v="0"/>
    <n v="1851"/>
    <n v="2790"/>
    <n v="1.075268817204301"/>
    <n v="3000"/>
  </r>
  <r>
    <s v="ID1317"/>
    <d v="2012-05-29T15:18:45"/>
    <n v="250"/>
    <n v="3000"/>
    <s v="USD"/>
    <n v="3000"/>
    <s v="FANANCE"/>
    <x v="0"/>
    <s v="SRI LANKA"/>
    <x v="35"/>
    <x v="4"/>
    <n v="80.833844200000001"/>
    <n v="7.9090562000000002"/>
    <x v="0"/>
    <n v="2"/>
    <x v="0"/>
    <n v="1852"/>
    <n v="5010"/>
    <n v="0.59880239520958078"/>
    <n v="3000"/>
  </r>
  <r>
    <s v="ID1792"/>
    <d v="2012-06-11T19:40:47"/>
    <s v="3000 $"/>
    <n v="3000"/>
    <s v="USD"/>
    <n v="3000"/>
    <s v="executive"/>
    <x v="6"/>
    <s v="Bangladesh"/>
    <x v="76"/>
    <x v="4"/>
    <n v="90.326292725326695"/>
    <n v="23.664597176175199"/>
    <x v="1"/>
    <n v="12"/>
    <x v="2"/>
    <n v="1853"/>
    <n v="1810"/>
    <n v="1.6574585635359116"/>
    <n v="3000"/>
  </r>
  <r>
    <s v="ID1904"/>
    <d v="2012-06-19T17:01:38"/>
    <s v="52,224.00ETB"/>
    <n v="52224"/>
    <s v="ETB"/>
    <n v="2953.8461538461538"/>
    <s v="Project Costing &amp;Dashboard reporting"/>
    <x v="4"/>
    <s v="Ethiopia"/>
    <x v="105"/>
    <x v="5"/>
    <n v="39.630622963148902"/>
    <n v="8.6330684533992201"/>
    <x v="0"/>
    <n v="3"/>
    <x v="0"/>
    <n v="1854"/>
    <n v="1040"/>
    <n v="2.8402366863905324"/>
    <n v="2953.8461538461538"/>
  </r>
  <r>
    <s v="ID0661"/>
    <d v="2012-05-26T12:28:11"/>
    <s v="INR 165000"/>
    <n v="165000"/>
    <s v="INR"/>
    <n v="2938.3062534280239"/>
    <s v="Co-operative bank"/>
    <x v="1"/>
    <s v="India"/>
    <x v="7"/>
    <x v="4"/>
    <n v="79.718824157759499"/>
    <n v="22.134914550529199"/>
    <x v="2"/>
    <n v="11"/>
    <x v="2"/>
    <n v="1855"/>
    <n v="3400"/>
    <n v="0.86420772159647763"/>
    <n v="2938.3062534280239"/>
  </r>
  <r>
    <s v="ID0621"/>
    <d v="2012-05-26T10:59:39"/>
    <s v="1 lakh 60 thousand INR/Year"/>
    <n v="160000"/>
    <s v="INR"/>
    <n v="2849.2666699908109"/>
    <s v="MIS Executive"/>
    <x v="4"/>
    <s v="India"/>
    <x v="7"/>
    <x v="4"/>
    <n v="79.718824157759499"/>
    <n v="22.134914550529199"/>
    <x v="2"/>
    <n v="3"/>
    <x v="0"/>
    <n v="1856"/>
    <n v="3400"/>
    <n v="0.83801960882082671"/>
    <n v="2849.2666699908109"/>
  </r>
  <r>
    <s v="ID1132"/>
    <d v="2012-05-28T18:05:13"/>
    <n v="150252"/>
    <n v="150252"/>
    <s v="INR"/>
    <n v="2675.675098121621"/>
    <s v="KEY"/>
    <x v="1"/>
    <s v="India"/>
    <x v="7"/>
    <x v="4"/>
    <n v="79.718824157759499"/>
    <n v="22.134914550529199"/>
    <x v="3"/>
    <n v="5"/>
    <x v="4"/>
    <n v="1857"/>
    <n v="3400"/>
    <n v="0.78696326415341789"/>
    <n v="2675.675098121621"/>
  </r>
  <r>
    <s v="ID0649"/>
    <d v="2012-05-26T12:05:35"/>
    <n v="150000"/>
    <n v="150000"/>
    <s v="INR"/>
    <n v="2671.1875031163854"/>
    <s v="Executive"/>
    <x v="1"/>
    <s v="India"/>
    <x v="7"/>
    <x v="4"/>
    <n v="79.718824157759499"/>
    <n v="22.134914550529199"/>
    <x v="3"/>
    <n v="5"/>
    <x v="4"/>
    <n v="1858"/>
    <n v="3400"/>
    <n v="0.7856433832695251"/>
    <n v="2671.1875031163854"/>
  </r>
  <r>
    <s v="ID0697"/>
    <d v="2012-05-26T13:31:20"/>
    <s v="Rs. 150000"/>
    <n v="150000"/>
    <s v="INR"/>
    <n v="2671.1875031163854"/>
    <s v="Oprations head"/>
    <x v="3"/>
    <s v="India"/>
    <x v="7"/>
    <x v="4"/>
    <n v="79.718824157759499"/>
    <n v="22.134914550529199"/>
    <x v="0"/>
    <n v="4.5"/>
    <x v="0"/>
    <n v="1859"/>
    <n v="3400"/>
    <n v="0.7856433832695251"/>
    <n v="2671.1875031163854"/>
  </r>
  <r>
    <s v="ID0794"/>
    <d v="2012-05-26T20:31:30"/>
    <s v="ONE LACK FIFTY THOUSAND(INR)"/>
    <n v="150000"/>
    <s v="INR"/>
    <n v="2671.1875031163854"/>
    <s v="WORKING WITH PRODUCT TEAM OF MAKEMYTRIP.COM"/>
    <x v="6"/>
    <s v="India"/>
    <x v="7"/>
    <x v="4"/>
    <n v="79.718824157759499"/>
    <n v="22.134914550529199"/>
    <x v="0"/>
    <n v="2"/>
    <x v="0"/>
    <n v="1860"/>
    <n v="3400"/>
    <n v="0.7856433832695251"/>
    <n v="2671.1875031163854"/>
  </r>
  <r>
    <s v="ID1721"/>
    <d v="2012-06-06T20:07:43"/>
    <s v="1.5 LINR"/>
    <n v="150000"/>
    <s v="INR"/>
    <n v="2671.1875031163854"/>
    <s v="MIS Executive"/>
    <x v="4"/>
    <s v="India"/>
    <x v="7"/>
    <x v="4"/>
    <n v="79.718824157759499"/>
    <n v="22.134914550529199"/>
    <x v="2"/>
    <n v="3"/>
    <x v="0"/>
    <n v="1861"/>
    <n v="3400"/>
    <n v="0.7856433832695251"/>
    <n v="2671.1875031163854"/>
  </r>
  <r>
    <s v="ID1785"/>
    <d v="2012-06-11T03:11:39"/>
    <n v="150000"/>
    <n v="150000"/>
    <s v="INR"/>
    <n v="2671.1875031163854"/>
    <s v="ENGINEER"/>
    <x v="7"/>
    <s v="India"/>
    <x v="7"/>
    <x v="4"/>
    <n v="79.718824157759499"/>
    <n v="22.134914550529199"/>
    <x v="3"/>
    <n v="1"/>
    <x v="0"/>
    <n v="1862"/>
    <n v="3400"/>
    <n v="0.7856433832695251"/>
    <n v="2671.1875031163854"/>
  </r>
  <r>
    <s v="ID0093"/>
    <d v="2012-05-26T00:39:54"/>
    <s v="Rs. 12,000/-"/>
    <n v="144000"/>
    <s v="INR"/>
    <n v="2564.3400029917298"/>
    <s v="Financial Consultant"/>
    <x v="5"/>
    <s v="India"/>
    <x v="7"/>
    <x v="4"/>
    <n v="79.718824157759499"/>
    <n v="22.134914550529199"/>
    <x v="1"/>
    <m/>
    <x v="0"/>
    <n v="1863"/>
    <n v="3400"/>
    <n v="0.75421764793874402"/>
    <n v="2564.3400029917298"/>
  </r>
  <r>
    <s v="ID0687"/>
    <d v="2012-05-26T13:17:36"/>
    <s v="Rs. 144000"/>
    <n v="144000"/>
    <s v="INR"/>
    <n v="2564.3400029917298"/>
    <s v="Team Leader"/>
    <x v="1"/>
    <s v="India"/>
    <x v="7"/>
    <x v="4"/>
    <n v="79.718824157759499"/>
    <n v="22.134914550529199"/>
    <x v="3"/>
    <n v="7"/>
    <x v="4"/>
    <n v="1864"/>
    <n v="3400"/>
    <n v="0.75421764793874402"/>
    <n v="2564.3400029917298"/>
  </r>
  <r>
    <s v="ID0818"/>
    <d v="2012-05-26T22:29:21"/>
    <n v="144000"/>
    <n v="144000"/>
    <s v="INR"/>
    <n v="2564.3400029917298"/>
    <s v="BPO information process enabler"/>
    <x v="6"/>
    <s v="India"/>
    <x v="7"/>
    <x v="4"/>
    <n v="79.718824157759499"/>
    <n v="22.134914550529199"/>
    <x v="2"/>
    <n v="1"/>
    <x v="0"/>
    <n v="1865"/>
    <n v="3400"/>
    <n v="0.75421764793874402"/>
    <n v="2564.3400029917298"/>
  </r>
  <r>
    <s v="ID0879"/>
    <d v="2012-05-27T12:03:51"/>
    <n v="144000"/>
    <n v="144000"/>
    <s v="INR"/>
    <n v="2564.3400029917298"/>
    <s v="Cost Trainee"/>
    <x v="6"/>
    <s v="India"/>
    <x v="7"/>
    <x v="4"/>
    <n v="79.718824157759499"/>
    <n v="22.134914550529199"/>
    <x v="0"/>
    <n v="1"/>
    <x v="0"/>
    <n v="1866"/>
    <n v="3400"/>
    <n v="0.75421764793874402"/>
    <n v="2564.3400029917298"/>
  </r>
  <r>
    <s v="ID0923"/>
    <d v="2012-05-27T20:43:13"/>
    <s v="Rs. 144000"/>
    <n v="144000"/>
    <s v="INR"/>
    <n v="2564.3400029917298"/>
    <s v="operation supervisor"/>
    <x v="8"/>
    <s v="India"/>
    <x v="7"/>
    <x v="4"/>
    <n v="79.718824157759499"/>
    <n v="22.134914550529199"/>
    <x v="0"/>
    <n v="4"/>
    <x v="0"/>
    <n v="1867"/>
    <n v="3400"/>
    <n v="0.75421764793874402"/>
    <n v="2564.3400029917298"/>
  </r>
  <r>
    <s v="ID1082"/>
    <d v="2012-05-28T15:34:12"/>
    <n v="140000"/>
    <n v="140000"/>
    <s v="INR"/>
    <n v="2493.1083362419595"/>
    <s v="Accountant"/>
    <x v="0"/>
    <s v="India"/>
    <x v="7"/>
    <x v="4"/>
    <n v="79.718824157759499"/>
    <n v="22.134914550529199"/>
    <x v="0"/>
    <n v="4"/>
    <x v="0"/>
    <n v="1868"/>
    <n v="3400"/>
    <n v="0.73326715771822337"/>
    <n v="2493.1083362419595"/>
  </r>
  <r>
    <s v="ID1773"/>
    <d v="2012-06-10T00:50:26"/>
    <s v="1.40 lac"/>
    <n v="140000"/>
    <s v="INR"/>
    <n v="2493.1083362419595"/>
    <s v="magic"/>
    <x v="9"/>
    <s v="India"/>
    <x v="7"/>
    <x v="4"/>
    <n v="79.718824157759499"/>
    <n v="22.134914550529199"/>
    <x v="0"/>
    <n v="5"/>
    <x v="4"/>
    <n v="1869"/>
    <n v="3400"/>
    <n v="0.73326715771822337"/>
    <n v="2493.1083362419595"/>
  </r>
  <r>
    <s v="ID1050"/>
    <d v="2012-05-28T14:00:56"/>
    <n v="194"/>
    <n v="2400"/>
    <s v="USD"/>
    <n v="2400"/>
    <s v="Accounts Officer"/>
    <x v="0"/>
    <s v="Pakistan"/>
    <x v="49"/>
    <x v="4"/>
    <n v="71.247499000000005"/>
    <n v="30.3308401"/>
    <x v="3"/>
    <n v="15"/>
    <x v="3"/>
    <n v="1870"/>
    <n v="2790"/>
    <n v="0.86021505376344087"/>
    <n v="2400"/>
  </r>
  <r>
    <s v="ID1791"/>
    <d v="2012-06-11T17:54:22"/>
    <n v="200"/>
    <n v="2400"/>
    <s v="USD"/>
    <n v="2400"/>
    <s v="computer operator"/>
    <x v="6"/>
    <s v="India"/>
    <x v="7"/>
    <x v="4"/>
    <n v="79.718824157759499"/>
    <n v="22.134914550529199"/>
    <x v="3"/>
    <n v="3"/>
    <x v="0"/>
    <n v="1871"/>
    <n v="3400"/>
    <n v="0.70588235294117652"/>
    <n v="2400"/>
  </r>
  <r>
    <s v="ID0469"/>
    <d v="2012-05-26T03:13:13"/>
    <n v="125000"/>
    <n v="125000"/>
    <s v="INR"/>
    <n v="2225.989585930321"/>
    <s v="clerk"/>
    <x v="6"/>
    <s v="India"/>
    <x v="7"/>
    <x v="4"/>
    <n v="79.718824157759499"/>
    <n v="22.134914550529199"/>
    <x v="0"/>
    <m/>
    <x v="0"/>
    <n v="1872"/>
    <n v="3400"/>
    <n v="0.65470281939127084"/>
    <n v="2225.989585930321"/>
  </r>
  <r>
    <s v="ID1649"/>
    <d v="2012-06-03T17:39:14"/>
    <s v="Rs. 125000"/>
    <n v="125000"/>
    <s v="INR"/>
    <n v="2225.989585930321"/>
    <s v="No"/>
    <x v="6"/>
    <s v="India"/>
    <x v="7"/>
    <x v="4"/>
    <n v="79.718824157759499"/>
    <n v="22.134914550529199"/>
    <x v="3"/>
    <n v="4"/>
    <x v="0"/>
    <n v="1873"/>
    <n v="3400"/>
    <n v="0.65470281939127084"/>
    <n v="2225.989585930321"/>
  </r>
  <r>
    <s v="ID0723"/>
    <d v="2012-05-26T14:57:45"/>
    <s v="PKR 17000"/>
    <n v="204000"/>
    <s v="PKR"/>
    <n v="2165.2740982270229"/>
    <s v="Accounts Manager"/>
    <x v="1"/>
    <s v="Pakistan"/>
    <x v="49"/>
    <x v="4"/>
    <n v="71.247499000000005"/>
    <n v="30.3308401"/>
    <x v="2"/>
    <n v="2"/>
    <x v="0"/>
    <n v="1874"/>
    <n v="2790"/>
    <n v="0.77608390617456025"/>
    <n v="2165.2740982270229"/>
  </r>
  <r>
    <s v="ID0708"/>
    <d v="2012-05-26T14:04:35"/>
    <s v="Rs 10000"/>
    <n v="120000"/>
    <s v="INR"/>
    <n v="2136.9500024931081"/>
    <s v="Intern"/>
    <x v="6"/>
    <s v="India"/>
    <x v="7"/>
    <x v="4"/>
    <n v="79.718824157759499"/>
    <n v="22.134914550529199"/>
    <x v="1"/>
    <m/>
    <x v="0"/>
    <n v="1875"/>
    <n v="3400"/>
    <n v="0.62851470661562003"/>
    <n v="2136.9500024931081"/>
  </r>
  <r>
    <s v="ID0685"/>
    <d v="2012-05-26T13:12:48"/>
    <s v="1,20,000 INR"/>
    <n v="120000"/>
    <s v="INR"/>
    <n v="2136.9500024931081"/>
    <s v="Data Analyst"/>
    <x v="6"/>
    <s v="India"/>
    <x v="7"/>
    <x v="4"/>
    <n v="79.718824157759499"/>
    <n v="22.134914550529199"/>
    <x v="3"/>
    <n v="3"/>
    <x v="0"/>
    <n v="1876"/>
    <n v="3400"/>
    <n v="0.62851470661562003"/>
    <n v="2136.9500024931081"/>
  </r>
  <r>
    <s v="ID0766"/>
    <d v="2012-05-26T17:10:20"/>
    <n v="120000"/>
    <n v="120000"/>
    <s v="INR"/>
    <n v="2136.9500024931081"/>
    <s v="ACCOUNTANT"/>
    <x v="0"/>
    <s v="India"/>
    <x v="7"/>
    <x v="4"/>
    <n v="79.718824157759499"/>
    <n v="22.134914550529199"/>
    <x v="3"/>
    <n v="2"/>
    <x v="0"/>
    <n v="1877"/>
    <n v="3400"/>
    <n v="0.62851470661562003"/>
    <n v="2136.9500024931081"/>
  </r>
  <r>
    <s v="ID0897"/>
    <d v="2012-05-27T14:47:21"/>
    <n v="120000"/>
    <n v="120000"/>
    <s v="INR"/>
    <n v="2136.9500024931081"/>
    <s v="co ordinator"/>
    <x v="1"/>
    <s v="India"/>
    <x v="7"/>
    <x v="4"/>
    <n v="79.718824157759499"/>
    <n v="22.134914550529199"/>
    <x v="0"/>
    <n v="5"/>
    <x v="4"/>
    <n v="1878"/>
    <n v="3400"/>
    <n v="0.62851470661562003"/>
    <n v="2136.9500024931081"/>
  </r>
  <r>
    <s v="ID1029"/>
    <d v="2012-05-28T12:47:20"/>
    <n v="120000"/>
    <n v="120000"/>
    <s v="INR"/>
    <n v="2136.9500024931081"/>
    <s v="Audit Assistant"/>
    <x v="6"/>
    <s v="India"/>
    <x v="7"/>
    <x v="4"/>
    <n v="79.718824157759499"/>
    <n v="22.134914550529199"/>
    <x v="3"/>
    <n v="3.5"/>
    <x v="0"/>
    <n v="1879"/>
    <n v="3400"/>
    <n v="0.62851470661562003"/>
    <n v="2136.9500024931081"/>
  </r>
  <r>
    <s v="ID0659"/>
    <d v="2012-05-26T12:27:20"/>
    <n v="200000"/>
    <n v="200000"/>
    <s v="PKR"/>
    <n v="2122.8177433598262"/>
    <s v="Accounts Officer"/>
    <x v="0"/>
    <s v="Pakistan"/>
    <x v="49"/>
    <x v="4"/>
    <n v="71.247499000000005"/>
    <n v="30.3308401"/>
    <x v="3"/>
    <n v="2"/>
    <x v="0"/>
    <n v="1880"/>
    <n v="2790"/>
    <n v="0.76086657468094132"/>
    <n v="2122.8177433598262"/>
  </r>
  <r>
    <s v="ID0783"/>
    <d v="2012-05-26T19:13:39"/>
    <s v="180000 PKR"/>
    <n v="180000"/>
    <s v="PKR"/>
    <n v="1910.5359690238436"/>
    <s v="S&amp;D Reporting &amp; Analysis Team Leader"/>
    <x v="4"/>
    <s v="Pakistan"/>
    <x v="49"/>
    <x v="4"/>
    <n v="71.247499000000005"/>
    <n v="30.3308401"/>
    <x v="2"/>
    <n v="7"/>
    <x v="4"/>
    <n v="1881"/>
    <n v="2790"/>
    <n v="0.68477991721284714"/>
    <n v="1910.5359690238436"/>
  </r>
  <r>
    <s v="ID1014"/>
    <d v="2012-05-28T11:37:17"/>
    <s v="LKR 240000"/>
    <n v="240000"/>
    <s v="LKR"/>
    <n v="1805.7739622442759"/>
    <s v="Management Trainee"/>
    <x v="1"/>
    <s v="Sri Lanka"/>
    <x v="35"/>
    <x v="4"/>
    <n v="80.833844200000001"/>
    <n v="7.9090562000000002"/>
    <x v="0"/>
    <n v="3"/>
    <x v="0"/>
    <n v="1882"/>
    <n v="5010"/>
    <n v="0.3604339245996559"/>
    <n v="1805.7739622442759"/>
  </r>
  <r>
    <s v="ID1154"/>
    <d v="2012-05-28T20:43:31"/>
    <n v="168000"/>
    <n v="168000"/>
    <s v="PKR"/>
    <n v="1783.166904422254"/>
    <s v="Accounts Assistant"/>
    <x v="0"/>
    <s v="Pakistan"/>
    <x v="49"/>
    <x v="4"/>
    <n v="71.247499000000005"/>
    <n v="30.3308401"/>
    <x v="0"/>
    <n v="10"/>
    <x v="2"/>
    <n v="1883"/>
    <n v="2790"/>
    <n v="0.63912792273199071"/>
    <n v="1783.166904422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3">
  <location ref="A3:G734" firstHeaderRow="0" firstDataRow="1" firstDataCol="4"/>
  <pivotFields count="20">
    <pivotField compact="0" subtotalTop="0" showAll="0"/>
    <pivotField compact="0" numFmtId="164" subtotalTop="0" showAll="0"/>
    <pivotField compact="0" subtotalTop="0" showAll="0"/>
    <pivotField compact="0" subtotalTop="0" showAll="0"/>
    <pivotField compact="0" subtotalTop="0" showAll="0"/>
    <pivotField dataField="1" compact="0" numFmtId="1" subtotalTop="0" showAll="0"/>
    <pivotField compact="0" subtotalTop="0" showAll="0"/>
    <pivotField axis="axisRow" compact="0" subtotalTop="0" showAll="0">
      <items count="11">
        <item x="0"/>
        <item x="6"/>
        <item x="5"/>
        <item x="8"/>
        <item x="3"/>
        <item x="7"/>
        <item x="1"/>
        <item x="9"/>
        <item x="4"/>
        <item x="2"/>
        <item t="default"/>
      </items>
    </pivotField>
    <pivotField compact="0" subtotalTop="0" showAll="0"/>
    <pivotField compact="0" subtotalTop="0" showAll="0"/>
    <pivotField axis="axisRow" compact="0" subtotalTop="0" showAll="0">
      <items count="10">
        <item h="1" m="1" x="8"/>
        <item x="5"/>
        <item h="1" x="0"/>
        <item x="4"/>
        <item x="3"/>
        <item x="1"/>
        <item x="2"/>
        <item x="6"/>
        <item h="1" x="7"/>
        <item t="default"/>
      </items>
    </pivotField>
    <pivotField compact="0" showAll="0" defaultSubtotal="0"/>
    <pivotField compact="0" showAll="0" defaultSubtotal="0"/>
    <pivotField axis="axisRow" compact="0" subtotalTop="0" showAll="0">
      <items count="6">
        <item x="1"/>
        <item x="3"/>
        <item x="0"/>
        <item x="2"/>
        <item x="4"/>
        <item t="default"/>
      </items>
    </pivotField>
    <pivotField compact="0" subtotalTop="0" showAll="0"/>
    <pivotField axis="axisRow" compact="0" showAll="0" defaultSubtotal="0">
      <items count="6">
        <item x="4"/>
        <item x="2"/>
        <item m="1" x="5"/>
        <item x="0"/>
        <item x="1"/>
        <item x="3"/>
      </items>
    </pivotField>
    <pivotField compact="0" showAll="0" defaultSubtotal="0"/>
    <pivotField compact="0" showAll="0" defaultSubtotal="0"/>
    <pivotField compact="0" showAll="0" defaultSubtotal="0"/>
    <pivotField compact="0" showAll="0" defaultSubtotal="0"/>
  </pivotFields>
  <rowFields count="4">
    <field x="10"/>
    <field x="13"/>
    <field x="7"/>
    <field x="15"/>
  </rowFields>
  <rowItems count="731">
    <i>
      <x v="1"/>
    </i>
    <i r="1">
      <x v="1"/>
    </i>
    <i r="2">
      <x/>
    </i>
    <i r="3">
      <x v="4"/>
    </i>
    <i t="default" r="2">
      <x/>
    </i>
    <i r="2">
      <x v="5"/>
    </i>
    <i r="3">
      <x v="3"/>
    </i>
    <i t="default" r="2">
      <x v="5"/>
    </i>
    <i r="2">
      <x v="6"/>
    </i>
    <i r="3">
      <x/>
    </i>
    <i r="3">
      <x v="3"/>
    </i>
    <i t="default" r="2">
      <x v="6"/>
    </i>
    <i t="default" r="1">
      <x v="1"/>
    </i>
    <i r="1">
      <x v="2"/>
    </i>
    <i r="2">
      <x/>
    </i>
    <i r="3">
      <x/>
    </i>
    <i t="default" r="2">
      <x/>
    </i>
    <i r="2">
      <x v="1"/>
    </i>
    <i r="3">
      <x v="3"/>
    </i>
    <i r="3">
      <x v="4"/>
    </i>
    <i r="3">
      <x v="5"/>
    </i>
    <i t="default" r="2">
      <x v="1"/>
    </i>
    <i r="2">
      <x v="2"/>
    </i>
    <i r="3">
      <x v="1"/>
    </i>
    <i t="default" r="2">
      <x v="2"/>
    </i>
    <i r="2">
      <x v="3"/>
    </i>
    <i r="3">
      <x v="3"/>
    </i>
    <i t="default" r="2">
      <x v="3"/>
    </i>
    <i r="2">
      <x v="4"/>
    </i>
    <i r="3">
      <x v="1"/>
    </i>
    <i r="3">
      <x v="4"/>
    </i>
    <i t="default" r="2">
      <x v="4"/>
    </i>
    <i r="2">
      <x v="5"/>
    </i>
    <i r="3">
      <x/>
    </i>
    <i t="default" r="2">
      <x v="5"/>
    </i>
    <i r="2">
      <x v="6"/>
    </i>
    <i r="3">
      <x/>
    </i>
    <i r="3">
      <x v="1"/>
    </i>
    <i r="3">
      <x v="3"/>
    </i>
    <i t="default" r="2">
      <x v="6"/>
    </i>
    <i r="2">
      <x v="8"/>
    </i>
    <i r="3">
      <x v="3"/>
    </i>
    <i t="default" r="2">
      <x v="8"/>
    </i>
    <i t="default" r="1">
      <x v="2"/>
    </i>
    <i r="1">
      <x v="3"/>
    </i>
    <i r="2">
      <x/>
    </i>
    <i r="3">
      <x/>
    </i>
    <i r="3">
      <x v="3"/>
    </i>
    <i r="3">
      <x v="5"/>
    </i>
    <i t="default" r="2">
      <x/>
    </i>
    <i r="2">
      <x v="1"/>
    </i>
    <i r="3">
      <x/>
    </i>
    <i r="3">
      <x v="3"/>
    </i>
    <i r="3">
      <x v="4"/>
    </i>
    <i t="default" r="2">
      <x v="1"/>
    </i>
    <i r="2">
      <x v="6"/>
    </i>
    <i r="3">
      <x/>
    </i>
    <i r="3">
      <x v="3"/>
    </i>
    <i r="3">
      <x v="5"/>
    </i>
    <i t="default" r="2">
      <x v="6"/>
    </i>
    <i r="2">
      <x v="8"/>
    </i>
    <i r="3">
      <x v="3"/>
    </i>
    <i t="default" r="2">
      <x v="8"/>
    </i>
    <i r="2">
      <x v="9"/>
    </i>
    <i r="3">
      <x v="1"/>
    </i>
    <i t="default" r="2">
      <x v="9"/>
    </i>
    <i t="default" r="1">
      <x v="3"/>
    </i>
    <i t="default">
      <x v="1"/>
    </i>
    <i>
      <x v="3"/>
    </i>
    <i r="1">
      <x/>
    </i>
    <i r="2">
      <x/>
    </i>
    <i r="3">
      <x/>
    </i>
    <i t="default" r="2">
      <x/>
    </i>
    <i r="2">
      <x v="1"/>
    </i>
    <i r="3">
      <x/>
    </i>
    <i r="3">
      <x v="1"/>
    </i>
    <i r="3">
      <x v="3"/>
    </i>
    <i r="3">
      <x v="4"/>
    </i>
    <i r="3">
      <x v="5"/>
    </i>
    <i t="default" r="2">
      <x v="1"/>
    </i>
    <i r="2">
      <x v="2"/>
    </i>
    <i r="3">
      <x/>
    </i>
    <i r="3">
      <x v="3"/>
    </i>
    <i t="default" r="2">
      <x v="2"/>
    </i>
    <i r="2">
      <x v="4"/>
    </i>
    <i r="3">
      <x/>
    </i>
    <i r="3">
      <x v="3"/>
    </i>
    <i r="3">
      <x v="4"/>
    </i>
    <i t="default" r="2">
      <x v="4"/>
    </i>
    <i r="2">
      <x v="5"/>
    </i>
    <i r="3">
      <x/>
    </i>
    <i r="3">
      <x v="3"/>
    </i>
    <i t="default" r="2">
      <x v="5"/>
    </i>
    <i r="2">
      <x v="6"/>
    </i>
    <i r="3">
      <x/>
    </i>
    <i r="3">
      <x v="1"/>
    </i>
    <i r="3">
      <x v="3"/>
    </i>
    <i r="3">
      <x v="4"/>
    </i>
    <i r="3">
      <x v="5"/>
    </i>
    <i t="default" r="2">
      <x v="6"/>
    </i>
    <i r="2">
      <x v="8"/>
    </i>
    <i r="3">
      <x v="3"/>
    </i>
    <i t="default" r="2">
      <x v="8"/>
    </i>
    <i t="default" r="1">
      <x/>
    </i>
    <i r="1">
      <x v="1"/>
    </i>
    <i r="2">
      <x/>
    </i>
    <i r="3">
      <x/>
    </i>
    <i r="3">
      <x v="1"/>
    </i>
    <i r="3">
      <x v="3"/>
    </i>
    <i r="3">
      <x v="5"/>
    </i>
    <i t="default" r="2">
      <x/>
    </i>
    <i r="2">
      <x v="1"/>
    </i>
    <i r="3">
      <x/>
    </i>
    <i r="3">
      <x v="1"/>
    </i>
    <i r="3">
      <x v="3"/>
    </i>
    <i r="3">
      <x v="4"/>
    </i>
    <i t="default" r="2">
      <x v="1"/>
    </i>
    <i r="2">
      <x v="2"/>
    </i>
    <i r="3">
      <x/>
    </i>
    <i r="3">
      <x v="3"/>
    </i>
    <i r="3">
      <x v="4"/>
    </i>
    <i t="default" r="2">
      <x v="2"/>
    </i>
    <i r="2">
      <x v="3"/>
    </i>
    <i r="3">
      <x/>
    </i>
    <i r="3">
      <x v="3"/>
    </i>
    <i r="3">
      <x v="5"/>
    </i>
    <i t="default" r="2">
      <x v="3"/>
    </i>
    <i r="2">
      <x v="4"/>
    </i>
    <i r="3">
      <x v="3"/>
    </i>
    <i t="default" r="2">
      <x v="4"/>
    </i>
    <i r="2">
      <x v="5"/>
    </i>
    <i r="3">
      <x/>
    </i>
    <i r="3">
      <x v="3"/>
    </i>
    <i r="3">
      <x v="4"/>
    </i>
    <i t="default" r="2">
      <x v="5"/>
    </i>
    <i r="2">
      <x v="6"/>
    </i>
    <i r="3">
      <x/>
    </i>
    <i r="3">
      <x v="1"/>
    </i>
    <i r="3">
      <x v="3"/>
    </i>
    <i r="3">
      <x v="4"/>
    </i>
    <i r="3">
      <x v="5"/>
    </i>
    <i t="default" r="2">
      <x v="6"/>
    </i>
    <i r="2">
      <x v="7"/>
    </i>
    <i r="3">
      <x v="1"/>
    </i>
    <i t="default" r="2">
      <x v="7"/>
    </i>
    <i r="2">
      <x v="8"/>
    </i>
    <i r="3">
      <x/>
    </i>
    <i r="3">
      <x v="3"/>
    </i>
    <i t="default" r="2">
      <x v="8"/>
    </i>
    <i r="2">
      <x v="9"/>
    </i>
    <i r="3">
      <x/>
    </i>
    <i r="3">
      <x v="3"/>
    </i>
    <i t="default" r="2">
      <x v="9"/>
    </i>
    <i t="default" r="1">
      <x v="1"/>
    </i>
    <i r="1">
      <x v="2"/>
    </i>
    <i r="2">
      <x/>
    </i>
    <i r="3">
      <x/>
    </i>
    <i r="3">
      <x v="1"/>
    </i>
    <i r="3">
      <x v="3"/>
    </i>
    <i t="default" r="2">
      <x/>
    </i>
    <i r="2">
      <x v="1"/>
    </i>
    <i r="3">
      <x/>
    </i>
    <i r="3">
      <x v="1"/>
    </i>
    <i r="3">
      <x v="3"/>
    </i>
    <i r="3">
      <x v="4"/>
    </i>
    <i r="3">
      <x v="5"/>
    </i>
    <i t="default" r="2">
      <x v="1"/>
    </i>
    <i r="2">
      <x v="2"/>
    </i>
    <i r="3">
      <x/>
    </i>
    <i r="3">
      <x v="1"/>
    </i>
    <i r="3">
      <x v="3"/>
    </i>
    <i t="default" r="2">
      <x v="2"/>
    </i>
    <i r="2">
      <x v="3"/>
    </i>
    <i r="3">
      <x/>
    </i>
    <i r="3">
      <x v="3"/>
    </i>
    <i r="3">
      <x v="4"/>
    </i>
    <i t="default" r="2">
      <x v="3"/>
    </i>
    <i r="2">
      <x v="4"/>
    </i>
    <i r="3">
      <x/>
    </i>
    <i r="3">
      <x v="3"/>
    </i>
    <i r="3">
      <x v="5"/>
    </i>
    <i t="default" r="2">
      <x v="4"/>
    </i>
    <i r="2">
      <x v="5"/>
    </i>
    <i r="3">
      <x/>
    </i>
    <i r="3">
      <x v="1"/>
    </i>
    <i r="3">
      <x v="3"/>
    </i>
    <i t="default" r="2">
      <x v="5"/>
    </i>
    <i r="2">
      <x v="6"/>
    </i>
    <i r="3">
      <x/>
    </i>
    <i r="3">
      <x v="1"/>
    </i>
    <i r="3">
      <x v="3"/>
    </i>
    <i r="3">
      <x v="4"/>
    </i>
    <i r="3">
      <x v="5"/>
    </i>
    <i t="default" r="2">
      <x v="6"/>
    </i>
    <i r="2">
      <x v="7"/>
    </i>
    <i r="3">
      <x/>
    </i>
    <i r="3">
      <x v="3"/>
    </i>
    <i t="default" r="2">
      <x v="7"/>
    </i>
    <i r="2">
      <x v="8"/>
    </i>
    <i r="3">
      <x/>
    </i>
    <i r="3">
      <x v="1"/>
    </i>
    <i r="3">
      <x v="3"/>
    </i>
    <i t="default" r="2">
      <x v="8"/>
    </i>
    <i r="2">
      <x v="9"/>
    </i>
    <i r="3">
      <x/>
    </i>
    <i r="3">
      <x v="3"/>
    </i>
    <i t="default" r="2">
      <x v="9"/>
    </i>
    <i t="default" r="1">
      <x v="2"/>
    </i>
    <i r="1">
      <x v="3"/>
    </i>
    <i r="2">
      <x/>
    </i>
    <i r="3">
      <x/>
    </i>
    <i r="3">
      <x v="1"/>
    </i>
    <i r="3">
      <x v="3"/>
    </i>
    <i r="3">
      <x v="4"/>
    </i>
    <i t="default" r="2">
      <x/>
    </i>
    <i r="2">
      <x v="1"/>
    </i>
    <i r="3">
      <x/>
    </i>
    <i r="3">
      <x v="1"/>
    </i>
    <i r="3">
      <x v="3"/>
    </i>
    <i t="default" r="2">
      <x v="1"/>
    </i>
    <i r="2">
      <x v="2"/>
    </i>
    <i r="3">
      <x/>
    </i>
    <i r="3">
      <x v="1"/>
    </i>
    <i r="3">
      <x v="3"/>
    </i>
    <i r="3">
      <x v="5"/>
    </i>
    <i t="default" r="2">
      <x v="2"/>
    </i>
    <i r="2">
      <x v="3"/>
    </i>
    <i r="3">
      <x/>
    </i>
    <i r="3">
      <x v="3"/>
    </i>
    <i t="default" r="2">
      <x v="3"/>
    </i>
    <i r="2">
      <x v="4"/>
    </i>
    <i r="3">
      <x v="1"/>
    </i>
    <i r="3">
      <x v="3"/>
    </i>
    <i t="default" r="2">
      <x v="4"/>
    </i>
    <i r="2">
      <x v="5"/>
    </i>
    <i r="3">
      <x v="3"/>
    </i>
    <i t="default" r="2">
      <x v="5"/>
    </i>
    <i r="2">
      <x v="6"/>
    </i>
    <i r="3">
      <x/>
    </i>
    <i r="3">
      <x v="1"/>
    </i>
    <i r="3">
      <x v="3"/>
    </i>
    <i r="3">
      <x v="4"/>
    </i>
    <i r="3">
      <x v="5"/>
    </i>
    <i t="default" r="2">
      <x v="6"/>
    </i>
    <i r="2">
      <x v="7"/>
    </i>
    <i r="3">
      <x/>
    </i>
    <i t="default" r="2">
      <x v="7"/>
    </i>
    <i r="2">
      <x v="8"/>
    </i>
    <i r="3">
      <x/>
    </i>
    <i r="3">
      <x v="3"/>
    </i>
    <i t="default" r="2">
      <x v="8"/>
    </i>
    <i r="2">
      <x v="9"/>
    </i>
    <i r="3">
      <x/>
    </i>
    <i t="default" r="2">
      <x v="9"/>
    </i>
    <i t="default" r="1">
      <x v="3"/>
    </i>
    <i r="1">
      <x v="4"/>
    </i>
    <i r="2">
      <x v="1"/>
    </i>
    <i r="3">
      <x v="3"/>
    </i>
    <i t="default" r="2">
      <x v="1"/>
    </i>
    <i r="2">
      <x v="6"/>
    </i>
    <i r="3">
      <x v="1"/>
    </i>
    <i t="default" r="2">
      <x v="6"/>
    </i>
    <i t="default" r="1">
      <x v="4"/>
    </i>
    <i t="default">
      <x v="3"/>
    </i>
    <i>
      <x v="4"/>
    </i>
    <i r="1">
      <x/>
    </i>
    <i r="2">
      <x v="1"/>
    </i>
    <i r="3">
      <x/>
    </i>
    <i r="3">
      <x v="3"/>
    </i>
    <i t="default" r="2">
      <x v="1"/>
    </i>
    <i r="2">
      <x v="2"/>
    </i>
    <i r="3">
      <x v="4"/>
    </i>
    <i t="default" r="2">
      <x v="2"/>
    </i>
    <i r="2">
      <x v="3"/>
    </i>
    <i r="3">
      <x/>
    </i>
    <i t="default" r="2">
      <x v="3"/>
    </i>
    <i r="2">
      <x v="6"/>
    </i>
    <i r="3">
      <x/>
    </i>
    <i r="3">
      <x v="1"/>
    </i>
    <i r="3">
      <x v="4"/>
    </i>
    <i t="default" r="2">
      <x v="6"/>
    </i>
    <i t="default" r="1">
      <x/>
    </i>
    <i r="1">
      <x v="1"/>
    </i>
    <i r="2">
      <x/>
    </i>
    <i r="3">
      <x/>
    </i>
    <i r="3">
      <x v="4"/>
    </i>
    <i t="default" r="2">
      <x/>
    </i>
    <i r="2">
      <x v="1"/>
    </i>
    <i r="3">
      <x/>
    </i>
    <i r="3">
      <x v="1"/>
    </i>
    <i r="3">
      <x v="3"/>
    </i>
    <i r="3">
      <x v="4"/>
    </i>
    <i t="default" r="2">
      <x v="1"/>
    </i>
    <i r="2">
      <x v="2"/>
    </i>
    <i r="3">
      <x/>
    </i>
    <i r="3">
      <x v="1"/>
    </i>
    <i r="3">
      <x v="3"/>
    </i>
    <i t="default" r="2">
      <x v="2"/>
    </i>
    <i r="2">
      <x v="3"/>
    </i>
    <i r="3">
      <x v="5"/>
    </i>
    <i t="default" r="2">
      <x v="3"/>
    </i>
    <i r="2">
      <x v="5"/>
    </i>
    <i r="3">
      <x v="1"/>
    </i>
    <i r="3">
      <x v="5"/>
    </i>
    <i t="default" r="2">
      <x v="5"/>
    </i>
    <i r="2">
      <x v="6"/>
    </i>
    <i r="3">
      <x/>
    </i>
    <i r="3">
      <x v="1"/>
    </i>
    <i r="3">
      <x v="3"/>
    </i>
    <i r="3">
      <x v="4"/>
    </i>
    <i t="default" r="2">
      <x v="6"/>
    </i>
    <i t="default" r="1">
      <x v="1"/>
    </i>
    <i r="1">
      <x v="2"/>
    </i>
    <i r="2">
      <x/>
    </i>
    <i r="3">
      <x/>
    </i>
    <i r="3">
      <x v="3"/>
    </i>
    <i r="3">
      <x v="4"/>
    </i>
    <i t="default" r="2">
      <x/>
    </i>
    <i r="2">
      <x v="1"/>
    </i>
    <i r="3">
      <x/>
    </i>
    <i r="3">
      <x v="1"/>
    </i>
    <i r="3">
      <x v="3"/>
    </i>
    <i r="3">
      <x v="4"/>
    </i>
    <i t="default" r="2">
      <x v="1"/>
    </i>
    <i r="2">
      <x v="2"/>
    </i>
    <i r="3">
      <x/>
    </i>
    <i r="3">
      <x v="5"/>
    </i>
    <i t="default" r="2">
      <x v="2"/>
    </i>
    <i r="2">
      <x v="3"/>
    </i>
    <i r="3">
      <x v="4"/>
    </i>
    <i t="default" r="2">
      <x v="3"/>
    </i>
    <i r="2">
      <x v="4"/>
    </i>
    <i r="3">
      <x v="3"/>
    </i>
    <i r="3">
      <x v="5"/>
    </i>
    <i t="default" r="2">
      <x v="4"/>
    </i>
    <i r="2">
      <x v="5"/>
    </i>
    <i r="3">
      <x/>
    </i>
    <i t="default" r="2">
      <x v="5"/>
    </i>
    <i r="2">
      <x v="6"/>
    </i>
    <i r="3">
      <x/>
    </i>
    <i r="3">
      <x v="1"/>
    </i>
    <i r="3">
      <x v="3"/>
    </i>
    <i r="3">
      <x v="4"/>
    </i>
    <i r="3">
      <x v="5"/>
    </i>
    <i t="default" r="2">
      <x v="6"/>
    </i>
    <i r="2">
      <x v="8"/>
    </i>
    <i r="3">
      <x/>
    </i>
    <i t="default" r="2">
      <x v="8"/>
    </i>
    <i r="2">
      <x v="9"/>
    </i>
    <i r="3">
      <x/>
    </i>
    <i r="3">
      <x v="5"/>
    </i>
    <i t="default" r="2">
      <x v="9"/>
    </i>
    <i t="default" r="1">
      <x v="2"/>
    </i>
    <i r="1">
      <x v="3"/>
    </i>
    <i r="2">
      <x/>
    </i>
    <i r="3">
      <x v="3"/>
    </i>
    <i r="3">
      <x v="5"/>
    </i>
    <i t="default" r="2">
      <x/>
    </i>
    <i r="2">
      <x v="1"/>
    </i>
    <i r="3">
      <x/>
    </i>
    <i r="3">
      <x v="1"/>
    </i>
    <i r="3">
      <x v="3"/>
    </i>
    <i r="3">
      <x v="4"/>
    </i>
    <i t="default" r="2">
      <x v="1"/>
    </i>
    <i r="2">
      <x v="2"/>
    </i>
    <i r="3">
      <x/>
    </i>
    <i t="default" r="2">
      <x v="2"/>
    </i>
    <i r="2">
      <x v="4"/>
    </i>
    <i r="3">
      <x v="3"/>
    </i>
    <i t="default" r="2">
      <x v="4"/>
    </i>
    <i r="2">
      <x v="6"/>
    </i>
    <i r="3">
      <x v="3"/>
    </i>
    <i t="default" r="2">
      <x v="6"/>
    </i>
    <i t="default" r="1">
      <x v="3"/>
    </i>
    <i t="default">
      <x v="4"/>
    </i>
    <i>
      <x v="5"/>
    </i>
    <i r="1">
      <x/>
    </i>
    <i r="2">
      <x v="1"/>
    </i>
    <i r="3">
      <x/>
    </i>
    <i r="3">
      <x v="1"/>
    </i>
    <i r="3">
      <x v="3"/>
    </i>
    <i r="3">
      <x v="4"/>
    </i>
    <i r="3">
      <x v="5"/>
    </i>
    <i t="default" r="2">
      <x v="1"/>
    </i>
    <i r="2">
      <x v="2"/>
    </i>
    <i r="3">
      <x/>
    </i>
    <i r="3">
      <x v="3"/>
    </i>
    <i t="default" r="2">
      <x v="2"/>
    </i>
    <i r="2">
      <x v="4"/>
    </i>
    <i r="3">
      <x v="3"/>
    </i>
    <i r="3">
      <x v="4"/>
    </i>
    <i t="default" r="2">
      <x v="4"/>
    </i>
    <i r="2">
      <x v="5"/>
    </i>
    <i r="3">
      <x v="3"/>
    </i>
    <i t="default" r="2">
      <x v="5"/>
    </i>
    <i r="2">
      <x v="6"/>
    </i>
    <i r="3">
      <x/>
    </i>
    <i r="3">
      <x v="1"/>
    </i>
    <i r="3">
      <x v="3"/>
    </i>
    <i r="3">
      <x v="4"/>
    </i>
    <i r="3">
      <x v="5"/>
    </i>
    <i t="default" r="2">
      <x v="6"/>
    </i>
    <i r="2">
      <x v="8"/>
    </i>
    <i r="3">
      <x v="3"/>
    </i>
    <i t="default" r="2">
      <x v="8"/>
    </i>
    <i r="2">
      <x v="9"/>
    </i>
    <i r="3">
      <x/>
    </i>
    <i r="3">
      <x v="3"/>
    </i>
    <i t="default" r="2">
      <x v="9"/>
    </i>
    <i t="default" r="1">
      <x/>
    </i>
    <i r="1">
      <x v="1"/>
    </i>
    <i r="2">
      <x/>
    </i>
    <i r="3">
      <x/>
    </i>
    <i r="3">
      <x v="1"/>
    </i>
    <i r="3">
      <x v="3"/>
    </i>
    <i t="default" r="2">
      <x/>
    </i>
    <i r="2">
      <x v="1"/>
    </i>
    <i r="3">
      <x/>
    </i>
    <i r="3">
      <x v="1"/>
    </i>
    <i r="3">
      <x v="3"/>
    </i>
    <i r="3">
      <x v="5"/>
    </i>
    <i t="default" r="2">
      <x v="1"/>
    </i>
    <i r="2">
      <x v="2"/>
    </i>
    <i r="3">
      <x/>
    </i>
    <i r="3">
      <x v="3"/>
    </i>
    <i r="3">
      <x v="4"/>
    </i>
    <i r="3">
      <x v="5"/>
    </i>
    <i t="default" r="2">
      <x v="2"/>
    </i>
    <i r="2">
      <x v="3"/>
    </i>
    <i r="3">
      <x/>
    </i>
    <i r="3">
      <x v="3"/>
    </i>
    <i r="3">
      <x v="4"/>
    </i>
    <i t="default" r="2">
      <x v="3"/>
    </i>
    <i r="2">
      <x v="4"/>
    </i>
    <i r="3">
      <x v="3"/>
    </i>
    <i r="3">
      <x v="4"/>
    </i>
    <i r="3">
      <x v="5"/>
    </i>
    <i t="default" r="2">
      <x v="4"/>
    </i>
    <i r="2">
      <x v="5"/>
    </i>
    <i r="3">
      <x/>
    </i>
    <i r="3">
      <x v="1"/>
    </i>
    <i r="3">
      <x v="3"/>
    </i>
    <i r="3">
      <x v="4"/>
    </i>
    <i t="default" r="2">
      <x v="5"/>
    </i>
    <i r="2">
      <x v="6"/>
    </i>
    <i r="3">
      <x/>
    </i>
    <i r="3">
      <x v="1"/>
    </i>
    <i r="3">
      <x v="3"/>
    </i>
    <i r="3">
      <x v="4"/>
    </i>
    <i r="3">
      <x v="5"/>
    </i>
    <i t="default" r="2">
      <x v="6"/>
    </i>
    <i r="2">
      <x v="8"/>
    </i>
    <i r="3">
      <x v="3"/>
    </i>
    <i r="3">
      <x v="5"/>
    </i>
    <i t="default" r="2">
      <x v="8"/>
    </i>
    <i r="2">
      <x v="9"/>
    </i>
    <i r="3">
      <x v="3"/>
    </i>
    <i r="3">
      <x v="4"/>
    </i>
    <i t="default" r="2">
      <x v="9"/>
    </i>
    <i t="default" r="1">
      <x v="1"/>
    </i>
    <i r="1">
      <x v="2"/>
    </i>
    <i r="2">
      <x/>
    </i>
    <i r="3">
      <x/>
    </i>
    <i r="3">
      <x v="1"/>
    </i>
    <i r="3">
      <x v="3"/>
    </i>
    <i r="3">
      <x v="4"/>
    </i>
    <i r="3">
      <x v="5"/>
    </i>
    <i t="default" r="2">
      <x/>
    </i>
    <i r="2">
      <x v="1"/>
    </i>
    <i r="3">
      <x/>
    </i>
    <i r="3">
      <x v="1"/>
    </i>
    <i r="3">
      <x v="3"/>
    </i>
    <i r="3">
      <x v="4"/>
    </i>
    <i r="3">
      <x v="5"/>
    </i>
    <i t="default" r="2">
      <x v="1"/>
    </i>
    <i r="2">
      <x v="2"/>
    </i>
    <i r="3">
      <x v="1"/>
    </i>
    <i r="3">
      <x v="3"/>
    </i>
    <i r="3">
      <x v="5"/>
    </i>
    <i t="default" r="2">
      <x v="2"/>
    </i>
    <i r="2">
      <x v="3"/>
    </i>
    <i r="3">
      <x/>
    </i>
    <i r="3">
      <x v="1"/>
    </i>
    <i r="3">
      <x v="4"/>
    </i>
    <i r="3">
      <x v="5"/>
    </i>
    <i t="default" r="2">
      <x v="3"/>
    </i>
    <i r="2">
      <x v="4"/>
    </i>
    <i r="3">
      <x/>
    </i>
    <i r="3">
      <x v="1"/>
    </i>
    <i r="3">
      <x v="3"/>
    </i>
    <i t="default" r="2">
      <x v="4"/>
    </i>
    <i r="2">
      <x v="5"/>
    </i>
    <i r="3">
      <x/>
    </i>
    <i r="3">
      <x v="1"/>
    </i>
    <i r="3">
      <x v="3"/>
    </i>
    <i t="default" r="2">
      <x v="5"/>
    </i>
    <i r="2">
      <x v="6"/>
    </i>
    <i r="3">
      <x/>
    </i>
    <i r="3">
      <x v="1"/>
    </i>
    <i r="3">
      <x v="3"/>
    </i>
    <i r="3">
      <x v="4"/>
    </i>
    <i r="3">
      <x v="5"/>
    </i>
    <i t="default" r="2">
      <x v="6"/>
    </i>
    <i r="2">
      <x v="8"/>
    </i>
    <i r="3">
      <x v="3"/>
    </i>
    <i t="default" r="2">
      <x v="8"/>
    </i>
    <i r="2">
      <x v="9"/>
    </i>
    <i r="3">
      <x/>
    </i>
    <i r="3">
      <x v="1"/>
    </i>
    <i r="3">
      <x v="3"/>
    </i>
    <i t="default" r="2">
      <x v="9"/>
    </i>
    <i t="default" r="1">
      <x v="2"/>
    </i>
    <i r="1">
      <x v="3"/>
    </i>
    <i r="2">
      <x/>
    </i>
    <i r="3">
      <x/>
    </i>
    <i r="3">
      <x v="1"/>
    </i>
    <i r="3">
      <x v="3"/>
    </i>
    <i r="3">
      <x v="5"/>
    </i>
    <i t="default" r="2">
      <x/>
    </i>
    <i r="2">
      <x v="1"/>
    </i>
    <i r="3">
      <x/>
    </i>
    <i r="3">
      <x v="1"/>
    </i>
    <i r="3">
      <x v="3"/>
    </i>
    <i r="3">
      <x v="4"/>
    </i>
    <i r="3">
      <x v="5"/>
    </i>
    <i t="default" r="2">
      <x v="1"/>
    </i>
    <i r="2">
      <x v="2"/>
    </i>
    <i r="3">
      <x/>
    </i>
    <i r="3">
      <x v="1"/>
    </i>
    <i r="3">
      <x v="3"/>
    </i>
    <i t="default" r="2">
      <x v="2"/>
    </i>
    <i r="2">
      <x v="3"/>
    </i>
    <i r="3">
      <x/>
    </i>
    <i r="3">
      <x v="3"/>
    </i>
    <i r="3">
      <x v="4"/>
    </i>
    <i r="3">
      <x v="5"/>
    </i>
    <i t="default" r="2">
      <x v="3"/>
    </i>
    <i r="2">
      <x v="4"/>
    </i>
    <i r="3">
      <x v="5"/>
    </i>
    <i t="default" r="2">
      <x v="4"/>
    </i>
    <i r="2">
      <x v="6"/>
    </i>
    <i r="3">
      <x/>
    </i>
    <i r="3">
      <x v="3"/>
    </i>
    <i r="3">
      <x v="4"/>
    </i>
    <i r="3">
      <x v="5"/>
    </i>
    <i t="default" r="2">
      <x v="6"/>
    </i>
    <i r="2">
      <x v="8"/>
    </i>
    <i r="3">
      <x/>
    </i>
    <i r="3">
      <x v="3"/>
    </i>
    <i t="default" r="2">
      <x v="8"/>
    </i>
    <i r="2">
      <x v="9"/>
    </i>
    <i r="3">
      <x/>
    </i>
    <i r="3">
      <x v="3"/>
    </i>
    <i t="default" r="2">
      <x v="9"/>
    </i>
    <i t="default" r="1">
      <x v="3"/>
    </i>
    <i r="1">
      <x v="4"/>
    </i>
    <i r="2">
      <x v="1"/>
    </i>
    <i r="3">
      <x v="3"/>
    </i>
    <i t="default" r="2">
      <x v="1"/>
    </i>
    <i t="default" r="1">
      <x v="4"/>
    </i>
    <i t="default">
      <x v="5"/>
    </i>
    <i>
      <x v="6"/>
    </i>
    <i r="1">
      <x/>
    </i>
    <i r="2">
      <x v="1"/>
    </i>
    <i r="3">
      <x v="1"/>
    </i>
    <i r="3">
      <x v="3"/>
    </i>
    <i r="3">
      <x v="5"/>
    </i>
    <i t="default" r="2">
      <x v="1"/>
    </i>
    <i r="2">
      <x v="2"/>
    </i>
    <i r="3">
      <x v="1"/>
    </i>
    <i t="default" r="2">
      <x v="2"/>
    </i>
    <i r="2">
      <x v="5"/>
    </i>
    <i r="3">
      <x/>
    </i>
    <i t="default" r="2">
      <x v="5"/>
    </i>
    <i r="2">
      <x v="6"/>
    </i>
    <i r="3">
      <x/>
    </i>
    <i r="3">
      <x v="4"/>
    </i>
    <i t="default" r="2">
      <x v="6"/>
    </i>
    <i t="default" r="1">
      <x/>
    </i>
    <i r="1">
      <x v="1"/>
    </i>
    <i r="2">
      <x v="1"/>
    </i>
    <i r="3">
      <x v="3"/>
    </i>
    <i t="default" r="2">
      <x v="1"/>
    </i>
    <i r="2">
      <x v="6"/>
    </i>
    <i r="3">
      <x/>
    </i>
    <i r="3">
      <x v="3"/>
    </i>
    <i t="default" r="2">
      <x v="6"/>
    </i>
    <i t="default" r="1">
      <x v="1"/>
    </i>
    <i r="1">
      <x v="2"/>
    </i>
    <i r="2">
      <x/>
    </i>
    <i r="3">
      <x v="3"/>
    </i>
    <i t="default" r="2">
      <x/>
    </i>
    <i r="2">
      <x v="1"/>
    </i>
    <i r="3">
      <x v="3"/>
    </i>
    <i t="default" r="2">
      <x v="1"/>
    </i>
    <i r="2">
      <x v="2"/>
    </i>
    <i r="3">
      <x v="3"/>
    </i>
    <i t="default" r="2">
      <x v="2"/>
    </i>
    <i r="2">
      <x v="3"/>
    </i>
    <i r="3">
      <x/>
    </i>
    <i r="3">
      <x v="4"/>
    </i>
    <i t="default" r="2">
      <x v="3"/>
    </i>
    <i r="2">
      <x v="4"/>
    </i>
    <i r="3">
      <x/>
    </i>
    <i t="default" r="2">
      <x v="4"/>
    </i>
    <i r="2">
      <x v="5"/>
    </i>
    <i r="3">
      <x v="3"/>
    </i>
    <i t="default" r="2">
      <x v="5"/>
    </i>
    <i r="2">
      <x v="6"/>
    </i>
    <i r="3">
      <x v="3"/>
    </i>
    <i r="3">
      <x v="4"/>
    </i>
    <i t="default" r="2">
      <x v="6"/>
    </i>
    <i t="default" r="1">
      <x v="2"/>
    </i>
    <i r="1">
      <x v="3"/>
    </i>
    <i r="2">
      <x/>
    </i>
    <i r="3">
      <x v="3"/>
    </i>
    <i t="default" r="2">
      <x/>
    </i>
    <i r="2">
      <x v="1"/>
    </i>
    <i r="3">
      <x/>
    </i>
    <i r="3">
      <x v="1"/>
    </i>
    <i r="3">
      <x v="3"/>
    </i>
    <i t="default" r="2">
      <x v="1"/>
    </i>
    <i r="2">
      <x v="2"/>
    </i>
    <i r="3">
      <x v="3"/>
    </i>
    <i t="default" r="2">
      <x v="2"/>
    </i>
    <i r="2">
      <x v="4"/>
    </i>
    <i r="3">
      <x v="1"/>
    </i>
    <i t="default" r="2">
      <x v="4"/>
    </i>
    <i r="2">
      <x v="5"/>
    </i>
    <i r="3">
      <x v="3"/>
    </i>
    <i t="default" r="2">
      <x v="5"/>
    </i>
    <i r="2">
      <x v="6"/>
    </i>
    <i r="3">
      <x v="1"/>
    </i>
    <i r="3">
      <x v="3"/>
    </i>
    <i r="3">
      <x v="5"/>
    </i>
    <i t="default" r="2">
      <x v="6"/>
    </i>
    <i r="2">
      <x v="8"/>
    </i>
    <i r="3">
      <x/>
    </i>
    <i t="default" r="2">
      <x v="8"/>
    </i>
    <i t="default" r="1">
      <x v="3"/>
    </i>
    <i t="default">
      <x v="6"/>
    </i>
    <i>
      <x v="7"/>
    </i>
    <i r="1">
      <x/>
    </i>
    <i r="2">
      <x/>
    </i>
    <i r="3">
      <x/>
    </i>
    <i r="3">
      <x v="1"/>
    </i>
    <i t="default" r="2">
      <x/>
    </i>
    <i r="2">
      <x v="1"/>
    </i>
    <i r="3">
      <x v="3"/>
    </i>
    <i t="default" r="2">
      <x v="1"/>
    </i>
    <i r="2">
      <x v="5"/>
    </i>
    <i r="3">
      <x/>
    </i>
    <i t="default" r="2">
      <x v="5"/>
    </i>
    <i t="default" r="1">
      <x/>
    </i>
    <i r="1">
      <x v="1"/>
    </i>
    <i r="2">
      <x/>
    </i>
    <i r="3">
      <x v="4"/>
    </i>
    <i r="3">
      <x v="5"/>
    </i>
    <i t="default" r="2">
      <x/>
    </i>
    <i r="2">
      <x v="1"/>
    </i>
    <i r="3">
      <x v="1"/>
    </i>
    <i r="3">
      <x v="3"/>
    </i>
    <i t="default" r="2">
      <x v="1"/>
    </i>
    <i r="2">
      <x v="3"/>
    </i>
    <i r="3">
      <x v="1"/>
    </i>
    <i t="default" r="2">
      <x v="3"/>
    </i>
    <i r="2">
      <x v="6"/>
    </i>
    <i r="3">
      <x/>
    </i>
    <i r="3">
      <x v="1"/>
    </i>
    <i r="3">
      <x v="3"/>
    </i>
    <i r="3">
      <x v="5"/>
    </i>
    <i t="default" r="2">
      <x v="6"/>
    </i>
    <i t="default" r="1">
      <x v="1"/>
    </i>
    <i r="1">
      <x v="2"/>
    </i>
    <i r="2">
      <x/>
    </i>
    <i r="3">
      <x/>
    </i>
    <i r="3">
      <x v="3"/>
    </i>
    <i r="3">
      <x v="5"/>
    </i>
    <i t="default" r="2">
      <x/>
    </i>
    <i r="2">
      <x v="1"/>
    </i>
    <i r="3">
      <x/>
    </i>
    <i r="3">
      <x v="1"/>
    </i>
    <i r="3">
      <x v="3"/>
    </i>
    <i t="default" r="2">
      <x v="1"/>
    </i>
    <i r="2">
      <x v="2"/>
    </i>
    <i r="3">
      <x/>
    </i>
    <i t="default" r="2">
      <x v="2"/>
    </i>
    <i r="2">
      <x v="3"/>
    </i>
    <i r="3">
      <x v="1"/>
    </i>
    <i r="3">
      <x v="3"/>
    </i>
    <i t="default" r="2">
      <x v="3"/>
    </i>
    <i r="2">
      <x v="4"/>
    </i>
    <i r="3">
      <x v="3"/>
    </i>
    <i t="default" r="2">
      <x v="4"/>
    </i>
    <i r="2">
      <x v="5"/>
    </i>
    <i r="3">
      <x v="4"/>
    </i>
    <i t="default" r="2">
      <x v="5"/>
    </i>
    <i r="2">
      <x v="6"/>
    </i>
    <i r="3">
      <x/>
    </i>
    <i r="3">
      <x v="1"/>
    </i>
    <i r="3">
      <x v="3"/>
    </i>
    <i t="default" r="2">
      <x v="6"/>
    </i>
    <i r="2">
      <x v="8"/>
    </i>
    <i r="3">
      <x/>
    </i>
    <i t="default" r="2">
      <x v="8"/>
    </i>
    <i t="default" r="1">
      <x v="2"/>
    </i>
    <i r="1">
      <x v="3"/>
    </i>
    <i r="2">
      <x/>
    </i>
    <i r="3">
      <x v="1"/>
    </i>
    <i r="3">
      <x v="3"/>
    </i>
    <i t="default" r="2">
      <x/>
    </i>
    <i r="2">
      <x v="1"/>
    </i>
    <i r="3">
      <x/>
    </i>
    <i r="3">
      <x v="3"/>
    </i>
    <i t="default" r="2">
      <x v="1"/>
    </i>
    <i r="2">
      <x v="3"/>
    </i>
    <i r="3">
      <x/>
    </i>
    <i r="3">
      <x v="3"/>
    </i>
    <i r="3">
      <x v="5"/>
    </i>
    <i t="default" r="2">
      <x v="3"/>
    </i>
    <i r="2">
      <x v="6"/>
    </i>
    <i r="3">
      <x/>
    </i>
    <i r="3">
      <x v="1"/>
    </i>
    <i r="3">
      <x v="3"/>
    </i>
    <i r="3">
      <x v="5"/>
    </i>
    <i t="default" r="2">
      <x v="6"/>
    </i>
    <i r="2">
      <x v="8"/>
    </i>
    <i r="3">
      <x v="1"/>
    </i>
    <i t="default" r="2">
      <x v="8"/>
    </i>
    <i t="default" r="1">
      <x v="3"/>
    </i>
    <i t="default">
      <x v="7"/>
    </i>
  </rowItems>
  <colFields count="1">
    <field x="-2"/>
  </colFields>
  <colItems count="3">
    <i>
      <x/>
    </i>
    <i i="1">
      <x v="1"/>
    </i>
    <i i="2">
      <x v="2"/>
    </i>
  </colItems>
  <dataFields count="3">
    <dataField name="Average of Salary in USD" fld="5" subtotal="average" baseField="10" baseItem="0" numFmtId="1"/>
    <dataField name="Min of Salary in USD" fld="5" subtotal="min" baseField="7" baseItem="8"/>
    <dataField name="Max of Salary in USD" fld="5" subtotal="max" baseField="7" baseItem="8"/>
  </dataFields>
  <formats count="2">
    <format dxfId="133">
      <pivotArea grandRow="1" outline="0" collapsedLevelsAreSubtotals="1" fieldPosition="0"/>
    </format>
    <format dxfId="132">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3">
  <location ref="A3:E1868" firstHeaderRow="1" firstDataRow="1" firstDataCol="4"/>
  <pivotFields count="20">
    <pivotField compact="0" subtotalTop="0" showAll="0"/>
    <pivotField compact="0" numFmtId="164" subtotalTop="0" showAll="0"/>
    <pivotField compact="0" subtotalTop="0" showAll="0"/>
    <pivotField compact="0" subtotalTop="0" showAll="0"/>
    <pivotField compact="0" subtotalTop="0" showAll="0"/>
    <pivotField dataField="1" compact="0" numFmtId="1" subtotalTop="0" showAll="0"/>
    <pivotField compact="0" subtotalTop="0" showAll="0"/>
    <pivotField axis="axisRow" compact="0" subtotalTop="0" showAll="0">
      <items count="11">
        <item x="0"/>
        <item x="6"/>
        <item x="5"/>
        <item x="8"/>
        <item x="3"/>
        <item x="7"/>
        <item x="1"/>
        <item x="9"/>
        <item x="4"/>
        <item x="2"/>
        <item t="default"/>
      </items>
    </pivotField>
    <pivotField compact="0" subtotalTop="0" showAll="0"/>
    <pivotField axis="axisRow" compact="0" subtotalTop="0" showAll="0">
      <items count="108">
        <item x="66"/>
        <item x="65"/>
        <item x="64"/>
        <item x="99"/>
        <item x="101"/>
        <item x="88"/>
        <item x="6"/>
        <item x="45"/>
        <item x="56"/>
        <item x="95"/>
        <item x="76"/>
        <item x="48"/>
        <item x="37"/>
        <item x="102"/>
        <item x="92"/>
        <item m="1" x="106"/>
        <item x="5"/>
        <item x="82"/>
        <item x="104"/>
        <item x="0"/>
        <item x="18"/>
        <item x="29"/>
        <item x="73"/>
        <item x="62"/>
        <item x="60"/>
        <item x="30"/>
        <item x="54"/>
        <item x="20"/>
        <item x="97"/>
        <item x="94"/>
        <item x="71"/>
        <item x="86"/>
        <item x="105"/>
        <item x="4"/>
        <item x="31"/>
        <item x="36"/>
        <item x="8"/>
        <item x="75"/>
        <item x="50"/>
        <item x="98"/>
        <item x="70"/>
        <item x="52"/>
        <item x="51"/>
        <item x="7"/>
        <item x="27"/>
        <item x="59"/>
        <item x="32"/>
        <item x="10"/>
        <item x="39"/>
        <item x="19"/>
        <item x="44"/>
        <item x="47"/>
        <item x="78"/>
        <item x="103"/>
        <item x="9"/>
        <item x="61"/>
        <item x="81"/>
        <item x="55"/>
        <item x="93"/>
        <item x="22"/>
        <item x="96"/>
        <item x="84"/>
        <item x="83"/>
        <item x="63"/>
        <item x="67"/>
        <item x="87"/>
        <item x="3"/>
        <item x="12"/>
        <item x="74"/>
        <item x="16"/>
        <item x="21"/>
        <item x="49"/>
        <item x="40"/>
        <item x="69"/>
        <item x="77"/>
        <item x="33"/>
        <item x="28"/>
        <item x="41"/>
        <item x="42"/>
        <item x="100"/>
        <item x="79"/>
        <item x="58"/>
        <item x="25"/>
        <item x="34"/>
        <item x="46"/>
        <item x="17"/>
        <item x="85"/>
        <item x="72"/>
        <item x="38"/>
        <item x="14"/>
        <item x="15"/>
        <item x="35"/>
        <item x="24"/>
        <item x="11"/>
        <item x="13"/>
        <item x="89"/>
        <item x="43"/>
        <item x="26"/>
        <item x="23"/>
        <item x="2"/>
        <item x="80"/>
        <item x="57"/>
        <item x="1"/>
        <item x="90"/>
        <item x="91"/>
        <item x="68"/>
        <item x="53"/>
        <item t="default"/>
      </items>
    </pivotField>
    <pivotField compact="0" subtotalTop="0" showAll="0">
      <items count="10">
        <item h="1" m="1" x="8"/>
        <item x="5"/>
        <item h="1" x="0"/>
        <item x="4"/>
        <item x="3"/>
        <item x="1"/>
        <item x="2"/>
        <item x="6"/>
        <item h="1" x="7"/>
        <item t="default"/>
      </items>
    </pivotField>
    <pivotField compact="0" showAll="0" defaultSubtotal="0"/>
    <pivotField compact="0" showAll="0" defaultSubtotal="0"/>
    <pivotField axis="axisRow" compact="0" subtotalTop="0" showAll="0">
      <items count="6">
        <item x="1"/>
        <item x="3"/>
        <item x="0"/>
        <item x="2"/>
        <item x="4"/>
        <item t="default"/>
      </items>
    </pivotField>
    <pivotField compact="0" subtotalTop="0" showAll="0"/>
    <pivotField axis="axisRow" compact="0" showAll="0" defaultSubtotal="0">
      <items count="6">
        <item x="4"/>
        <item x="2"/>
        <item h="1" m="1" x="5"/>
        <item x="0"/>
        <item h="1" x="1"/>
        <item x="3"/>
      </items>
    </pivotField>
    <pivotField compact="0" showAll="0" defaultSubtotal="0"/>
    <pivotField compact="0" showAll="0" defaultSubtotal="0"/>
    <pivotField compact="0" showAll="0" defaultSubtotal="0"/>
    <pivotField compact="0" showAll="0" defaultSubtotal="0"/>
  </pivotFields>
  <rowFields count="4">
    <field x="9"/>
    <field x="13"/>
    <field x="7"/>
    <field x="15"/>
  </rowFields>
  <rowItems count="1865">
    <i>
      <x/>
    </i>
    <i r="1">
      <x v="2"/>
    </i>
    <i r="2">
      <x v="4"/>
    </i>
    <i r="3">
      <x/>
    </i>
    <i t="default" r="2">
      <x v="4"/>
    </i>
    <i t="default" r="1">
      <x v="2"/>
    </i>
    <i t="default">
      <x/>
    </i>
    <i>
      <x v="1"/>
    </i>
    <i r="1">
      <x/>
    </i>
    <i r="2">
      <x v="1"/>
    </i>
    <i r="3">
      <x v="3"/>
    </i>
    <i t="default" r="2">
      <x v="1"/>
    </i>
    <i t="default" r="1">
      <x/>
    </i>
    <i t="default">
      <x v="1"/>
    </i>
    <i>
      <x v="3"/>
    </i>
    <i r="1">
      <x v="3"/>
    </i>
    <i r="2">
      <x v="8"/>
    </i>
    <i r="3">
      <x/>
    </i>
    <i t="default" r="2">
      <x v="8"/>
    </i>
    <i t="default" r="1">
      <x v="3"/>
    </i>
    <i t="default">
      <x v="3"/>
    </i>
    <i>
      <x v="4"/>
    </i>
    <i r="1">
      <x/>
    </i>
    <i r="2">
      <x v="2"/>
    </i>
    <i r="3">
      <x v="1"/>
    </i>
    <i t="default" r="2">
      <x v="2"/>
    </i>
    <i t="default" r="1">
      <x/>
    </i>
    <i t="default">
      <x v="4"/>
    </i>
    <i>
      <x v="5"/>
    </i>
    <i r="1">
      <x v="3"/>
    </i>
    <i r="2">
      <x v="6"/>
    </i>
    <i r="3">
      <x v="3"/>
    </i>
    <i t="default" r="2">
      <x v="6"/>
    </i>
    <i t="default" r="1">
      <x v="3"/>
    </i>
    <i t="default">
      <x v="5"/>
    </i>
    <i>
      <x v="6"/>
    </i>
    <i r="1">
      <x/>
    </i>
    <i r="2">
      <x v="1"/>
    </i>
    <i r="3">
      <x/>
    </i>
    <i r="3">
      <x v="3"/>
    </i>
    <i t="default" r="2">
      <x v="1"/>
    </i>
    <i r="2">
      <x v="3"/>
    </i>
    <i r="3">
      <x/>
    </i>
    <i t="default" r="2">
      <x v="3"/>
    </i>
    <i r="2">
      <x v="6"/>
    </i>
    <i r="3">
      <x/>
    </i>
    <i r="3">
      <x v="1"/>
    </i>
    <i t="default" r="2">
      <x v="6"/>
    </i>
    <i t="default" r="1">
      <x/>
    </i>
    <i r="1">
      <x v="1"/>
    </i>
    <i r="2">
      <x/>
    </i>
    <i r="3">
      <x/>
    </i>
    <i t="default" r="2">
      <x/>
    </i>
    <i r="2">
      <x v="1"/>
    </i>
    <i r="3">
      <x/>
    </i>
    <i r="3">
      <x v="1"/>
    </i>
    <i r="3">
      <x v="3"/>
    </i>
    <i t="default" r="2">
      <x v="1"/>
    </i>
    <i r="2">
      <x v="2"/>
    </i>
    <i r="3">
      <x/>
    </i>
    <i r="3">
      <x v="3"/>
    </i>
    <i t="default" r="2">
      <x v="2"/>
    </i>
    <i r="2">
      <x v="3"/>
    </i>
    <i r="3">
      <x v="5"/>
    </i>
    <i t="default" r="2">
      <x v="3"/>
    </i>
    <i r="2">
      <x v="5"/>
    </i>
    <i r="3">
      <x v="1"/>
    </i>
    <i r="3">
      <x v="5"/>
    </i>
    <i t="default" r="2">
      <x v="5"/>
    </i>
    <i r="2">
      <x v="6"/>
    </i>
    <i r="3">
      <x/>
    </i>
    <i r="3">
      <x v="1"/>
    </i>
    <i r="3">
      <x v="3"/>
    </i>
    <i t="default" r="2">
      <x v="6"/>
    </i>
    <i t="default" r="1">
      <x v="1"/>
    </i>
    <i r="1">
      <x v="2"/>
    </i>
    <i r="2">
      <x/>
    </i>
    <i r="3">
      <x/>
    </i>
    <i t="default" r="2">
      <x/>
    </i>
    <i r="2">
      <x v="1"/>
    </i>
    <i r="3">
      <x/>
    </i>
    <i r="3">
      <x v="1"/>
    </i>
    <i r="3">
      <x v="3"/>
    </i>
    <i t="default" r="2">
      <x v="1"/>
    </i>
    <i r="2">
      <x v="2"/>
    </i>
    <i r="3">
      <x/>
    </i>
    <i r="3">
      <x v="5"/>
    </i>
    <i t="default" r="2">
      <x v="2"/>
    </i>
    <i r="2">
      <x v="4"/>
    </i>
    <i r="3">
      <x v="3"/>
    </i>
    <i r="3">
      <x v="5"/>
    </i>
    <i t="default" r="2">
      <x v="4"/>
    </i>
    <i r="2">
      <x v="6"/>
    </i>
    <i r="3">
      <x/>
    </i>
    <i r="3">
      <x v="1"/>
    </i>
    <i r="3">
      <x v="3"/>
    </i>
    <i r="3">
      <x v="5"/>
    </i>
    <i t="default" r="2">
      <x v="6"/>
    </i>
    <i r="2">
      <x v="8"/>
    </i>
    <i r="3">
      <x/>
    </i>
    <i t="default" r="2">
      <x v="8"/>
    </i>
    <i r="2">
      <x v="9"/>
    </i>
    <i r="3">
      <x/>
    </i>
    <i r="3">
      <x v="5"/>
    </i>
    <i t="default" r="2">
      <x v="9"/>
    </i>
    <i t="default" r="1">
      <x v="2"/>
    </i>
    <i r="1">
      <x v="3"/>
    </i>
    <i r="2">
      <x/>
    </i>
    <i r="3">
      <x v="3"/>
    </i>
    <i t="default" r="2">
      <x/>
    </i>
    <i r="2">
      <x v="1"/>
    </i>
    <i r="3">
      <x/>
    </i>
    <i r="3">
      <x v="1"/>
    </i>
    <i r="3">
      <x v="3"/>
    </i>
    <i t="default" r="2">
      <x v="1"/>
    </i>
    <i r="2">
      <x v="2"/>
    </i>
    <i r="3">
      <x/>
    </i>
    <i t="default" r="2">
      <x v="2"/>
    </i>
    <i r="2">
      <x v="4"/>
    </i>
    <i r="3">
      <x v="3"/>
    </i>
    <i t="default" r="2">
      <x v="4"/>
    </i>
    <i r="2">
      <x v="6"/>
    </i>
    <i r="3">
      <x v="3"/>
    </i>
    <i t="default" r="2">
      <x v="6"/>
    </i>
    <i t="default" r="1">
      <x v="3"/>
    </i>
    <i t="default">
      <x v="6"/>
    </i>
    <i>
      <x v="8"/>
    </i>
    <i r="1">
      <x v="2"/>
    </i>
    <i r="2">
      <x v="2"/>
    </i>
    <i r="3">
      <x/>
    </i>
    <i t="default" r="2">
      <x v="2"/>
    </i>
    <i t="default" r="1">
      <x v="2"/>
    </i>
    <i t="default">
      <x v="8"/>
    </i>
    <i>
      <x v="9"/>
    </i>
    <i r="1">
      <x v="3"/>
    </i>
    <i r="2">
      <x v="1"/>
    </i>
    <i r="3">
      <x v="3"/>
    </i>
    <i t="default" r="2">
      <x v="1"/>
    </i>
    <i t="default" r="1">
      <x v="3"/>
    </i>
    <i t="default">
      <x v="9"/>
    </i>
    <i>
      <x v="10"/>
    </i>
    <i r="1">
      <x/>
    </i>
    <i r="2">
      <x v="1"/>
    </i>
    <i r="3">
      <x v="1"/>
    </i>
    <i t="default" r="2">
      <x v="1"/>
    </i>
    <i t="default" r="1">
      <x/>
    </i>
    <i r="1">
      <x v="1"/>
    </i>
    <i r="2">
      <x v="1"/>
    </i>
    <i r="3">
      <x v="3"/>
    </i>
    <i t="default" r="2">
      <x v="1"/>
    </i>
    <i t="default" r="1">
      <x v="1"/>
    </i>
    <i t="default">
      <x v="10"/>
    </i>
    <i>
      <x v="11"/>
    </i>
    <i r="1">
      <x/>
    </i>
    <i r="2">
      <x v="1"/>
    </i>
    <i r="3">
      <x v="5"/>
    </i>
    <i t="default" r="2">
      <x v="1"/>
    </i>
    <i t="default" r="1">
      <x/>
    </i>
    <i r="1">
      <x v="1"/>
    </i>
    <i r="2">
      <x v="1"/>
    </i>
    <i r="3">
      <x v="5"/>
    </i>
    <i t="default" r="2">
      <x v="1"/>
    </i>
    <i t="default" r="1">
      <x v="1"/>
    </i>
    <i r="1">
      <x v="2"/>
    </i>
    <i r="2">
      <x v="1"/>
    </i>
    <i r="3">
      <x v="3"/>
    </i>
    <i t="default" r="2">
      <x v="1"/>
    </i>
    <i r="2">
      <x v="6"/>
    </i>
    <i r="3">
      <x v="3"/>
    </i>
    <i t="default" r="2">
      <x v="6"/>
    </i>
    <i t="default" r="1">
      <x v="2"/>
    </i>
    <i t="default">
      <x v="11"/>
    </i>
    <i>
      <x v="12"/>
    </i>
    <i r="1">
      <x v="2"/>
    </i>
    <i r="2">
      <x/>
    </i>
    <i r="3">
      <x v="3"/>
    </i>
    <i t="default" r="2">
      <x/>
    </i>
    <i t="default" r="1">
      <x v="2"/>
    </i>
    <i t="default">
      <x v="12"/>
    </i>
    <i>
      <x v="13"/>
    </i>
    <i r="1">
      <x v="2"/>
    </i>
    <i r="2">
      <x v="1"/>
    </i>
    <i r="3">
      <x v="3"/>
    </i>
    <i t="default" r="2">
      <x v="1"/>
    </i>
    <i t="default" r="1">
      <x v="2"/>
    </i>
    <i t="default">
      <x v="13"/>
    </i>
    <i>
      <x v="14"/>
    </i>
    <i r="1">
      <x v="3"/>
    </i>
    <i r="2">
      <x v="1"/>
    </i>
    <i r="3">
      <x v="3"/>
    </i>
    <i t="default" r="2">
      <x v="1"/>
    </i>
    <i t="default" r="1">
      <x v="3"/>
    </i>
    <i t="default">
      <x v="14"/>
    </i>
    <i>
      <x v="16"/>
    </i>
    <i r="1">
      <x/>
    </i>
    <i r="2">
      <x v="1"/>
    </i>
    <i r="3">
      <x v="3"/>
    </i>
    <i r="3">
      <x v="5"/>
    </i>
    <i t="default" r="2">
      <x v="1"/>
    </i>
    <i r="2">
      <x v="5"/>
    </i>
    <i r="3">
      <x/>
    </i>
    <i t="default" r="2">
      <x v="5"/>
    </i>
    <i r="2">
      <x v="6"/>
    </i>
    <i r="3">
      <x/>
    </i>
    <i t="default" r="2">
      <x v="6"/>
    </i>
    <i t="default" r="1">
      <x/>
    </i>
    <i r="1">
      <x v="1"/>
    </i>
    <i r="2">
      <x v="1"/>
    </i>
    <i r="3">
      <x v="3"/>
    </i>
    <i t="default" r="2">
      <x v="1"/>
    </i>
    <i t="default" r="1">
      <x v="1"/>
    </i>
    <i r="1">
      <x v="2"/>
    </i>
    <i r="2">
      <x v="1"/>
    </i>
    <i r="3">
      <x v="3"/>
    </i>
    <i t="default" r="2">
      <x v="1"/>
    </i>
    <i r="2">
      <x v="2"/>
    </i>
    <i r="3">
      <x v="3"/>
    </i>
    <i t="default" r="2">
      <x v="2"/>
    </i>
    <i r="2">
      <x v="5"/>
    </i>
    <i r="3">
      <x v="3"/>
    </i>
    <i t="default" r="2">
      <x v="5"/>
    </i>
    <i t="default" r="1">
      <x v="2"/>
    </i>
    <i r="1">
      <x v="3"/>
    </i>
    <i r="2">
      <x v="1"/>
    </i>
    <i r="3">
      <x/>
    </i>
    <i r="3">
      <x v="3"/>
    </i>
    <i t="default" r="2">
      <x v="1"/>
    </i>
    <i r="2">
      <x v="2"/>
    </i>
    <i r="3">
      <x v="3"/>
    </i>
    <i t="default" r="2">
      <x v="2"/>
    </i>
    <i r="2">
      <x v="6"/>
    </i>
    <i r="3">
      <x v="3"/>
    </i>
    <i t="default" r="2">
      <x v="6"/>
    </i>
    <i t="default" r="1">
      <x v="3"/>
    </i>
    <i t="default">
      <x v="16"/>
    </i>
    <i>
      <x v="17"/>
    </i>
    <i r="1">
      <x v="3"/>
    </i>
    <i r="2">
      <x v="1"/>
    </i>
    <i r="3">
      <x v="5"/>
    </i>
    <i t="default" r="2">
      <x v="1"/>
    </i>
    <i t="default" r="1">
      <x v="3"/>
    </i>
    <i t="default">
      <x v="17"/>
    </i>
    <i>
      <x v="18"/>
    </i>
    <i r="1">
      <x v="1"/>
    </i>
    <i r="2">
      <x v="2"/>
    </i>
    <i r="3">
      <x v="3"/>
    </i>
    <i t="default" r="2">
      <x v="2"/>
    </i>
    <i t="default" r="1">
      <x v="1"/>
    </i>
    <i t="default">
      <x v="18"/>
    </i>
    <i>
      <x v="22"/>
    </i>
    <i r="1">
      <x v="2"/>
    </i>
    <i r="2">
      <x/>
    </i>
    <i r="3">
      <x v="1"/>
    </i>
    <i t="default" r="2">
      <x/>
    </i>
    <i r="2">
      <x v="1"/>
    </i>
    <i r="3">
      <x/>
    </i>
    <i t="default" r="2">
      <x v="1"/>
    </i>
    <i t="default" r="1">
      <x v="2"/>
    </i>
    <i t="default">
      <x v="22"/>
    </i>
    <i>
      <x v="23"/>
    </i>
    <i r="1">
      <x/>
    </i>
    <i r="2">
      <x v="1"/>
    </i>
    <i r="3">
      <x v="1"/>
    </i>
    <i r="3">
      <x v="3"/>
    </i>
    <i t="default" r="2">
      <x v="1"/>
    </i>
    <i t="default" r="1">
      <x/>
    </i>
    <i r="1">
      <x v="2"/>
    </i>
    <i r="2">
      <x v="3"/>
    </i>
    <i r="3">
      <x/>
    </i>
    <i t="default" r="2">
      <x v="3"/>
    </i>
    <i t="default" r="1">
      <x v="2"/>
    </i>
    <i r="1">
      <x v="3"/>
    </i>
    <i r="2">
      <x v="1"/>
    </i>
    <i r="3">
      <x v="1"/>
    </i>
    <i t="default" r="2">
      <x v="1"/>
    </i>
    <i r="2">
      <x v="6"/>
    </i>
    <i r="3">
      <x v="3"/>
    </i>
    <i t="default" r="2">
      <x v="6"/>
    </i>
    <i t="default" r="1">
      <x v="3"/>
    </i>
    <i t="default">
      <x v="23"/>
    </i>
    <i>
      <x v="24"/>
    </i>
    <i r="1">
      <x v="3"/>
    </i>
    <i r="2">
      <x v="1"/>
    </i>
    <i r="3">
      <x v="3"/>
    </i>
    <i t="default" r="2">
      <x v="1"/>
    </i>
    <i t="default" r="1">
      <x v="3"/>
    </i>
    <i t="default">
      <x v="24"/>
    </i>
    <i>
      <x v="25"/>
    </i>
    <i r="1">
      <x/>
    </i>
    <i r="2">
      <x v="6"/>
    </i>
    <i r="3">
      <x v="3"/>
    </i>
    <i t="default" r="2">
      <x v="6"/>
    </i>
    <i t="default" r="1">
      <x/>
    </i>
    <i r="1">
      <x v="1"/>
    </i>
    <i r="2">
      <x v="6"/>
    </i>
    <i r="3">
      <x/>
    </i>
    <i t="default" r="2">
      <x v="6"/>
    </i>
    <i t="default" r="1">
      <x v="1"/>
    </i>
    <i r="1">
      <x v="3"/>
    </i>
    <i r="2">
      <x v="3"/>
    </i>
    <i r="3">
      <x v="3"/>
    </i>
    <i t="default" r="2">
      <x v="3"/>
    </i>
    <i t="default" r="1">
      <x v="3"/>
    </i>
    <i t="default">
      <x v="25"/>
    </i>
    <i>
      <x v="26"/>
    </i>
    <i r="1">
      <x v="1"/>
    </i>
    <i r="2">
      <x v="3"/>
    </i>
    <i r="3">
      <x/>
    </i>
    <i t="default" r="2">
      <x v="3"/>
    </i>
    <i t="default" r="1">
      <x v="1"/>
    </i>
    <i t="default">
      <x v="26"/>
    </i>
    <i>
      <x v="27"/>
    </i>
    <i r="1">
      <x/>
    </i>
    <i r="2">
      <x v="1"/>
    </i>
    <i r="3">
      <x/>
    </i>
    <i t="default" r="2">
      <x v="1"/>
    </i>
    <i t="default" r="1">
      <x/>
    </i>
    <i r="1">
      <x v="1"/>
    </i>
    <i r="2">
      <x v="2"/>
    </i>
    <i r="3">
      <x v="5"/>
    </i>
    <i t="default" r="2">
      <x v="2"/>
    </i>
    <i t="default" r="1">
      <x v="1"/>
    </i>
    <i r="1">
      <x v="2"/>
    </i>
    <i r="2">
      <x v="3"/>
    </i>
    <i r="3">
      <x v="5"/>
    </i>
    <i t="default" r="2">
      <x v="3"/>
    </i>
    <i t="default" r="1">
      <x v="2"/>
    </i>
    <i r="1">
      <x v="3"/>
    </i>
    <i r="2">
      <x v="4"/>
    </i>
    <i r="3">
      <x v="5"/>
    </i>
    <i t="default" r="2">
      <x v="4"/>
    </i>
    <i t="default" r="1">
      <x v="3"/>
    </i>
    <i t="default">
      <x v="27"/>
    </i>
    <i>
      <x v="28"/>
    </i>
    <i r="1">
      <x v="3"/>
    </i>
    <i r="2">
      <x v="5"/>
    </i>
    <i r="3">
      <x v="3"/>
    </i>
    <i t="default" r="2">
      <x v="5"/>
    </i>
    <i t="default" r="1">
      <x v="3"/>
    </i>
    <i t="default">
      <x v="28"/>
    </i>
    <i>
      <x v="29"/>
    </i>
    <i r="1">
      <x/>
    </i>
    <i r="2">
      <x/>
    </i>
    <i r="3">
      <x/>
    </i>
    <i t="default" r="2">
      <x/>
    </i>
    <i t="default" r="1">
      <x/>
    </i>
    <i t="default">
      <x v="29"/>
    </i>
    <i>
      <x v="30"/>
    </i>
    <i r="1">
      <x v="3"/>
    </i>
    <i r="2">
      <x v="1"/>
    </i>
    <i r="3">
      <x/>
    </i>
    <i t="default" r="2">
      <x v="1"/>
    </i>
    <i t="default" r="1">
      <x v="3"/>
    </i>
    <i t="default">
      <x v="30"/>
    </i>
    <i>
      <x v="31"/>
    </i>
    <i r="1">
      <x v="3"/>
    </i>
    <i r="2">
      <x v="1"/>
    </i>
    <i r="3">
      <x v="3"/>
    </i>
    <i t="default" r="2">
      <x v="1"/>
    </i>
    <i t="default" r="1">
      <x v="3"/>
    </i>
    <i t="default">
      <x v="31"/>
    </i>
    <i>
      <x v="32"/>
    </i>
    <i r="1">
      <x v="2"/>
    </i>
    <i r="2">
      <x v="8"/>
    </i>
    <i r="3">
      <x v="3"/>
    </i>
    <i t="default" r="2">
      <x v="8"/>
    </i>
    <i t="default" r="1">
      <x v="2"/>
    </i>
    <i t="default">
      <x v="32"/>
    </i>
    <i>
      <x v="33"/>
    </i>
    <i r="1">
      <x/>
    </i>
    <i r="2">
      <x v="6"/>
    </i>
    <i r="3">
      <x/>
    </i>
    <i t="default" r="2">
      <x v="6"/>
    </i>
    <i t="default" r="1">
      <x/>
    </i>
    <i r="1">
      <x v="2"/>
    </i>
    <i r="2">
      <x v="1"/>
    </i>
    <i r="3">
      <x/>
    </i>
    <i t="default" r="2">
      <x v="1"/>
    </i>
    <i r="2">
      <x v="3"/>
    </i>
    <i r="3">
      <x v="5"/>
    </i>
    <i t="default" r="2">
      <x v="3"/>
    </i>
    <i t="default" r="1">
      <x v="2"/>
    </i>
    <i t="default">
      <x v="33"/>
    </i>
    <i>
      <x v="34"/>
    </i>
    <i r="1">
      <x/>
    </i>
    <i r="2">
      <x v="6"/>
    </i>
    <i r="3">
      <x v="3"/>
    </i>
    <i t="default" r="2">
      <x v="6"/>
    </i>
    <i t="default" r="1">
      <x/>
    </i>
    <i r="1">
      <x v="3"/>
    </i>
    <i r="2">
      <x v="1"/>
    </i>
    <i r="3">
      <x v="3"/>
    </i>
    <i t="default" r="2">
      <x v="1"/>
    </i>
    <i r="2">
      <x v="2"/>
    </i>
    <i r="3">
      <x/>
    </i>
    <i t="default" r="2">
      <x v="2"/>
    </i>
    <i t="default" r="1">
      <x v="3"/>
    </i>
    <i t="default">
      <x v="34"/>
    </i>
    <i>
      <x v="35"/>
    </i>
    <i r="1">
      <x v="1"/>
    </i>
    <i r="2">
      <x v="6"/>
    </i>
    <i r="3">
      <x v="3"/>
    </i>
    <i t="default" r="2">
      <x v="6"/>
    </i>
    <i t="default" r="1">
      <x v="1"/>
    </i>
    <i r="1">
      <x v="2"/>
    </i>
    <i r="2">
      <x v="1"/>
    </i>
    <i r="3">
      <x/>
    </i>
    <i t="default" r="2">
      <x v="1"/>
    </i>
    <i r="2">
      <x v="2"/>
    </i>
    <i r="3">
      <x v="3"/>
    </i>
    <i t="default" r="2">
      <x v="2"/>
    </i>
    <i r="2">
      <x v="6"/>
    </i>
    <i r="3">
      <x/>
    </i>
    <i t="default" r="2">
      <x v="6"/>
    </i>
    <i t="default" r="1">
      <x v="2"/>
    </i>
    <i r="1">
      <x v="3"/>
    </i>
    <i r="2">
      <x v="6"/>
    </i>
    <i r="3">
      <x/>
    </i>
    <i t="default" r="2">
      <x v="6"/>
    </i>
    <i t="default" r="1">
      <x v="3"/>
    </i>
    <i t="default">
      <x v="35"/>
    </i>
    <i>
      <x v="36"/>
    </i>
    <i r="1">
      <x/>
    </i>
    <i r="2">
      <x v="2"/>
    </i>
    <i r="3">
      <x v="3"/>
    </i>
    <i t="default" r="2">
      <x v="2"/>
    </i>
    <i r="2">
      <x v="6"/>
    </i>
    <i r="3">
      <x v="3"/>
    </i>
    <i t="default" r="2">
      <x v="6"/>
    </i>
    <i r="2">
      <x v="9"/>
    </i>
    <i r="3">
      <x/>
    </i>
    <i t="default" r="2">
      <x v="9"/>
    </i>
    <i t="default" r="1">
      <x/>
    </i>
    <i r="1">
      <x v="1"/>
    </i>
    <i r="2">
      <x v="1"/>
    </i>
    <i r="3">
      <x v="3"/>
    </i>
    <i t="default" r="2">
      <x v="1"/>
    </i>
    <i r="2">
      <x v="2"/>
    </i>
    <i r="3">
      <x/>
    </i>
    <i r="3">
      <x v="3"/>
    </i>
    <i t="default" r="2">
      <x v="2"/>
    </i>
    <i r="2">
      <x v="6"/>
    </i>
    <i r="3">
      <x/>
    </i>
    <i t="default" r="2">
      <x v="6"/>
    </i>
    <i t="default" r="1">
      <x v="1"/>
    </i>
    <i r="1">
      <x v="2"/>
    </i>
    <i r="2">
      <x v="1"/>
    </i>
    <i r="3">
      <x/>
    </i>
    <i t="default" r="2">
      <x v="1"/>
    </i>
    <i r="2">
      <x v="3"/>
    </i>
    <i r="3">
      <x v="1"/>
    </i>
    <i t="default" r="2">
      <x v="3"/>
    </i>
    <i r="2">
      <x v="6"/>
    </i>
    <i r="3">
      <x/>
    </i>
    <i t="default" r="2">
      <x v="6"/>
    </i>
    <i t="default" r="1">
      <x v="2"/>
    </i>
    <i r="1">
      <x v="3"/>
    </i>
    <i r="2">
      <x v="1"/>
    </i>
    <i r="3">
      <x v="3"/>
    </i>
    <i t="default" r="2">
      <x v="1"/>
    </i>
    <i r="2">
      <x v="2"/>
    </i>
    <i r="3">
      <x/>
    </i>
    <i t="default" r="2">
      <x v="2"/>
    </i>
    <i r="2">
      <x v="3"/>
    </i>
    <i r="3">
      <x/>
    </i>
    <i r="3">
      <x v="3"/>
    </i>
    <i t="default" r="2">
      <x v="3"/>
    </i>
    <i r="2">
      <x v="6"/>
    </i>
    <i r="3">
      <x v="3"/>
    </i>
    <i t="default" r="2">
      <x v="6"/>
    </i>
    <i t="default" r="1">
      <x v="3"/>
    </i>
    <i t="default">
      <x v="36"/>
    </i>
    <i>
      <x v="37"/>
    </i>
    <i r="1">
      <x v="2"/>
    </i>
    <i r="2">
      <x v="6"/>
    </i>
    <i r="3">
      <x v="1"/>
    </i>
    <i t="default" r="2">
      <x v="6"/>
    </i>
    <i t="default" r="1">
      <x v="2"/>
    </i>
    <i t="default">
      <x v="37"/>
    </i>
    <i>
      <x v="38"/>
    </i>
    <i r="1">
      <x/>
    </i>
    <i r="2">
      <x v="6"/>
    </i>
    <i r="3">
      <x v="1"/>
    </i>
    <i t="default" r="2">
      <x v="6"/>
    </i>
    <i t="default" r="1">
      <x/>
    </i>
    <i r="1">
      <x v="2"/>
    </i>
    <i r="2">
      <x v="6"/>
    </i>
    <i r="3">
      <x v="3"/>
    </i>
    <i t="default" r="2">
      <x v="6"/>
    </i>
    <i t="default" r="1">
      <x v="2"/>
    </i>
    <i r="1">
      <x v="3"/>
    </i>
    <i r="2">
      <x v="6"/>
    </i>
    <i r="3">
      <x v="5"/>
    </i>
    <i t="default" r="2">
      <x v="6"/>
    </i>
    <i t="default" r="1">
      <x v="3"/>
    </i>
    <i t="default">
      <x v="38"/>
    </i>
    <i>
      <x v="40"/>
    </i>
    <i r="1">
      <x/>
    </i>
    <i r="2">
      <x v="1"/>
    </i>
    <i r="3">
      <x v="3"/>
    </i>
    <i t="default" r="2">
      <x v="1"/>
    </i>
    <i t="default" r="1">
      <x/>
    </i>
    <i t="default">
      <x v="40"/>
    </i>
    <i>
      <x v="41"/>
    </i>
    <i r="1">
      <x v="1"/>
    </i>
    <i r="2">
      <x v="1"/>
    </i>
    <i r="3">
      <x v="3"/>
    </i>
    <i t="default" r="2">
      <x v="1"/>
    </i>
    <i t="default" r="1">
      <x v="1"/>
    </i>
    <i r="1">
      <x v="2"/>
    </i>
    <i r="2">
      <x v="5"/>
    </i>
    <i r="3">
      <x v="3"/>
    </i>
    <i t="default" r="2">
      <x v="5"/>
    </i>
    <i r="2">
      <x v="6"/>
    </i>
    <i r="3">
      <x v="3"/>
    </i>
    <i t="default" r="2">
      <x v="6"/>
    </i>
    <i t="default" r="1">
      <x v="2"/>
    </i>
    <i r="1">
      <x v="3"/>
    </i>
    <i r="2">
      <x v="3"/>
    </i>
    <i r="3">
      <x v="5"/>
    </i>
    <i t="default" r="2">
      <x v="3"/>
    </i>
    <i t="default" r="1">
      <x v="3"/>
    </i>
    <i t="default">
      <x v="41"/>
    </i>
    <i>
      <x v="42"/>
    </i>
    <i r="1">
      <x v="3"/>
    </i>
    <i r="2">
      <x v="1"/>
    </i>
    <i r="3">
      <x v="3"/>
    </i>
    <i t="default" r="2">
      <x v="1"/>
    </i>
    <i t="default" r="1">
      <x v="3"/>
    </i>
    <i t="default">
      <x v="42"/>
    </i>
    <i>
      <x v="43"/>
    </i>
    <i r="1">
      <x/>
    </i>
    <i r="2">
      <x/>
    </i>
    <i r="3">
      <x/>
    </i>
    <i t="default" r="2">
      <x/>
    </i>
    <i r="2">
      <x v="1"/>
    </i>
    <i r="3">
      <x/>
    </i>
    <i r="3">
      <x v="1"/>
    </i>
    <i r="3">
      <x v="3"/>
    </i>
    <i r="3">
      <x v="5"/>
    </i>
    <i t="default" r="2">
      <x v="1"/>
    </i>
    <i r="2">
      <x v="2"/>
    </i>
    <i r="3">
      <x v="3"/>
    </i>
    <i t="default" r="2">
      <x v="2"/>
    </i>
    <i r="2">
      <x v="4"/>
    </i>
    <i r="3">
      <x/>
    </i>
    <i r="3">
      <x v="3"/>
    </i>
    <i t="default" r="2">
      <x v="4"/>
    </i>
    <i r="2">
      <x v="5"/>
    </i>
    <i r="3">
      <x/>
    </i>
    <i r="3">
      <x v="3"/>
    </i>
    <i t="default" r="2">
      <x v="5"/>
    </i>
    <i r="2">
      <x v="6"/>
    </i>
    <i r="3">
      <x/>
    </i>
    <i r="3">
      <x v="1"/>
    </i>
    <i r="3">
      <x v="3"/>
    </i>
    <i r="3">
      <x v="5"/>
    </i>
    <i t="default" r="2">
      <x v="6"/>
    </i>
    <i r="2">
      <x v="8"/>
    </i>
    <i r="3">
      <x v="3"/>
    </i>
    <i t="default" r="2">
      <x v="8"/>
    </i>
    <i t="default" r="1">
      <x/>
    </i>
    <i r="1">
      <x v="1"/>
    </i>
    <i r="2">
      <x/>
    </i>
    <i r="3">
      <x/>
    </i>
    <i r="3">
      <x v="1"/>
    </i>
    <i r="3">
      <x v="3"/>
    </i>
    <i t="default" r="2">
      <x/>
    </i>
    <i r="2">
      <x v="1"/>
    </i>
    <i r="3">
      <x/>
    </i>
    <i r="3">
      <x v="1"/>
    </i>
    <i r="3">
      <x v="3"/>
    </i>
    <i t="default" r="2">
      <x v="1"/>
    </i>
    <i r="2">
      <x v="2"/>
    </i>
    <i r="3">
      <x/>
    </i>
    <i r="3">
      <x v="3"/>
    </i>
    <i t="default" r="2">
      <x v="2"/>
    </i>
    <i r="2">
      <x v="3"/>
    </i>
    <i r="3">
      <x/>
    </i>
    <i r="3">
      <x v="3"/>
    </i>
    <i r="3">
      <x v="5"/>
    </i>
    <i t="default" r="2">
      <x v="3"/>
    </i>
    <i r="2">
      <x v="4"/>
    </i>
    <i r="3">
      <x v="3"/>
    </i>
    <i t="default" r="2">
      <x v="4"/>
    </i>
    <i r="2">
      <x v="5"/>
    </i>
    <i r="3">
      <x/>
    </i>
    <i r="3">
      <x v="3"/>
    </i>
    <i t="default" r="2">
      <x v="5"/>
    </i>
    <i r="2">
      <x v="6"/>
    </i>
    <i r="3">
      <x/>
    </i>
    <i r="3">
      <x v="1"/>
    </i>
    <i r="3">
      <x v="3"/>
    </i>
    <i r="3">
      <x v="5"/>
    </i>
    <i t="default" r="2">
      <x v="6"/>
    </i>
    <i r="2">
      <x v="7"/>
    </i>
    <i r="3">
      <x v="1"/>
    </i>
    <i t="default" r="2">
      <x v="7"/>
    </i>
    <i r="2">
      <x v="8"/>
    </i>
    <i r="3">
      <x/>
    </i>
    <i r="3">
      <x v="3"/>
    </i>
    <i t="default" r="2">
      <x v="8"/>
    </i>
    <i r="2">
      <x v="9"/>
    </i>
    <i r="3">
      <x/>
    </i>
    <i t="default" r="2">
      <x v="9"/>
    </i>
    <i t="default" r="1">
      <x v="1"/>
    </i>
    <i r="1">
      <x v="2"/>
    </i>
    <i r="2">
      <x/>
    </i>
    <i r="3">
      <x/>
    </i>
    <i r="3">
      <x v="3"/>
    </i>
    <i t="default" r="2">
      <x/>
    </i>
    <i r="2">
      <x v="1"/>
    </i>
    <i r="3">
      <x/>
    </i>
    <i r="3">
      <x v="1"/>
    </i>
    <i r="3">
      <x v="3"/>
    </i>
    <i t="default" r="2">
      <x v="1"/>
    </i>
    <i r="2">
      <x v="2"/>
    </i>
    <i r="3">
      <x v="1"/>
    </i>
    <i r="3">
      <x v="3"/>
    </i>
    <i t="default" r="2">
      <x v="2"/>
    </i>
    <i r="2">
      <x v="3"/>
    </i>
    <i r="3">
      <x/>
    </i>
    <i r="3">
      <x v="3"/>
    </i>
    <i t="default" r="2">
      <x v="3"/>
    </i>
    <i r="2">
      <x v="4"/>
    </i>
    <i r="3">
      <x/>
    </i>
    <i r="3">
      <x v="3"/>
    </i>
    <i r="3">
      <x v="5"/>
    </i>
    <i t="default" r="2">
      <x v="4"/>
    </i>
    <i r="2">
      <x v="5"/>
    </i>
    <i r="3">
      <x/>
    </i>
    <i r="3">
      <x v="1"/>
    </i>
    <i r="3">
      <x v="3"/>
    </i>
    <i t="default" r="2">
      <x v="5"/>
    </i>
    <i r="2">
      <x v="6"/>
    </i>
    <i r="3">
      <x/>
    </i>
    <i r="3">
      <x v="1"/>
    </i>
    <i r="3">
      <x v="3"/>
    </i>
    <i t="default" r="2">
      <x v="6"/>
    </i>
    <i r="2">
      <x v="7"/>
    </i>
    <i r="3">
      <x/>
    </i>
    <i r="3">
      <x v="3"/>
    </i>
    <i t="default" r="2">
      <x v="7"/>
    </i>
    <i r="2">
      <x v="8"/>
    </i>
    <i r="3">
      <x/>
    </i>
    <i r="3">
      <x v="3"/>
    </i>
    <i t="default" r="2">
      <x v="8"/>
    </i>
    <i r="2">
      <x v="9"/>
    </i>
    <i r="3">
      <x/>
    </i>
    <i r="3">
      <x v="3"/>
    </i>
    <i t="default" r="2">
      <x v="9"/>
    </i>
    <i t="default" r="1">
      <x v="2"/>
    </i>
    <i r="1">
      <x v="3"/>
    </i>
    <i r="2">
      <x/>
    </i>
    <i r="3">
      <x/>
    </i>
    <i r="3">
      <x v="1"/>
    </i>
    <i r="3">
      <x v="3"/>
    </i>
    <i t="default" r="2">
      <x/>
    </i>
    <i r="2">
      <x v="1"/>
    </i>
    <i r="3">
      <x/>
    </i>
    <i r="3">
      <x v="1"/>
    </i>
    <i r="3">
      <x v="3"/>
    </i>
    <i t="default" r="2">
      <x v="1"/>
    </i>
    <i r="2">
      <x v="2"/>
    </i>
    <i r="3">
      <x/>
    </i>
    <i r="3">
      <x v="1"/>
    </i>
    <i r="3">
      <x v="3"/>
    </i>
    <i r="3">
      <x v="5"/>
    </i>
    <i t="default" r="2">
      <x v="2"/>
    </i>
    <i r="2">
      <x v="3"/>
    </i>
    <i r="3">
      <x/>
    </i>
    <i r="3">
      <x v="3"/>
    </i>
    <i t="default" r="2">
      <x v="3"/>
    </i>
    <i r="2">
      <x v="4"/>
    </i>
    <i r="3">
      <x v="3"/>
    </i>
    <i t="default" r="2">
      <x v="4"/>
    </i>
    <i r="2">
      <x v="5"/>
    </i>
    <i r="3">
      <x v="3"/>
    </i>
    <i t="default" r="2">
      <x v="5"/>
    </i>
    <i r="2">
      <x v="6"/>
    </i>
    <i r="3">
      <x/>
    </i>
    <i r="3">
      <x v="1"/>
    </i>
    <i r="3">
      <x v="3"/>
    </i>
    <i r="3">
      <x v="5"/>
    </i>
    <i t="default" r="2">
      <x v="6"/>
    </i>
    <i r="2">
      <x v="7"/>
    </i>
    <i r="3">
      <x/>
    </i>
    <i t="default" r="2">
      <x v="7"/>
    </i>
    <i r="2">
      <x v="8"/>
    </i>
    <i r="3">
      <x/>
    </i>
    <i r="3">
      <x v="3"/>
    </i>
    <i t="default" r="2">
      <x v="8"/>
    </i>
    <i r="2">
      <x v="9"/>
    </i>
    <i r="3">
      <x/>
    </i>
    <i t="default" r="2">
      <x v="9"/>
    </i>
    <i t="default" r="1">
      <x v="3"/>
    </i>
    <i r="1">
      <x v="4"/>
    </i>
    <i r="2">
      <x v="1"/>
    </i>
    <i r="3">
      <x v="3"/>
    </i>
    <i t="default" r="2">
      <x v="1"/>
    </i>
    <i r="2">
      <x v="6"/>
    </i>
    <i r="3">
      <x v="1"/>
    </i>
    <i t="default" r="2">
      <x v="6"/>
    </i>
    <i t="default" r="1">
      <x v="4"/>
    </i>
    <i t="default">
      <x v="43"/>
    </i>
    <i>
      <x v="44"/>
    </i>
    <i r="1">
      <x/>
    </i>
    <i r="2">
      <x v="1"/>
    </i>
    <i r="3">
      <x v="3"/>
    </i>
    <i t="default" r="2">
      <x v="1"/>
    </i>
    <i t="default" r="1">
      <x/>
    </i>
    <i r="1">
      <x v="1"/>
    </i>
    <i r="2">
      <x v="1"/>
    </i>
    <i r="3">
      <x v="3"/>
    </i>
    <i t="default" r="2">
      <x v="1"/>
    </i>
    <i r="2">
      <x v="6"/>
    </i>
    <i r="3">
      <x/>
    </i>
    <i r="3">
      <x v="1"/>
    </i>
    <i r="3">
      <x v="5"/>
    </i>
    <i t="default" r="2">
      <x v="6"/>
    </i>
    <i t="default" r="1">
      <x v="1"/>
    </i>
    <i r="1">
      <x v="2"/>
    </i>
    <i r="2">
      <x v="1"/>
    </i>
    <i r="3">
      <x v="1"/>
    </i>
    <i r="3">
      <x v="3"/>
    </i>
    <i t="default" r="2">
      <x v="1"/>
    </i>
    <i r="2">
      <x v="3"/>
    </i>
    <i r="3">
      <x/>
    </i>
    <i t="default" r="2">
      <x v="3"/>
    </i>
    <i t="default" r="1">
      <x v="2"/>
    </i>
    <i t="default">
      <x v="44"/>
    </i>
    <i>
      <x v="45"/>
    </i>
    <i r="1">
      <x v="1"/>
    </i>
    <i r="2">
      <x v="1"/>
    </i>
    <i r="3">
      <x v="3"/>
    </i>
    <i t="default" r="2">
      <x v="1"/>
    </i>
    <i t="default" r="1">
      <x v="1"/>
    </i>
    <i r="1">
      <x v="2"/>
    </i>
    <i r="2">
      <x v="3"/>
    </i>
    <i r="3">
      <x v="3"/>
    </i>
    <i t="default" r="2">
      <x v="3"/>
    </i>
    <i t="default" r="1">
      <x v="2"/>
    </i>
    <i t="default">
      <x v="45"/>
    </i>
    <i>
      <x v="46"/>
    </i>
    <i r="1">
      <x v="1"/>
    </i>
    <i r="2">
      <x v="1"/>
    </i>
    <i r="3">
      <x v="3"/>
    </i>
    <i t="default" r="2">
      <x v="1"/>
    </i>
    <i r="2">
      <x v="9"/>
    </i>
    <i r="3">
      <x v="3"/>
    </i>
    <i t="default" r="2">
      <x v="9"/>
    </i>
    <i t="default" r="1">
      <x v="1"/>
    </i>
    <i r="1">
      <x v="2"/>
    </i>
    <i r="2">
      <x v="1"/>
    </i>
    <i r="3">
      <x v="3"/>
    </i>
    <i t="default" r="2">
      <x v="1"/>
    </i>
    <i t="default" r="1">
      <x v="2"/>
    </i>
    <i r="1">
      <x v="3"/>
    </i>
    <i r="2">
      <x v="1"/>
    </i>
    <i r="3">
      <x v="1"/>
    </i>
    <i t="default" r="2">
      <x v="1"/>
    </i>
    <i t="default" r="1">
      <x v="3"/>
    </i>
    <i t="default">
      <x v="46"/>
    </i>
    <i>
      <x v="47"/>
    </i>
    <i r="1">
      <x v="1"/>
    </i>
    <i r="2">
      <x v="6"/>
    </i>
    <i r="3">
      <x v="3"/>
    </i>
    <i t="default" r="2">
      <x v="6"/>
    </i>
    <i t="default" r="1">
      <x v="1"/>
    </i>
    <i r="1">
      <x v="2"/>
    </i>
    <i r="2">
      <x v="6"/>
    </i>
    <i r="3">
      <x v="3"/>
    </i>
    <i t="default" r="2">
      <x v="6"/>
    </i>
    <i r="2">
      <x v="8"/>
    </i>
    <i r="3">
      <x/>
    </i>
    <i t="default" r="2">
      <x v="8"/>
    </i>
    <i t="default" r="1">
      <x v="2"/>
    </i>
    <i r="1">
      <x v="3"/>
    </i>
    <i r="2">
      <x v="8"/>
    </i>
    <i r="3">
      <x v="1"/>
    </i>
    <i t="default" r="2">
      <x v="8"/>
    </i>
    <i t="default" r="1">
      <x v="3"/>
    </i>
    <i t="default">
      <x v="47"/>
    </i>
    <i>
      <x v="48"/>
    </i>
    <i r="1">
      <x v="1"/>
    </i>
    <i r="2">
      <x v="4"/>
    </i>
    <i r="3">
      <x v="5"/>
    </i>
    <i t="default" r="2">
      <x v="4"/>
    </i>
    <i t="default" r="1">
      <x v="1"/>
    </i>
    <i r="1">
      <x v="2"/>
    </i>
    <i r="2">
      <x v="1"/>
    </i>
    <i r="3">
      <x v="1"/>
    </i>
    <i t="default" r="2">
      <x v="1"/>
    </i>
    <i r="2">
      <x v="2"/>
    </i>
    <i r="3">
      <x v="3"/>
    </i>
    <i t="default" r="2">
      <x v="2"/>
    </i>
    <i r="2">
      <x v="3"/>
    </i>
    <i r="3">
      <x v="1"/>
    </i>
    <i t="default" r="2">
      <x v="3"/>
    </i>
    <i t="default" r="1">
      <x v="2"/>
    </i>
    <i r="1">
      <x v="3"/>
    </i>
    <i r="2">
      <x/>
    </i>
    <i r="3">
      <x v="5"/>
    </i>
    <i t="default" r="2">
      <x/>
    </i>
    <i r="2">
      <x v="1"/>
    </i>
    <i r="3">
      <x v="1"/>
    </i>
    <i t="default" r="2">
      <x v="1"/>
    </i>
    <i t="default" r="1">
      <x v="3"/>
    </i>
    <i t="default">
      <x v="48"/>
    </i>
    <i>
      <x v="49"/>
    </i>
    <i r="1">
      <x v="1"/>
    </i>
    <i r="2">
      <x v="1"/>
    </i>
    <i r="3">
      <x v="3"/>
    </i>
    <i t="default" r="2">
      <x v="1"/>
    </i>
    <i t="default" r="1">
      <x v="1"/>
    </i>
    <i r="1">
      <x v="2"/>
    </i>
    <i r="2">
      <x v="1"/>
    </i>
    <i r="3">
      <x/>
    </i>
    <i t="default" r="2">
      <x v="1"/>
    </i>
    <i t="default" r="1">
      <x v="2"/>
    </i>
    <i r="1">
      <x v="3"/>
    </i>
    <i r="2">
      <x v="1"/>
    </i>
    <i r="3">
      <x v="3"/>
    </i>
    <i t="default" r="2">
      <x v="1"/>
    </i>
    <i t="default" r="1">
      <x v="3"/>
    </i>
    <i t="default">
      <x v="49"/>
    </i>
    <i>
      <x v="50"/>
    </i>
    <i r="1">
      <x v="2"/>
    </i>
    <i r="2">
      <x v="6"/>
    </i>
    <i r="3">
      <x/>
    </i>
    <i t="default" r="2">
      <x v="6"/>
    </i>
    <i t="default" r="1">
      <x v="2"/>
    </i>
    <i t="default">
      <x v="50"/>
    </i>
    <i>
      <x v="51"/>
    </i>
    <i r="1">
      <x v="1"/>
    </i>
    <i r="2">
      <x v="1"/>
    </i>
    <i r="3">
      <x v="1"/>
    </i>
    <i t="default" r="2">
      <x v="1"/>
    </i>
    <i t="default" r="1">
      <x v="1"/>
    </i>
    <i r="1">
      <x v="2"/>
    </i>
    <i r="2">
      <x v="1"/>
    </i>
    <i r="3">
      <x v="1"/>
    </i>
    <i t="default" r="2">
      <x v="1"/>
    </i>
    <i t="default" r="1">
      <x v="2"/>
    </i>
    <i r="1">
      <x v="3"/>
    </i>
    <i r="2">
      <x v="6"/>
    </i>
    <i r="3">
      <x/>
    </i>
    <i t="default" r="2">
      <x v="6"/>
    </i>
    <i t="default" r="1">
      <x v="3"/>
    </i>
    <i t="default">
      <x v="51"/>
    </i>
    <i>
      <x v="52"/>
    </i>
    <i r="1">
      <x v="2"/>
    </i>
    <i r="2">
      <x v="3"/>
    </i>
    <i r="3">
      <x v="1"/>
    </i>
    <i t="default" r="2">
      <x v="3"/>
    </i>
    <i t="default" r="1">
      <x v="2"/>
    </i>
    <i t="default">
      <x v="52"/>
    </i>
    <i>
      <x v="53"/>
    </i>
    <i r="1">
      <x v="1"/>
    </i>
    <i r="2">
      <x v="6"/>
    </i>
    <i r="3">
      <x/>
    </i>
    <i t="default" r="2">
      <x v="6"/>
    </i>
    <i t="default" r="1">
      <x v="1"/>
    </i>
    <i t="default">
      <x v="53"/>
    </i>
    <i>
      <x v="54"/>
    </i>
    <i r="1">
      <x v="2"/>
    </i>
    <i r="2">
      <x/>
    </i>
    <i r="3">
      <x/>
    </i>
    <i t="default" r="2">
      <x/>
    </i>
    <i t="default" r="1">
      <x v="2"/>
    </i>
    <i t="default">
      <x v="54"/>
    </i>
    <i>
      <x v="55"/>
    </i>
    <i r="1">
      <x v="3"/>
    </i>
    <i r="2">
      <x v="6"/>
    </i>
    <i r="3">
      <x/>
    </i>
    <i t="default" r="2">
      <x v="6"/>
    </i>
    <i t="default" r="1">
      <x v="3"/>
    </i>
    <i t="default">
      <x v="55"/>
    </i>
    <i>
      <x v="56"/>
    </i>
    <i r="1">
      <x v="2"/>
    </i>
    <i r="2">
      <x/>
    </i>
    <i r="3">
      <x v="3"/>
    </i>
    <i t="default" r="2">
      <x/>
    </i>
    <i t="default" r="1">
      <x v="2"/>
    </i>
    <i t="default">
      <x v="56"/>
    </i>
    <i>
      <x v="57"/>
    </i>
    <i r="1">
      <x/>
    </i>
    <i r="2">
      <x v="1"/>
    </i>
    <i r="3">
      <x v="1"/>
    </i>
    <i t="default" r="2">
      <x v="1"/>
    </i>
    <i r="2">
      <x v="6"/>
    </i>
    <i r="3">
      <x v="3"/>
    </i>
    <i t="default" r="2">
      <x v="6"/>
    </i>
    <i t="default" r="1">
      <x/>
    </i>
    <i r="1">
      <x v="2"/>
    </i>
    <i r="2">
      <x v="5"/>
    </i>
    <i r="3">
      <x v="3"/>
    </i>
    <i t="default" r="2">
      <x v="5"/>
    </i>
    <i r="2">
      <x v="6"/>
    </i>
    <i r="3">
      <x v="3"/>
    </i>
    <i t="default" r="2">
      <x v="6"/>
    </i>
    <i t="default" r="1">
      <x v="2"/>
    </i>
    <i r="1">
      <x v="3"/>
    </i>
    <i r="2">
      <x v="4"/>
    </i>
    <i r="3">
      <x v="1"/>
    </i>
    <i t="default" r="2">
      <x v="4"/>
    </i>
    <i t="default" r="1">
      <x v="3"/>
    </i>
    <i t="default">
      <x v="57"/>
    </i>
    <i>
      <x v="58"/>
    </i>
    <i r="1">
      <x v="2"/>
    </i>
    <i r="2">
      <x v="5"/>
    </i>
    <i r="3">
      <x/>
    </i>
    <i t="default" r="2">
      <x v="5"/>
    </i>
    <i t="default" r="1">
      <x v="2"/>
    </i>
    <i t="default">
      <x v="58"/>
    </i>
    <i>
      <x v="59"/>
    </i>
    <i r="1">
      <x v="2"/>
    </i>
    <i r="2">
      <x v="1"/>
    </i>
    <i r="3">
      <x v="3"/>
    </i>
    <i t="default" r="2">
      <x v="1"/>
    </i>
    <i r="2">
      <x v="4"/>
    </i>
    <i r="3">
      <x/>
    </i>
    <i t="default" r="2">
      <x v="4"/>
    </i>
    <i r="2">
      <x v="6"/>
    </i>
    <i r="3">
      <x v="3"/>
    </i>
    <i t="default" r="2">
      <x v="6"/>
    </i>
    <i t="default" r="1">
      <x v="2"/>
    </i>
    <i r="1">
      <x v="3"/>
    </i>
    <i r="2">
      <x/>
    </i>
    <i r="3">
      <x v="3"/>
    </i>
    <i t="default" r="2">
      <x/>
    </i>
    <i r="2">
      <x v="1"/>
    </i>
    <i r="3">
      <x v="3"/>
    </i>
    <i t="default" r="2">
      <x v="1"/>
    </i>
    <i r="2">
      <x v="4"/>
    </i>
    <i r="3">
      <x v="1"/>
    </i>
    <i t="default" r="2">
      <x v="4"/>
    </i>
    <i r="2">
      <x v="6"/>
    </i>
    <i r="3">
      <x v="5"/>
    </i>
    <i t="default" r="2">
      <x v="6"/>
    </i>
    <i t="default" r="1">
      <x v="3"/>
    </i>
    <i t="default">
      <x v="59"/>
    </i>
    <i>
      <x v="60"/>
    </i>
    <i r="1">
      <x v="3"/>
    </i>
    <i r="2">
      <x v="1"/>
    </i>
    <i r="3">
      <x v="3"/>
    </i>
    <i t="default" r="2">
      <x v="1"/>
    </i>
    <i t="default" r="1">
      <x v="3"/>
    </i>
    <i t="default">
      <x v="60"/>
    </i>
    <i>
      <x v="61"/>
    </i>
    <i r="1">
      <x v="2"/>
    </i>
    <i r="2">
      <x v="6"/>
    </i>
    <i r="3">
      <x v="1"/>
    </i>
    <i t="default" r="2">
      <x v="6"/>
    </i>
    <i t="default" r="1">
      <x v="2"/>
    </i>
    <i t="default">
      <x v="61"/>
    </i>
    <i>
      <x v="62"/>
    </i>
    <i r="1">
      <x v="3"/>
    </i>
    <i r="2">
      <x v="3"/>
    </i>
    <i r="3">
      <x/>
    </i>
    <i t="default" r="2">
      <x v="3"/>
    </i>
    <i t="default" r="1">
      <x v="3"/>
    </i>
    <i t="default">
      <x v="62"/>
    </i>
    <i>
      <x v="63"/>
    </i>
    <i r="1">
      <x v="1"/>
    </i>
    <i r="2">
      <x v="5"/>
    </i>
    <i r="3">
      <x v="3"/>
    </i>
    <i t="default" r="2">
      <x v="5"/>
    </i>
    <i t="default" r="1">
      <x v="1"/>
    </i>
    <i t="default">
      <x v="63"/>
    </i>
    <i>
      <x v="64"/>
    </i>
    <i r="1">
      <x/>
    </i>
    <i r="2">
      <x v="6"/>
    </i>
    <i r="3">
      <x v="1"/>
    </i>
    <i t="default" r="2">
      <x v="6"/>
    </i>
    <i t="default" r="1">
      <x/>
    </i>
    <i r="1">
      <x v="2"/>
    </i>
    <i r="2">
      <x v="6"/>
    </i>
    <i r="3">
      <x v="1"/>
    </i>
    <i t="default" r="2">
      <x v="6"/>
    </i>
    <i t="default" r="1">
      <x v="2"/>
    </i>
    <i t="default">
      <x v="64"/>
    </i>
    <i>
      <x v="65"/>
    </i>
    <i r="1">
      <x v="1"/>
    </i>
    <i r="2">
      <x v="1"/>
    </i>
    <i r="3">
      <x v="3"/>
    </i>
    <i t="default" r="2">
      <x v="1"/>
    </i>
    <i t="default" r="1">
      <x v="1"/>
    </i>
    <i t="default">
      <x v="65"/>
    </i>
    <i>
      <x v="66"/>
    </i>
    <i r="1">
      <x/>
    </i>
    <i r="2">
      <x v="1"/>
    </i>
    <i r="3">
      <x/>
    </i>
    <i r="3">
      <x v="3"/>
    </i>
    <i t="default" r="2">
      <x v="1"/>
    </i>
    <i r="2">
      <x v="2"/>
    </i>
    <i r="3">
      <x/>
    </i>
    <i t="default" r="2">
      <x v="2"/>
    </i>
    <i r="2">
      <x v="6"/>
    </i>
    <i r="3">
      <x/>
    </i>
    <i t="default" r="2">
      <x v="6"/>
    </i>
    <i t="default" r="1">
      <x/>
    </i>
    <i r="1">
      <x v="1"/>
    </i>
    <i r="2">
      <x v="1"/>
    </i>
    <i r="3">
      <x v="1"/>
    </i>
    <i t="default" r="2">
      <x v="1"/>
    </i>
    <i r="2">
      <x v="6"/>
    </i>
    <i r="3">
      <x v="5"/>
    </i>
    <i t="default" r="2">
      <x v="6"/>
    </i>
    <i t="default" r="1">
      <x v="1"/>
    </i>
    <i r="1">
      <x v="2"/>
    </i>
    <i r="2">
      <x v="1"/>
    </i>
    <i r="3">
      <x/>
    </i>
    <i r="3">
      <x v="3"/>
    </i>
    <i r="3">
      <x v="5"/>
    </i>
    <i t="default" r="2">
      <x v="1"/>
    </i>
    <i r="2">
      <x v="3"/>
    </i>
    <i r="3">
      <x v="1"/>
    </i>
    <i r="3">
      <x v="5"/>
    </i>
    <i t="default" r="2">
      <x v="3"/>
    </i>
    <i r="2">
      <x v="5"/>
    </i>
    <i r="3">
      <x/>
    </i>
    <i r="3">
      <x v="3"/>
    </i>
    <i t="default" r="2">
      <x v="5"/>
    </i>
    <i r="2">
      <x v="6"/>
    </i>
    <i r="3">
      <x v="3"/>
    </i>
    <i t="default" r="2">
      <x v="6"/>
    </i>
    <i t="default" r="1">
      <x v="2"/>
    </i>
    <i r="1">
      <x v="3"/>
    </i>
    <i r="2">
      <x/>
    </i>
    <i r="3">
      <x v="3"/>
    </i>
    <i t="default" r="2">
      <x/>
    </i>
    <i r="2">
      <x v="1"/>
    </i>
    <i r="3">
      <x/>
    </i>
    <i r="3">
      <x v="5"/>
    </i>
    <i t="default" r="2">
      <x v="1"/>
    </i>
    <i r="2">
      <x v="8"/>
    </i>
    <i r="3">
      <x v="3"/>
    </i>
    <i t="default" r="2">
      <x v="8"/>
    </i>
    <i t="default" r="1">
      <x v="3"/>
    </i>
    <i t="default">
      <x v="66"/>
    </i>
    <i>
      <x v="67"/>
    </i>
    <i r="1">
      <x v="1"/>
    </i>
    <i r="2">
      <x v="1"/>
    </i>
    <i r="3">
      <x v="1"/>
    </i>
    <i t="default" r="2">
      <x v="1"/>
    </i>
    <i r="2">
      <x v="2"/>
    </i>
    <i r="3">
      <x v="1"/>
    </i>
    <i t="default" r="2">
      <x v="2"/>
    </i>
    <i r="2">
      <x v="6"/>
    </i>
    <i r="3">
      <x v="3"/>
    </i>
    <i t="default" r="2">
      <x v="6"/>
    </i>
    <i t="default" r="1">
      <x v="1"/>
    </i>
    <i r="1">
      <x v="2"/>
    </i>
    <i r="2">
      <x/>
    </i>
    <i r="3">
      <x v="3"/>
    </i>
    <i t="default" r="2">
      <x/>
    </i>
    <i r="2">
      <x v="1"/>
    </i>
    <i r="3">
      <x/>
    </i>
    <i r="3">
      <x v="1"/>
    </i>
    <i t="default" r="2">
      <x v="1"/>
    </i>
    <i r="2">
      <x v="5"/>
    </i>
    <i r="3">
      <x/>
    </i>
    <i t="default" r="2">
      <x v="5"/>
    </i>
    <i r="2">
      <x v="6"/>
    </i>
    <i r="3">
      <x/>
    </i>
    <i r="3">
      <x v="5"/>
    </i>
    <i t="default" r="2">
      <x v="6"/>
    </i>
    <i t="default" r="1">
      <x v="2"/>
    </i>
    <i r="1">
      <x v="3"/>
    </i>
    <i r="2">
      <x/>
    </i>
    <i r="3">
      <x v="5"/>
    </i>
    <i t="default" r="2">
      <x/>
    </i>
    <i r="2">
      <x v="1"/>
    </i>
    <i r="3">
      <x/>
    </i>
    <i r="3">
      <x v="1"/>
    </i>
    <i t="default" r="2">
      <x v="1"/>
    </i>
    <i t="default" r="1">
      <x v="3"/>
    </i>
    <i t="default">
      <x v="67"/>
    </i>
    <i>
      <x v="68"/>
    </i>
    <i r="1">
      <x v="1"/>
    </i>
    <i r="2">
      <x v="6"/>
    </i>
    <i r="3">
      <x/>
    </i>
    <i t="default" r="2">
      <x v="6"/>
    </i>
    <i t="default" r="1">
      <x v="1"/>
    </i>
    <i r="1">
      <x v="2"/>
    </i>
    <i r="2">
      <x v="6"/>
    </i>
    <i r="3">
      <x/>
    </i>
    <i t="default" r="2">
      <x v="6"/>
    </i>
    <i t="default" r="1">
      <x v="2"/>
    </i>
    <i r="1">
      <x v="3"/>
    </i>
    <i r="2">
      <x v="1"/>
    </i>
    <i r="3">
      <x/>
    </i>
    <i t="default" r="2">
      <x v="1"/>
    </i>
    <i t="default" r="1">
      <x v="3"/>
    </i>
    <i t="default">
      <x v="68"/>
    </i>
    <i>
      <x v="69"/>
    </i>
    <i r="1">
      <x/>
    </i>
    <i r="2">
      <x v="6"/>
    </i>
    <i r="3">
      <x v="5"/>
    </i>
    <i t="default" r="2">
      <x v="6"/>
    </i>
    <i t="default" r="1">
      <x/>
    </i>
    <i r="1">
      <x v="1"/>
    </i>
    <i r="2">
      <x/>
    </i>
    <i r="3">
      <x v="3"/>
    </i>
    <i t="default" r="2">
      <x/>
    </i>
    <i t="default" r="1">
      <x v="1"/>
    </i>
    <i r="1">
      <x v="2"/>
    </i>
    <i r="2">
      <x v="3"/>
    </i>
    <i r="3">
      <x v="1"/>
    </i>
    <i t="default" r="2">
      <x v="3"/>
    </i>
    <i r="2">
      <x v="6"/>
    </i>
    <i r="3">
      <x/>
    </i>
    <i r="3">
      <x v="3"/>
    </i>
    <i t="default" r="2">
      <x v="6"/>
    </i>
    <i t="default" r="1">
      <x v="2"/>
    </i>
    <i r="1">
      <x v="3"/>
    </i>
    <i r="2">
      <x v="1"/>
    </i>
    <i r="3">
      <x/>
    </i>
    <i t="default" r="2">
      <x v="1"/>
    </i>
    <i r="2">
      <x v="3"/>
    </i>
    <i r="3">
      <x/>
    </i>
    <i t="default" r="2">
      <x v="3"/>
    </i>
    <i t="default" r="1">
      <x v="3"/>
    </i>
    <i t="default">
      <x v="69"/>
    </i>
    <i>
      <x v="70"/>
    </i>
    <i r="1">
      <x v="2"/>
    </i>
    <i r="2">
      <x v="4"/>
    </i>
    <i r="3">
      <x v="3"/>
    </i>
    <i t="default" r="2">
      <x v="4"/>
    </i>
    <i t="default" r="1">
      <x v="2"/>
    </i>
    <i t="default">
      <x v="70"/>
    </i>
    <i>
      <x v="71"/>
    </i>
    <i r="1">
      <x/>
    </i>
    <i r="2">
      <x v="2"/>
    </i>
    <i r="3">
      <x v="3"/>
    </i>
    <i t="default" r="2">
      <x v="2"/>
    </i>
    <i r="2">
      <x v="6"/>
    </i>
    <i r="3">
      <x v="3"/>
    </i>
    <i t="default" r="2">
      <x v="6"/>
    </i>
    <i t="default" r="1">
      <x/>
    </i>
    <i r="1">
      <x v="1"/>
    </i>
    <i r="2">
      <x/>
    </i>
    <i r="3">
      <x v="3"/>
    </i>
    <i r="3">
      <x v="5"/>
    </i>
    <i t="default" r="2">
      <x/>
    </i>
    <i r="2">
      <x v="1"/>
    </i>
    <i r="3">
      <x v="3"/>
    </i>
    <i t="default" r="2">
      <x v="1"/>
    </i>
    <i r="2">
      <x v="3"/>
    </i>
    <i r="3">
      <x v="3"/>
    </i>
    <i t="default" r="2">
      <x v="3"/>
    </i>
    <i r="2">
      <x v="6"/>
    </i>
    <i r="3">
      <x v="5"/>
    </i>
    <i t="default" r="2">
      <x v="6"/>
    </i>
    <i t="default" r="1">
      <x v="1"/>
    </i>
    <i r="1">
      <x v="2"/>
    </i>
    <i r="2">
      <x/>
    </i>
    <i r="3">
      <x v="1"/>
    </i>
    <i t="default" r="2">
      <x/>
    </i>
    <i r="2">
      <x v="1"/>
    </i>
    <i r="3">
      <x/>
    </i>
    <i r="3">
      <x v="1"/>
    </i>
    <i r="3">
      <x v="5"/>
    </i>
    <i t="default" r="2">
      <x v="1"/>
    </i>
    <i r="2">
      <x v="2"/>
    </i>
    <i r="3">
      <x v="3"/>
    </i>
    <i t="default" r="2">
      <x v="2"/>
    </i>
    <i r="2">
      <x v="6"/>
    </i>
    <i r="3">
      <x/>
    </i>
    <i r="3">
      <x v="3"/>
    </i>
    <i r="3">
      <x v="5"/>
    </i>
    <i t="default" r="2">
      <x v="6"/>
    </i>
    <i t="default" r="1">
      <x v="2"/>
    </i>
    <i r="1">
      <x v="3"/>
    </i>
    <i r="2">
      <x/>
    </i>
    <i r="3">
      <x v="3"/>
    </i>
    <i t="default" r="2">
      <x/>
    </i>
    <i r="2">
      <x v="1"/>
    </i>
    <i r="3">
      <x/>
    </i>
    <i t="default" r="2">
      <x v="1"/>
    </i>
    <i r="2">
      <x v="2"/>
    </i>
    <i r="3">
      <x/>
    </i>
    <i t="default" r="2">
      <x v="2"/>
    </i>
    <i r="2">
      <x v="6"/>
    </i>
    <i r="3">
      <x/>
    </i>
    <i r="3">
      <x v="3"/>
    </i>
    <i t="default" r="2">
      <x v="6"/>
    </i>
    <i r="2">
      <x v="8"/>
    </i>
    <i r="3">
      <x/>
    </i>
    <i t="default" r="2">
      <x v="8"/>
    </i>
    <i t="default" r="1">
      <x v="3"/>
    </i>
    <i t="default">
      <x v="71"/>
    </i>
    <i>
      <x v="72"/>
    </i>
    <i r="1">
      <x v="1"/>
    </i>
    <i r="2">
      <x v="6"/>
    </i>
    <i r="3">
      <x v="3"/>
    </i>
    <i t="default" r="2">
      <x v="6"/>
    </i>
    <i t="default" r="1">
      <x v="1"/>
    </i>
    <i r="1">
      <x v="3"/>
    </i>
    <i r="2">
      <x v="1"/>
    </i>
    <i r="3">
      <x v="3"/>
    </i>
    <i t="default" r="2">
      <x v="1"/>
    </i>
    <i t="default" r="1">
      <x v="3"/>
    </i>
    <i t="default">
      <x v="72"/>
    </i>
    <i>
      <x v="73"/>
    </i>
    <i r="1">
      <x v="3"/>
    </i>
    <i r="2">
      <x v="8"/>
    </i>
    <i r="3">
      <x/>
    </i>
    <i t="default" r="2">
      <x v="8"/>
    </i>
    <i t="default" r="1">
      <x v="3"/>
    </i>
    <i t="default">
      <x v="73"/>
    </i>
    <i>
      <x v="74"/>
    </i>
    <i r="1">
      <x v="3"/>
    </i>
    <i r="2">
      <x v="1"/>
    </i>
    <i r="3">
      <x/>
    </i>
    <i t="default" r="2">
      <x v="1"/>
    </i>
    <i t="default" r="1">
      <x v="3"/>
    </i>
    <i t="default">
      <x v="74"/>
    </i>
    <i>
      <x v="75"/>
    </i>
    <i r="1">
      <x v="1"/>
    </i>
    <i r="2">
      <x v="9"/>
    </i>
    <i r="3">
      <x/>
    </i>
    <i r="3">
      <x v="3"/>
    </i>
    <i t="default" r="2">
      <x v="9"/>
    </i>
    <i t="default" r="1">
      <x v="1"/>
    </i>
    <i r="1">
      <x v="2"/>
    </i>
    <i r="2">
      <x v="1"/>
    </i>
    <i r="3">
      <x v="1"/>
    </i>
    <i t="default" r="2">
      <x v="1"/>
    </i>
    <i r="2">
      <x v="6"/>
    </i>
    <i r="3">
      <x/>
    </i>
    <i r="3">
      <x v="3"/>
    </i>
    <i r="3">
      <x v="5"/>
    </i>
    <i t="default" r="2">
      <x v="6"/>
    </i>
    <i r="2">
      <x v="8"/>
    </i>
    <i r="3">
      <x v="1"/>
    </i>
    <i r="3">
      <x v="3"/>
    </i>
    <i t="default" r="2">
      <x v="8"/>
    </i>
    <i t="default" r="1">
      <x v="2"/>
    </i>
    <i r="1">
      <x v="3"/>
    </i>
    <i r="2">
      <x v="1"/>
    </i>
    <i r="3">
      <x v="3"/>
    </i>
    <i t="default" r="2">
      <x v="1"/>
    </i>
    <i t="default" r="1">
      <x v="3"/>
    </i>
    <i t="default">
      <x v="75"/>
    </i>
    <i>
      <x v="76"/>
    </i>
    <i r="1">
      <x v="1"/>
    </i>
    <i r="2">
      <x v="1"/>
    </i>
    <i r="3">
      <x v="3"/>
    </i>
    <i t="default" r="2">
      <x v="1"/>
    </i>
    <i r="2">
      <x v="2"/>
    </i>
    <i r="3">
      <x v="3"/>
    </i>
    <i t="default" r="2">
      <x v="2"/>
    </i>
    <i t="default" r="1">
      <x v="1"/>
    </i>
    <i r="1">
      <x v="2"/>
    </i>
    <i r="2">
      <x v="1"/>
    </i>
    <i r="3">
      <x/>
    </i>
    <i t="default" r="2">
      <x v="1"/>
    </i>
    <i r="2">
      <x v="6"/>
    </i>
    <i r="3">
      <x/>
    </i>
    <i t="default" r="2">
      <x v="6"/>
    </i>
    <i t="default" r="1">
      <x v="2"/>
    </i>
    <i r="1">
      <x v="3"/>
    </i>
    <i r="2">
      <x v="1"/>
    </i>
    <i r="3">
      <x v="1"/>
    </i>
    <i t="default" r="2">
      <x v="1"/>
    </i>
    <i t="default" r="1">
      <x v="3"/>
    </i>
    <i t="default">
      <x v="76"/>
    </i>
    <i>
      <x v="77"/>
    </i>
    <i r="1">
      <x/>
    </i>
    <i r="2">
      <x v="4"/>
    </i>
    <i r="3">
      <x v="3"/>
    </i>
    <i t="default" r="2">
      <x v="4"/>
    </i>
    <i t="default" r="1">
      <x/>
    </i>
    <i r="1">
      <x v="1"/>
    </i>
    <i r="2">
      <x/>
    </i>
    <i r="3">
      <x v="1"/>
    </i>
    <i t="default" r="2">
      <x/>
    </i>
    <i r="2">
      <x v="5"/>
    </i>
    <i r="3">
      <x v="1"/>
    </i>
    <i t="default" r="2">
      <x v="5"/>
    </i>
    <i r="2">
      <x v="6"/>
    </i>
    <i r="3">
      <x v="3"/>
    </i>
    <i t="default" r="2">
      <x v="6"/>
    </i>
    <i t="default" r="1">
      <x v="1"/>
    </i>
    <i r="1">
      <x v="2"/>
    </i>
    <i r="2">
      <x/>
    </i>
    <i r="3">
      <x v="5"/>
    </i>
    <i t="default" r="2">
      <x/>
    </i>
    <i r="2">
      <x v="1"/>
    </i>
    <i r="3">
      <x/>
    </i>
    <i t="default" r="2">
      <x v="1"/>
    </i>
    <i r="2">
      <x v="3"/>
    </i>
    <i r="3">
      <x/>
    </i>
    <i t="default" r="2">
      <x v="3"/>
    </i>
    <i r="2">
      <x v="6"/>
    </i>
    <i r="3">
      <x v="1"/>
    </i>
    <i t="default" r="2">
      <x v="6"/>
    </i>
    <i t="default" r="1">
      <x v="2"/>
    </i>
    <i r="1">
      <x v="3"/>
    </i>
    <i r="2">
      <x/>
    </i>
    <i r="3">
      <x/>
    </i>
    <i t="default" r="2">
      <x/>
    </i>
    <i r="2">
      <x v="9"/>
    </i>
    <i r="3">
      <x v="3"/>
    </i>
    <i t="default" r="2">
      <x v="9"/>
    </i>
    <i t="default" r="1">
      <x v="3"/>
    </i>
    <i t="default">
      <x v="77"/>
    </i>
    <i>
      <x v="78"/>
    </i>
    <i r="1">
      <x v="1"/>
    </i>
    <i r="2">
      <x v="3"/>
    </i>
    <i r="3">
      <x v="1"/>
    </i>
    <i t="default" r="2">
      <x v="3"/>
    </i>
    <i t="default" r="1">
      <x v="1"/>
    </i>
    <i r="1">
      <x v="3"/>
    </i>
    <i r="2">
      <x v="6"/>
    </i>
    <i r="3">
      <x v="1"/>
    </i>
    <i t="default" r="2">
      <x v="6"/>
    </i>
    <i t="default" r="1">
      <x v="3"/>
    </i>
    <i t="default">
      <x v="78"/>
    </i>
    <i>
      <x v="79"/>
    </i>
    <i r="1">
      <x v="2"/>
    </i>
    <i r="2">
      <x v="9"/>
    </i>
    <i r="3">
      <x v="3"/>
    </i>
    <i t="default" r="2">
      <x v="9"/>
    </i>
    <i t="default" r="1">
      <x v="2"/>
    </i>
    <i t="default">
      <x v="79"/>
    </i>
    <i>
      <x v="80"/>
    </i>
    <i r="1">
      <x v="3"/>
    </i>
    <i r="2">
      <x v="1"/>
    </i>
    <i r="3">
      <x v="3"/>
    </i>
    <i t="default" r="2">
      <x v="1"/>
    </i>
    <i t="default" r="1">
      <x v="3"/>
    </i>
    <i t="default">
      <x v="80"/>
    </i>
    <i>
      <x v="81"/>
    </i>
    <i r="1">
      <x/>
    </i>
    <i r="2">
      <x v="8"/>
    </i>
    <i r="3">
      <x v="3"/>
    </i>
    <i t="default" r="2">
      <x v="8"/>
    </i>
    <i t="default" r="1">
      <x/>
    </i>
    <i r="1">
      <x v="1"/>
    </i>
    <i r="2">
      <x/>
    </i>
    <i r="3">
      <x v="3"/>
    </i>
    <i t="default" r="2">
      <x/>
    </i>
    <i r="2">
      <x v="6"/>
    </i>
    <i r="3">
      <x/>
    </i>
    <i t="default" r="2">
      <x v="6"/>
    </i>
    <i t="default" r="1">
      <x v="1"/>
    </i>
    <i r="1">
      <x v="2"/>
    </i>
    <i r="2">
      <x v="9"/>
    </i>
    <i r="3">
      <x/>
    </i>
    <i t="default" r="2">
      <x v="9"/>
    </i>
    <i t="default" r="1">
      <x v="2"/>
    </i>
    <i r="1">
      <x v="3"/>
    </i>
    <i r="2">
      <x v="1"/>
    </i>
    <i r="3">
      <x v="3"/>
    </i>
    <i t="default" r="2">
      <x v="1"/>
    </i>
    <i r="2">
      <x v="6"/>
    </i>
    <i r="3">
      <x v="3"/>
    </i>
    <i t="default" r="2">
      <x v="6"/>
    </i>
    <i t="default" r="1">
      <x v="3"/>
    </i>
    <i t="default">
      <x v="81"/>
    </i>
    <i>
      <x v="82"/>
    </i>
    <i r="1">
      <x v="1"/>
    </i>
    <i r="2">
      <x v="1"/>
    </i>
    <i r="3">
      <x v="3"/>
    </i>
    <i t="default" r="2">
      <x v="1"/>
    </i>
    <i t="default" r="1">
      <x v="1"/>
    </i>
    <i r="1">
      <x v="2"/>
    </i>
    <i r="2">
      <x v="1"/>
    </i>
    <i r="3">
      <x v="3"/>
    </i>
    <i t="default" r="2">
      <x v="1"/>
    </i>
    <i r="2">
      <x v="6"/>
    </i>
    <i r="3">
      <x v="1"/>
    </i>
    <i t="default" r="2">
      <x v="6"/>
    </i>
    <i r="2">
      <x v="9"/>
    </i>
    <i r="3">
      <x v="3"/>
    </i>
    <i t="default" r="2">
      <x v="9"/>
    </i>
    <i t="default" r="1">
      <x v="2"/>
    </i>
    <i r="1">
      <x v="3"/>
    </i>
    <i r="2">
      <x v="1"/>
    </i>
    <i r="3">
      <x/>
    </i>
    <i t="default" r="2">
      <x v="1"/>
    </i>
    <i r="2">
      <x v="2"/>
    </i>
    <i r="3">
      <x v="1"/>
    </i>
    <i t="default" r="2">
      <x v="2"/>
    </i>
    <i r="2">
      <x v="6"/>
    </i>
    <i r="3">
      <x v="3"/>
    </i>
    <i t="default" r="2">
      <x v="6"/>
    </i>
    <i t="default" r="1">
      <x v="3"/>
    </i>
    <i t="default">
      <x v="82"/>
    </i>
    <i>
      <x v="83"/>
    </i>
    <i r="1">
      <x v="1"/>
    </i>
    <i r="2">
      <x v="6"/>
    </i>
    <i r="3">
      <x v="5"/>
    </i>
    <i t="default" r="2">
      <x v="6"/>
    </i>
    <i t="default" r="1">
      <x v="1"/>
    </i>
    <i r="1">
      <x v="2"/>
    </i>
    <i r="2">
      <x/>
    </i>
    <i r="3">
      <x v="5"/>
    </i>
    <i t="default" r="2">
      <x/>
    </i>
    <i r="2">
      <x v="6"/>
    </i>
    <i r="3">
      <x/>
    </i>
    <i r="3">
      <x v="1"/>
    </i>
    <i r="3">
      <x v="3"/>
    </i>
    <i t="default" r="2">
      <x v="6"/>
    </i>
    <i t="default" r="1">
      <x v="2"/>
    </i>
    <i r="1">
      <x v="3"/>
    </i>
    <i r="2">
      <x/>
    </i>
    <i r="3">
      <x v="1"/>
    </i>
    <i t="default" r="2">
      <x/>
    </i>
    <i r="2">
      <x v="1"/>
    </i>
    <i r="3">
      <x v="3"/>
    </i>
    <i t="default" r="2">
      <x v="1"/>
    </i>
    <i r="2">
      <x v="3"/>
    </i>
    <i r="3">
      <x v="3"/>
    </i>
    <i r="3">
      <x v="5"/>
    </i>
    <i t="default" r="2">
      <x v="3"/>
    </i>
    <i t="default" r="1">
      <x v="3"/>
    </i>
    <i t="default">
      <x v="83"/>
    </i>
    <i>
      <x v="85"/>
    </i>
    <i r="1">
      <x/>
    </i>
    <i r="2">
      <x v="1"/>
    </i>
    <i r="3">
      <x/>
    </i>
    <i t="default" r="2">
      <x v="1"/>
    </i>
    <i r="2">
      <x v="2"/>
    </i>
    <i r="3">
      <x/>
    </i>
    <i t="default" r="2">
      <x v="2"/>
    </i>
    <i t="default" r="1">
      <x/>
    </i>
    <i r="1">
      <x v="1"/>
    </i>
    <i r="2">
      <x v="5"/>
    </i>
    <i r="3">
      <x v="3"/>
    </i>
    <i t="default" r="2">
      <x v="5"/>
    </i>
    <i t="default" r="1">
      <x v="1"/>
    </i>
    <i r="1">
      <x v="2"/>
    </i>
    <i r="2">
      <x v="2"/>
    </i>
    <i r="3">
      <x/>
    </i>
    <i t="default" r="2">
      <x v="2"/>
    </i>
    <i r="2">
      <x v="6"/>
    </i>
    <i r="3">
      <x v="3"/>
    </i>
    <i t="default" r="2">
      <x v="6"/>
    </i>
    <i t="default" r="1">
      <x v="2"/>
    </i>
    <i r="1">
      <x v="3"/>
    </i>
    <i r="2">
      <x/>
    </i>
    <i r="3">
      <x v="1"/>
    </i>
    <i t="default" r="2">
      <x/>
    </i>
    <i r="2">
      <x v="1"/>
    </i>
    <i r="3">
      <x v="3"/>
    </i>
    <i t="default" r="2">
      <x v="1"/>
    </i>
    <i r="2">
      <x v="2"/>
    </i>
    <i r="3">
      <x v="3"/>
    </i>
    <i t="default" r="2">
      <x v="2"/>
    </i>
    <i r="2">
      <x v="6"/>
    </i>
    <i r="3">
      <x v="5"/>
    </i>
    <i t="default" r="2">
      <x v="6"/>
    </i>
    <i t="default" r="1">
      <x v="3"/>
    </i>
    <i t="default">
      <x v="85"/>
    </i>
    <i>
      <x v="86"/>
    </i>
    <i r="1">
      <x v="3"/>
    </i>
    <i r="2">
      <x v="1"/>
    </i>
    <i r="3">
      <x/>
    </i>
    <i t="default" r="2">
      <x v="1"/>
    </i>
    <i t="default" r="1">
      <x v="3"/>
    </i>
    <i t="default">
      <x v="86"/>
    </i>
    <i>
      <x v="87"/>
    </i>
    <i r="1">
      <x v="2"/>
    </i>
    <i r="2">
      <x v="1"/>
    </i>
    <i r="3">
      <x v="3"/>
    </i>
    <i t="default" r="2">
      <x v="1"/>
    </i>
    <i t="default" r="1">
      <x v="2"/>
    </i>
    <i t="default">
      <x v="87"/>
    </i>
    <i>
      <x v="88"/>
    </i>
    <i r="1">
      <x v="2"/>
    </i>
    <i r="2">
      <x v="6"/>
    </i>
    <i r="3">
      <x v="3"/>
    </i>
    <i t="default" r="2">
      <x v="6"/>
    </i>
    <i t="default" r="1">
      <x v="2"/>
    </i>
    <i t="default">
      <x v="88"/>
    </i>
    <i>
      <x v="89"/>
    </i>
    <i r="1">
      <x v="1"/>
    </i>
    <i r="2">
      <x v="6"/>
    </i>
    <i r="3">
      <x v="3"/>
    </i>
    <i t="default" r="2">
      <x v="6"/>
    </i>
    <i t="default" r="1">
      <x v="1"/>
    </i>
    <i r="1">
      <x v="2"/>
    </i>
    <i r="2">
      <x v="1"/>
    </i>
    <i r="3">
      <x v="3"/>
    </i>
    <i t="default" r="2">
      <x v="1"/>
    </i>
    <i r="2">
      <x v="2"/>
    </i>
    <i r="3">
      <x v="1"/>
    </i>
    <i t="default" r="2">
      <x v="2"/>
    </i>
    <i r="2">
      <x v="3"/>
    </i>
    <i r="3">
      <x v="3"/>
    </i>
    <i t="default" r="2">
      <x v="3"/>
    </i>
    <i r="2">
      <x v="4"/>
    </i>
    <i r="3">
      <x v="1"/>
    </i>
    <i t="default" r="2">
      <x v="4"/>
    </i>
    <i r="2">
      <x v="6"/>
    </i>
    <i r="3">
      <x v="3"/>
    </i>
    <i t="default" r="2">
      <x v="6"/>
    </i>
    <i r="2">
      <x v="8"/>
    </i>
    <i r="3">
      <x v="3"/>
    </i>
    <i t="default" r="2">
      <x v="8"/>
    </i>
    <i t="default" r="1">
      <x v="2"/>
    </i>
    <i r="1">
      <x v="3"/>
    </i>
    <i r="2">
      <x/>
    </i>
    <i r="3">
      <x v="5"/>
    </i>
    <i t="default" r="2">
      <x/>
    </i>
    <i r="2">
      <x v="1"/>
    </i>
    <i r="3">
      <x v="3"/>
    </i>
    <i t="default" r="2">
      <x v="1"/>
    </i>
    <i r="2">
      <x v="6"/>
    </i>
    <i r="3">
      <x/>
    </i>
    <i r="3">
      <x v="3"/>
    </i>
    <i r="3">
      <x v="5"/>
    </i>
    <i t="default" r="2">
      <x v="6"/>
    </i>
    <i r="2">
      <x v="8"/>
    </i>
    <i r="3">
      <x v="3"/>
    </i>
    <i t="default" r="2">
      <x v="8"/>
    </i>
    <i r="2">
      <x v="9"/>
    </i>
    <i r="3">
      <x v="1"/>
    </i>
    <i t="default" r="2">
      <x v="9"/>
    </i>
    <i t="default" r="1">
      <x v="3"/>
    </i>
    <i t="default">
      <x v="89"/>
    </i>
    <i>
      <x v="90"/>
    </i>
    <i r="1">
      <x/>
    </i>
    <i r="2">
      <x v="1"/>
    </i>
    <i r="3">
      <x v="1"/>
    </i>
    <i t="default" r="2">
      <x v="1"/>
    </i>
    <i t="default" r="1">
      <x/>
    </i>
    <i r="1">
      <x v="1"/>
    </i>
    <i r="2">
      <x v="1"/>
    </i>
    <i r="3">
      <x v="1"/>
    </i>
    <i t="default" r="2">
      <x v="1"/>
    </i>
    <i r="2">
      <x v="2"/>
    </i>
    <i r="3">
      <x v="5"/>
    </i>
    <i t="default" r="2">
      <x v="2"/>
    </i>
    <i r="2">
      <x v="6"/>
    </i>
    <i r="3">
      <x v="1"/>
    </i>
    <i t="default" r="2">
      <x v="6"/>
    </i>
    <i t="default" r="1">
      <x v="1"/>
    </i>
    <i r="1">
      <x v="2"/>
    </i>
    <i r="2">
      <x v="1"/>
    </i>
    <i r="3">
      <x v="1"/>
    </i>
    <i t="default" r="2">
      <x v="1"/>
    </i>
    <i r="2">
      <x v="3"/>
    </i>
    <i r="3">
      <x/>
    </i>
    <i t="default" r="2">
      <x v="3"/>
    </i>
    <i r="2">
      <x v="5"/>
    </i>
    <i r="3">
      <x v="1"/>
    </i>
    <i t="default" r="2">
      <x v="5"/>
    </i>
    <i r="2">
      <x v="6"/>
    </i>
    <i r="3">
      <x v="1"/>
    </i>
    <i t="default" r="2">
      <x v="6"/>
    </i>
    <i t="default" r="1">
      <x v="2"/>
    </i>
    <i r="1">
      <x v="3"/>
    </i>
    <i r="2">
      <x v="1"/>
    </i>
    <i r="3">
      <x v="3"/>
    </i>
    <i t="default" r="2">
      <x v="1"/>
    </i>
    <i t="default" r="1">
      <x v="3"/>
    </i>
    <i t="default">
      <x v="90"/>
    </i>
    <i>
      <x v="91"/>
    </i>
    <i r="1">
      <x v="2"/>
    </i>
    <i r="2">
      <x/>
    </i>
    <i r="3">
      <x v="3"/>
    </i>
    <i t="default" r="2">
      <x/>
    </i>
    <i r="2">
      <x v="6"/>
    </i>
    <i r="3">
      <x v="3"/>
    </i>
    <i t="default" r="2">
      <x v="6"/>
    </i>
    <i t="default" r="1">
      <x v="2"/>
    </i>
    <i r="1">
      <x v="3"/>
    </i>
    <i r="2">
      <x v="6"/>
    </i>
    <i r="3">
      <x v="1"/>
    </i>
    <i r="3">
      <x v="3"/>
    </i>
    <i t="default" r="2">
      <x v="6"/>
    </i>
    <i t="default" r="1">
      <x v="3"/>
    </i>
    <i t="default">
      <x v="91"/>
    </i>
    <i>
      <x v="92"/>
    </i>
    <i r="1">
      <x/>
    </i>
    <i r="2">
      <x v="2"/>
    </i>
    <i r="3">
      <x v="3"/>
    </i>
    <i t="default" r="2">
      <x v="2"/>
    </i>
    <i t="default" r="1">
      <x/>
    </i>
    <i t="default">
      <x v="92"/>
    </i>
    <i>
      <x v="93"/>
    </i>
    <i r="1">
      <x v="1"/>
    </i>
    <i r="2">
      <x v="6"/>
    </i>
    <i r="3">
      <x/>
    </i>
    <i t="default" r="2">
      <x v="6"/>
    </i>
    <i t="default" r="1">
      <x v="1"/>
    </i>
    <i r="1">
      <x v="2"/>
    </i>
    <i r="2">
      <x v="6"/>
    </i>
    <i r="3">
      <x v="3"/>
    </i>
    <i t="default" r="2">
      <x v="6"/>
    </i>
    <i t="default" r="1">
      <x v="2"/>
    </i>
    <i r="1">
      <x v="3"/>
    </i>
    <i r="2">
      <x v="3"/>
    </i>
    <i r="3">
      <x v="3"/>
    </i>
    <i t="default" r="2">
      <x v="3"/>
    </i>
    <i t="default" r="1">
      <x v="3"/>
    </i>
    <i t="default">
      <x v="93"/>
    </i>
    <i>
      <x v="94"/>
    </i>
    <i r="1">
      <x v="2"/>
    </i>
    <i r="2">
      <x v="5"/>
    </i>
    <i r="3">
      <x v="3"/>
    </i>
    <i t="default" r="2">
      <x v="5"/>
    </i>
    <i t="default" r="1">
      <x v="2"/>
    </i>
    <i r="1">
      <x v="3"/>
    </i>
    <i r="2">
      <x v="6"/>
    </i>
    <i r="3">
      <x v="3"/>
    </i>
    <i t="default" r="2">
      <x v="6"/>
    </i>
    <i t="default" r="1">
      <x v="3"/>
    </i>
    <i t="default">
      <x v="94"/>
    </i>
    <i>
      <x v="95"/>
    </i>
    <i r="1">
      <x v="2"/>
    </i>
    <i r="2">
      <x v="1"/>
    </i>
    <i r="3">
      <x/>
    </i>
    <i t="default" r="2">
      <x v="1"/>
    </i>
    <i t="default" r="1">
      <x v="2"/>
    </i>
    <i t="default">
      <x v="95"/>
    </i>
    <i>
      <x v="96"/>
    </i>
    <i r="1">
      <x v="1"/>
    </i>
    <i r="2">
      <x v="1"/>
    </i>
    <i r="3">
      <x v="1"/>
    </i>
    <i t="default" r="2">
      <x v="1"/>
    </i>
    <i t="default" r="1">
      <x v="1"/>
    </i>
    <i r="1">
      <x v="2"/>
    </i>
    <i r="2">
      <x/>
    </i>
    <i r="3">
      <x v="3"/>
    </i>
    <i t="default" r="2">
      <x/>
    </i>
    <i t="default" r="1">
      <x v="2"/>
    </i>
    <i t="default">
      <x v="96"/>
    </i>
    <i>
      <x v="97"/>
    </i>
    <i r="1">
      <x/>
    </i>
    <i r="2">
      <x/>
    </i>
    <i r="3">
      <x v="1"/>
    </i>
    <i t="default" r="2">
      <x/>
    </i>
    <i r="2">
      <x v="5"/>
    </i>
    <i r="3">
      <x/>
    </i>
    <i t="default" r="2">
      <x v="5"/>
    </i>
    <i t="default" r="1">
      <x/>
    </i>
    <i r="1">
      <x v="1"/>
    </i>
    <i r="2">
      <x/>
    </i>
    <i r="3">
      <x v="5"/>
    </i>
    <i t="default" r="2">
      <x/>
    </i>
    <i r="2">
      <x v="6"/>
    </i>
    <i r="3">
      <x/>
    </i>
    <i r="3">
      <x v="1"/>
    </i>
    <i r="3">
      <x v="3"/>
    </i>
    <i r="3">
      <x v="5"/>
    </i>
    <i t="default" r="2">
      <x v="6"/>
    </i>
    <i t="default" r="1">
      <x v="1"/>
    </i>
    <i r="1">
      <x v="2"/>
    </i>
    <i r="2">
      <x/>
    </i>
    <i r="3">
      <x/>
    </i>
    <i r="3">
      <x v="3"/>
    </i>
    <i t="default" r="2">
      <x/>
    </i>
    <i r="2">
      <x v="1"/>
    </i>
    <i r="3">
      <x/>
    </i>
    <i r="3">
      <x v="1"/>
    </i>
    <i r="3">
      <x v="3"/>
    </i>
    <i t="default" r="2">
      <x v="1"/>
    </i>
    <i r="2">
      <x v="3"/>
    </i>
    <i r="3">
      <x v="3"/>
    </i>
    <i t="default" r="2">
      <x v="3"/>
    </i>
    <i t="default" r="1">
      <x v="2"/>
    </i>
    <i r="1">
      <x v="3"/>
    </i>
    <i r="2">
      <x/>
    </i>
    <i r="3">
      <x v="3"/>
    </i>
    <i t="default" r="2">
      <x/>
    </i>
    <i r="2">
      <x v="1"/>
    </i>
    <i r="3">
      <x/>
    </i>
    <i t="default" r="2">
      <x v="1"/>
    </i>
    <i r="2">
      <x v="6"/>
    </i>
    <i r="3">
      <x v="3"/>
    </i>
    <i r="3">
      <x v="5"/>
    </i>
    <i t="default" r="2">
      <x v="6"/>
    </i>
    <i t="default" r="1">
      <x v="3"/>
    </i>
    <i t="default">
      <x v="97"/>
    </i>
    <i>
      <x v="98"/>
    </i>
    <i r="1">
      <x v="2"/>
    </i>
    <i r="2">
      <x v="1"/>
    </i>
    <i r="3">
      <x v="5"/>
    </i>
    <i t="default" r="2">
      <x v="1"/>
    </i>
    <i t="default" r="1">
      <x v="2"/>
    </i>
    <i t="default">
      <x v="98"/>
    </i>
    <i>
      <x v="99"/>
    </i>
    <i r="1">
      <x/>
    </i>
    <i r="2">
      <x v="1"/>
    </i>
    <i r="3">
      <x v="3"/>
    </i>
    <i t="default" r="2">
      <x v="1"/>
    </i>
    <i r="2">
      <x v="5"/>
    </i>
    <i r="3">
      <x v="3"/>
    </i>
    <i t="default" r="2">
      <x v="5"/>
    </i>
    <i r="2">
      <x v="6"/>
    </i>
    <i r="3">
      <x v="3"/>
    </i>
    <i r="3">
      <x v="5"/>
    </i>
    <i t="default" r="2">
      <x v="6"/>
    </i>
    <i t="default" r="1">
      <x/>
    </i>
    <i r="1">
      <x v="1"/>
    </i>
    <i r="2">
      <x/>
    </i>
    <i r="3">
      <x/>
    </i>
    <i r="3">
      <x v="1"/>
    </i>
    <i t="default" r="2">
      <x/>
    </i>
    <i r="2">
      <x v="1"/>
    </i>
    <i r="3">
      <x/>
    </i>
    <i r="3">
      <x v="1"/>
    </i>
    <i r="3">
      <x v="3"/>
    </i>
    <i r="3">
      <x v="5"/>
    </i>
    <i t="default" r="2">
      <x v="1"/>
    </i>
    <i r="2">
      <x v="2"/>
    </i>
    <i r="3">
      <x v="3"/>
    </i>
    <i t="default" r="2">
      <x v="2"/>
    </i>
    <i r="2">
      <x v="3"/>
    </i>
    <i r="3">
      <x v="3"/>
    </i>
    <i t="default" r="2">
      <x v="3"/>
    </i>
    <i r="2">
      <x v="4"/>
    </i>
    <i r="3">
      <x v="3"/>
    </i>
    <i t="default" r="2">
      <x v="4"/>
    </i>
    <i r="2">
      <x v="5"/>
    </i>
    <i r="3">
      <x/>
    </i>
    <i r="3">
      <x v="1"/>
    </i>
    <i r="3">
      <x v="3"/>
    </i>
    <i t="default" r="2">
      <x v="5"/>
    </i>
    <i r="2">
      <x v="6"/>
    </i>
    <i r="3">
      <x/>
    </i>
    <i r="3">
      <x v="1"/>
    </i>
    <i r="3">
      <x v="3"/>
    </i>
    <i r="3">
      <x v="5"/>
    </i>
    <i t="default" r="2">
      <x v="6"/>
    </i>
    <i r="2">
      <x v="8"/>
    </i>
    <i r="3">
      <x v="5"/>
    </i>
    <i t="default" r="2">
      <x v="8"/>
    </i>
    <i r="2">
      <x v="9"/>
    </i>
    <i r="3">
      <x v="3"/>
    </i>
    <i t="default" r="2">
      <x v="9"/>
    </i>
    <i t="default" r="1">
      <x v="1"/>
    </i>
    <i r="1">
      <x v="2"/>
    </i>
    <i r="2">
      <x/>
    </i>
    <i r="3">
      <x/>
    </i>
    <i r="3">
      <x v="1"/>
    </i>
    <i r="3">
      <x v="3"/>
    </i>
    <i t="default" r="2">
      <x/>
    </i>
    <i r="2">
      <x v="1"/>
    </i>
    <i r="3">
      <x/>
    </i>
    <i r="3">
      <x v="1"/>
    </i>
    <i r="3">
      <x v="3"/>
    </i>
    <i t="default" r="2">
      <x v="1"/>
    </i>
    <i r="2">
      <x v="2"/>
    </i>
    <i r="3">
      <x v="1"/>
    </i>
    <i r="3">
      <x v="3"/>
    </i>
    <i r="3">
      <x v="5"/>
    </i>
    <i t="default" r="2">
      <x v="2"/>
    </i>
    <i r="2">
      <x v="3"/>
    </i>
    <i r="3">
      <x/>
    </i>
    <i r="3">
      <x v="1"/>
    </i>
    <i r="3">
      <x v="5"/>
    </i>
    <i t="default" r="2">
      <x v="3"/>
    </i>
    <i r="2">
      <x v="4"/>
    </i>
    <i r="3">
      <x/>
    </i>
    <i r="3">
      <x v="1"/>
    </i>
    <i r="3">
      <x v="3"/>
    </i>
    <i t="default" r="2">
      <x v="4"/>
    </i>
    <i r="2">
      <x v="5"/>
    </i>
    <i r="3">
      <x v="3"/>
    </i>
    <i t="default" r="2">
      <x v="5"/>
    </i>
    <i r="2">
      <x v="6"/>
    </i>
    <i r="3">
      <x/>
    </i>
    <i r="3">
      <x v="1"/>
    </i>
    <i r="3">
      <x v="3"/>
    </i>
    <i r="3">
      <x v="5"/>
    </i>
    <i t="default" r="2">
      <x v="6"/>
    </i>
    <i r="2">
      <x v="8"/>
    </i>
    <i r="3">
      <x v="3"/>
    </i>
    <i t="default" r="2">
      <x v="8"/>
    </i>
    <i r="2">
      <x v="9"/>
    </i>
    <i r="3">
      <x v="1"/>
    </i>
    <i t="default" r="2">
      <x v="9"/>
    </i>
    <i t="default" r="1">
      <x v="2"/>
    </i>
    <i r="1">
      <x v="3"/>
    </i>
    <i r="2">
      <x/>
    </i>
    <i r="3">
      <x v="1"/>
    </i>
    <i r="3">
      <x v="5"/>
    </i>
    <i t="default" r="2">
      <x/>
    </i>
    <i r="2">
      <x v="1"/>
    </i>
    <i r="3">
      <x/>
    </i>
    <i r="3">
      <x v="1"/>
    </i>
    <i r="3">
      <x v="3"/>
    </i>
    <i r="3">
      <x v="5"/>
    </i>
    <i t="default" r="2">
      <x v="1"/>
    </i>
    <i r="2">
      <x v="2"/>
    </i>
    <i r="3">
      <x/>
    </i>
    <i r="3">
      <x v="3"/>
    </i>
    <i t="default" r="2">
      <x v="2"/>
    </i>
    <i r="2">
      <x v="6"/>
    </i>
    <i r="3">
      <x/>
    </i>
    <i r="3">
      <x v="3"/>
    </i>
    <i t="default" r="2">
      <x v="6"/>
    </i>
    <i r="2">
      <x v="8"/>
    </i>
    <i r="3">
      <x/>
    </i>
    <i r="3">
      <x v="3"/>
    </i>
    <i t="default" r="2">
      <x v="8"/>
    </i>
    <i r="2">
      <x v="9"/>
    </i>
    <i r="3">
      <x/>
    </i>
    <i r="3">
      <x v="3"/>
    </i>
    <i t="default" r="2">
      <x v="9"/>
    </i>
    <i t="default" r="1">
      <x v="3"/>
    </i>
    <i r="1">
      <x v="4"/>
    </i>
    <i r="2">
      <x v="1"/>
    </i>
    <i r="3">
      <x v="3"/>
    </i>
    <i t="default" r="2">
      <x v="1"/>
    </i>
    <i t="default" r="1">
      <x v="4"/>
    </i>
    <i t="default">
      <x v="99"/>
    </i>
    <i>
      <x v="100"/>
    </i>
    <i r="1">
      <x/>
    </i>
    <i r="2">
      <x v="9"/>
    </i>
    <i r="3">
      <x v="3"/>
    </i>
    <i t="default" r="2">
      <x v="9"/>
    </i>
    <i t="default" r="1">
      <x/>
    </i>
    <i r="1">
      <x v="1"/>
    </i>
    <i r="2">
      <x v="8"/>
    </i>
    <i r="3">
      <x v="3"/>
    </i>
    <i t="default" r="2">
      <x v="8"/>
    </i>
    <i t="default" r="1">
      <x v="1"/>
    </i>
    <i r="1">
      <x v="2"/>
    </i>
    <i r="2">
      <x v="6"/>
    </i>
    <i r="3">
      <x/>
    </i>
    <i t="default" r="2">
      <x v="6"/>
    </i>
    <i t="default" r="1">
      <x v="2"/>
    </i>
    <i r="1">
      <x v="3"/>
    </i>
    <i r="2">
      <x v="1"/>
    </i>
    <i r="3">
      <x v="3"/>
    </i>
    <i t="default" r="2">
      <x v="1"/>
    </i>
    <i t="default" r="1">
      <x v="3"/>
    </i>
    <i t="default">
      <x v="100"/>
    </i>
    <i>
      <x v="101"/>
    </i>
    <i r="1">
      <x v="3"/>
    </i>
    <i r="2">
      <x v="6"/>
    </i>
    <i r="3">
      <x v="1"/>
    </i>
    <i t="default" r="2">
      <x v="6"/>
    </i>
    <i t="default" r="1">
      <x v="3"/>
    </i>
    <i t="default">
      <x v="101"/>
    </i>
    <i>
      <x v="103"/>
    </i>
    <i r="1">
      <x v="2"/>
    </i>
    <i r="2">
      <x/>
    </i>
    <i r="3">
      <x v="3"/>
    </i>
    <i t="default" r="2">
      <x/>
    </i>
    <i t="default" r="1">
      <x v="2"/>
    </i>
    <i t="default">
      <x v="103"/>
    </i>
    <i>
      <x v="104"/>
    </i>
    <i r="1">
      <x v="1"/>
    </i>
    <i r="2">
      <x v="6"/>
    </i>
    <i r="3">
      <x/>
    </i>
    <i t="default" r="2">
      <x v="6"/>
    </i>
    <i t="default" r="1">
      <x v="1"/>
    </i>
    <i t="default">
      <x v="104"/>
    </i>
    <i>
      <x v="105"/>
    </i>
    <i r="1">
      <x v="3"/>
    </i>
    <i r="2">
      <x/>
    </i>
    <i r="3">
      <x/>
    </i>
    <i r="3">
      <x v="3"/>
    </i>
    <i t="default" r="2">
      <x/>
    </i>
    <i t="default" r="1">
      <x v="3"/>
    </i>
    <i t="default">
      <x v="105"/>
    </i>
  </rowItems>
  <colItems count="1">
    <i/>
  </colItems>
  <dataFields count="1">
    <dataField name="Average of Salary in USD" fld="5" subtotal="average" baseField="10" baseItem="0" numFmtId="1"/>
  </dataFields>
  <formats count="2">
    <format dxfId="131">
      <pivotArea grandRow="1" outline="0" collapsedLevelsAreSubtotals="1" fieldPosition="0"/>
    </format>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ype" sourceName="Job Type">
  <pivotTables>
    <pivotTable tabId="4" name="PivotTable1"/>
    <pivotTable tabId="7" name="PivotTable1"/>
  </pivotTables>
  <data>
    <tabular pivotCacheId="1">
      <items count="10">
        <i x="0" s="1"/>
        <i x="6" s="1"/>
        <i x="5" s="1"/>
        <i x="8" s="1"/>
        <i x="3" s="1"/>
        <i x="7" s="1"/>
        <i x="1" s="1"/>
        <i x="9"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7" name="PivotTable1"/>
  </pivotTables>
  <data>
    <tabular pivotCacheId="1" showMissing="0">
      <items count="9">
        <i x="5" s="1"/>
        <i x="0"/>
        <i x="4" s="1"/>
        <i x="3" s="1"/>
        <i x="1" s="1"/>
        <i x="2" s="1"/>
        <i x="6" s="1"/>
        <i x="7"/>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w_many_hours_of_a_day_you_work_on_Excel" sourceName="How many hours of a day you work on Excel">
  <pivotTables>
    <pivotTable tabId="4" name="PivotTable1"/>
    <pivotTable tabId="7" name="PivotTable1"/>
  </pivotTables>
  <data>
    <tabular pivotCacheId="1">
      <items count="5">
        <i x="1" s="1"/>
        <i x="3" s="1"/>
        <i x="0"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xperience_categories" sourceName="Experience categories">
  <pivotTables>
    <pivotTable tabId="4" name="PivotTable1"/>
  </pivotTables>
  <data>
    <tabular pivotCacheId="1" sortOrder="descending" showMissing="0" crossFilter="showItemsWithNoData">
      <items count="6">
        <i x="1"/>
        <i x="0" s="1"/>
        <i x="2" s="1"/>
        <i x="4" s="1"/>
        <i x="3"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ype" cache="Slicer_Job_Type" caption="Job Type" style="SlicerStyleOther1" rowHeight="180000"/>
  <slicer name="Region" cache="Slicer_Region" caption="Region" style="SlicerStyleOther1" rowHeight="180000"/>
  <slicer name="How many hours of a day you work on Excel" cache="Slicer_How_many_hours_of_a_day_you_work_on_Excel" caption="How many hours of a day you work on Excel" style="SlicerStyleOther1" rowHeight="180000"/>
  <slicer name="Experience categories" cache="Slicer_Experience_categories" caption="Experience categories" style="SlicerStyleOther1" rowHeight="180000"/>
</slicers>
</file>

<file path=xl/tables/table1.xml><?xml version="1.0" encoding="utf-8"?>
<table xmlns="http://schemas.openxmlformats.org/spreadsheetml/2006/main" id="1" name="tblSalaries" displayName="tblSalaries" ref="B17:U1900" totalsRowShown="0" dataDxfId="128">
  <autoFilter ref="B17:U1900"/>
  <sortState ref="B18:Q1900">
    <sortCondition descending="1" ref="G17:G1900"/>
  </sortState>
  <tableColumns count="20">
    <tableColumn id="1" name="Unique ID" dataDxfId="127"/>
    <tableColumn id="2" name="Timestamp" dataDxfId="126"/>
    <tableColumn id="3" name="Your Salary" dataDxfId="125"/>
    <tableColumn id="4" name="clean Salary (in local currency)" dataDxfId="124"/>
    <tableColumn id="5" name="Currency" dataDxfId="123"/>
    <tableColumn id="13" name="Salary in USD" dataDxfId="122">
      <calculatedColumnFormula>tblSalaries[[#This Row],[clean Salary (in local currency)]]*VLOOKUP(tblSalaries[[#This Row],[Currency]],tblXrate[],2,FALSE)</calculatedColumnFormula>
    </tableColumn>
    <tableColumn id="7" name="Your Job Title" dataDxfId="121"/>
    <tableColumn id="6" name="Job Type" dataDxfId="120"/>
    <tableColumn id="8" name="Where do you work" dataDxfId="119"/>
    <tableColumn id="10" name="clean Country" dataDxfId="118">
      <calculatedColumnFormula>VLOOKUP(tblSalaries[[#This Row],[Where do you work]],tblCountries[[Actual]:[Mapping]],2,FALSE)</calculatedColumnFormula>
    </tableColumn>
    <tableColumn id="11" name="Region" dataDxfId="117">
      <calculatedColumnFormula>VLOOKUP(tblSalaries[[#This Row],[clean Country]],tblCountries[[Mapping]:[Region]],2,FALSE)</calculatedColumnFormula>
    </tableColumn>
    <tableColumn id="15" name="long" dataDxfId="116">
      <calculatedColumnFormula>VLOOKUP(tblSalaries[[#This Row],[clean Country]],tblCountries[[Mapping]:[geo_latitude]],3,FALSE)</calculatedColumnFormula>
    </tableColumn>
    <tableColumn id="14" name="lat" dataDxfId="115">
      <calculatedColumnFormula>VLOOKUP(tblSalaries[[#This Row],[clean Country]],tblCountries[[Mapping]:[geo_latitude]],4,FALSE)</calculatedColumnFormula>
    </tableColumn>
    <tableColumn id="9" name="How many hours of a day you work on Excel" dataDxfId="114"/>
    <tableColumn id="12" name="Years of Experience" dataDxfId="113"/>
    <tableColumn id="19" name="Experience categories" dataDxfId="12">
      <calculatedColumnFormula>IF(tblSalaries[[#This Row],[Years of Experience]]&lt;5,"&lt;5",IF(tblSalaries[[#This Row],[Years of Experience]]&lt;10,"&lt;10",IF(tblSalaries[[#This Row],[Years of Experience]]&lt;15,"&lt;15",IF(tblSalaries[[#This Row],[Years of Experience]]&lt;20,"&lt;20"," &gt;20"))))</calculatedColumnFormula>
    </tableColumn>
    <tableColumn id="16" name="Rank" dataDxfId="112"/>
    <tableColumn id="17" name="PPP GNI" dataDxfId="111">
      <calculatedColumnFormula>VLOOKUP(tblSalaries[[#This Row],[clean Country]],Table3[[Country]:[GNI]],2,FALSE)</calculatedColumnFormula>
    </tableColumn>
    <tableColumn id="18" name="Salary % of PPP GNI" dataDxfId="110" dataCellStyle="Percent">
      <calculatedColumnFormula>tblSalaries[[#This Row],[Salary in USD]]/tblSalaries[[#This Row],[PPP GNI]]</calculatedColumnFormula>
    </tableColumn>
    <tableColumn id="20" name="Select?" dataDxfId="101">
      <calculatedColumnFormula>IF(ISNUMBER(VLOOKUP(tblSalaries[[#This Row],[clean Country]],calc!$B$22:$C$127,2,TRUE)),tblSalaries[[#This Row],[Salary in USD]],0.001)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blXrate" displayName="tblXrate" ref="B3:C42" totalsRowShown="0">
  <autoFilter ref="B3:C42"/>
  <tableColumns count="2">
    <tableColumn id="1" name="Currency"/>
    <tableColumn id="2" name="in USD"/>
  </tableColumns>
  <tableStyleInfo name="TableStyleMedium2" showFirstColumn="0" showLastColumn="0" showRowStripes="1" showColumnStripes="0"/>
</table>
</file>

<file path=xl/tables/table3.xml><?xml version="1.0" encoding="utf-8"?>
<table xmlns="http://schemas.openxmlformats.org/spreadsheetml/2006/main" id="4" name="tblCountries" displayName="tblCountries" ref="L3:Q137" totalsRowShown="0" dataDxfId="109">
  <autoFilter ref="L3:Q137"/>
  <sortState ref="L4:Q137">
    <sortCondition ref="M3:M137"/>
  </sortState>
  <tableColumns count="6">
    <tableColumn id="1" name="Actual" dataDxfId="108"/>
    <tableColumn id="2" name="Mapping" dataDxfId="107"/>
    <tableColumn id="3" name="Region" dataDxfId="106"/>
    <tableColumn id="4" name="geo_longitude" dataDxfId="105"/>
    <tableColumn id="5" name="geo_latitude" dataDxfId="104"/>
    <tableColumn id="6" name="geo_accuracy" dataDxfId="103"/>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S3:U188" totalsRowShown="0" headerRowDxfId="102" dataCellStyle="Normal 2">
  <autoFilter ref="S3:U188"/>
  <tableColumns count="3">
    <tableColumn id="1" name="Rank" dataCellStyle="Normal 2"/>
    <tableColumn id="2" name="Country" dataCellStyle="Normal 2"/>
    <tableColumn id="3" name="GNI"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en.wikipedia.org/wiki/List_of_countries_by_GNI_(PPP)_per_capita" TargetMode="External"/><Relationship Id="rId7" Type="http://schemas.openxmlformats.org/officeDocument/2006/relationships/table" Target="../tables/table3.xml"/><Relationship Id="rId2" Type="http://schemas.openxmlformats.org/officeDocument/2006/relationships/hyperlink" Target="http://xe.com/" TargetMode="External"/><Relationship Id="rId1" Type="http://schemas.openxmlformats.org/officeDocument/2006/relationships/hyperlink" Target="http://www.x-rates.com/cgi-bin/cgicalc.cgi?value=1&amp;base=USD" TargetMode="External"/><Relationship Id="rId6" Type="http://schemas.openxmlformats.org/officeDocument/2006/relationships/table" Target="../tables/table2.xm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T39"/>
  <sheetViews>
    <sheetView showGridLines="0" showRowColHeaders="0" tabSelected="1" workbookViewId="0">
      <selection activeCell="X13" sqref="X13"/>
    </sheetView>
  </sheetViews>
  <sheetFormatPr defaultRowHeight="15" x14ac:dyDescent="0.25"/>
  <sheetData>
    <row r="1" spans="1:20" x14ac:dyDescent="0.25">
      <c r="A1" s="28"/>
      <c r="B1" s="29"/>
      <c r="C1" s="29"/>
      <c r="D1" s="29"/>
      <c r="E1" s="29"/>
      <c r="F1" s="29"/>
      <c r="G1" s="29"/>
      <c r="H1" s="29"/>
      <c r="I1" s="29"/>
      <c r="J1" s="29"/>
      <c r="K1" s="29"/>
      <c r="L1" s="29"/>
      <c r="M1" s="29"/>
      <c r="N1" s="29"/>
      <c r="O1" s="29"/>
      <c r="P1" s="29"/>
      <c r="Q1" s="29"/>
      <c r="R1" s="29"/>
      <c r="S1" s="29"/>
      <c r="T1" s="30"/>
    </row>
    <row r="2" spans="1:20" x14ac:dyDescent="0.25">
      <c r="A2" s="31"/>
      <c r="B2" s="23"/>
      <c r="C2" s="23"/>
      <c r="D2" s="23"/>
      <c r="E2" s="23"/>
      <c r="F2" s="23"/>
      <c r="G2" s="23"/>
      <c r="H2" s="23"/>
      <c r="I2" s="23"/>
      <c r="J2" s="23"/>
      <c r="K2" s="23"/>
      <c r="L2" s="23"/>
      <c r="M2" s="23"/>
      <c r="N2" s="23"/>
      <c r="O2" s="23"/>
      <c r="P2" s="23"/>
      <c r="Q2" s="23"/>
      <c r="R2" s="23"/>
      <c r="S2" s="23"/>
      <c r="T2" s="32"/>
    </row>
    <row r="3" spans="1:20" x14ac:dyDescent="0.25">
      <c r="A3" s="31"/>
      <c r="B3" s="23"/>
      <c r="C3" s="23"/>
      <c r="D3" s="23"/>
      <c r="E3" s="23"/>
      <c r="F3" s="23"/>
      <c r="G3" s="23"/>
      <c r="H3" s="23"/>
      <c r="I3" s="23"/>
      <c r="J3" s="23"/>
      <c r="K3" s="23"/>
      <c r="L3" s="23"/>
      <c r="M3" s="23"/>
      <c r="N3" s="23"/>
      <c r="O3" s="23"/>
      <c r="P3" s="23"/>
      <c r="Q3" s="23"/>
      <c r="R3" s="23"/>
      <c r="S3" s="23"/>
      <c r="T3" s="32"/>
    </row>
    <row r="4" spans="1:20" x14ac:dyDescent="0.25">
      <c r="A4" s="31"/>
      <c r="B4" s="23"/>
      <c r="C4" s="23"/>
      <c r="D4" s="23"/>
      <c r="E4" s="23"/>
      <c r="F4" s="23"/>
      <c r="G4" s="23"/>
      <c r="H4" s="23"/>
      <c r="I4" s="23"/>
      <c r="J4" s="23"/>
      <c r="K4" s="23"/>
      <c r="L4" s="23"/>
      <c r="M4" s="23"/>
      <c r="N4" s="23"/>
      <c r="O4" s="23"/>
      <c r="P4" s="23"/>
      <c r="Q4" s="23"/>
      <c r="R4" s="23"/>
      <c r="S4" s="23"/>
      <c r="T4" s="32"/>
    </row>
    <row r="5" spans="1:20" x14ac:dyDescent="0.25">
      <c r="A5" s="31"/>
      <c r="B5" s="23"/>
      <c r="C5" s="23"/>
      <c r="D5" s="23"/>
      <c r="E5" s="23"/>
      <c r="F5" s="23"/>
      <c r="G5" s="23"/>
      <c r="H5" s="23"/>
      <c r="I5" s="23"/>
      <c r="J5" s="23"/>
      <c r="K5" s="23"/>
      <c r="L5" s="23"/>
      <c r="M5" s="23"/>
      <c r="N5" s="23"/>
      <c r="O5" s="23"/>
      <c r="P5" s="23"/>
      <c r="Q5" s="23"/>
      <c r="R5" s="23"/>
      <c r="S5" s="23"/>
      <c r="T5" s="32"/>
    </row>
    <row r="6" spans="1:20" x14ac:dyDescent="0.25">
      <c r="A6" s="31"/>
      <c r="B6" s="23"/>
      <c r="C6" s="23"/>
      <c r="D6" s="23"/>
      <c r="E6" s="23"/>
      <c r="F6" s="23"/>
      <c r="G6" s="23"/>
      <c r="H6" s="23"/>
      <c r="I6" s="23"/>
      <c r="J6" s="23"/>
      <c r="K6" s="23"/>
      <c r="L6" s="23"/>
      <c r="M6" s="23"/>
      <c r="N6" s="23"/>
      <c r="O6" s="23"/>
      <c r="P6" s="23"/>
      <c r="Q6" s="23"/>
      <c r="R6" s="23"/>
      <c r="S6" s="23"/>
      <c r="T6" s="32"/>
    </row>
    <row r="7" spans="1:20" x14ac:dyDescent="0.25">
      <c r="A7" s="31"/>
      <c r="B7" s="23"/>
      <c r="C7" s="23"/>
      <c r="D7" s="23"/>
      <c r="E7" s="23"/>
      <c r="F7" s="23"/>
      <c r="G7" s="23"/>
      <c r="H7" s="23"/>
      <c r="I7" s="23"/>
      <c r="J7" s="23"/>
      <c r="K7" s="23"/>
      <c r="L7" s="23"/>
      <c r="M7" s="23"/>
      <c r="N7" s="23"/>
      <c r="O7" s="23"/>
      <c r="P7" s="23"/>
      <c r="Q7" s="23"/>
      <c r="R7" s="23"/>
      <c r="S7" s="23"/>
      <c r="T7" s="32"/>
    </row>
    <row r="8" spans="1:20" x14ac:dyDescent="0.25">
      <c r="A8" s="31"/>
      <c r="B8" s="23"/>
      <c r="C8" s="23"/>
      <c r="D8" s="23"/>
      <c r="E8" s="23"/>
      <c r="F8" s="23"/>
      <c r="G8" s="23"/>
      <c r="H8" s="23"/>
      <c r="I8" s="23"/>
      <c r="J8" s="23"/>
      <c r="K8" s="23"/>
      <c r="L8" s="23"/>
      <c r="M8" s="23"/>
      <c r="N8" s="23"/>
      <c r="O8" s="23"/>
      <c r="P8" s="23"/>
      <c r="Q8" s="23"/>
      <c r="R8" s="23"/>
      <c r="S8" s="23"/>
      <c r="T8" s="32"/>
    </row>
    <row r="9" spans="1:20" x14ac:dyDescent="0.25">
      <c r="A9" s="31"/>
      <c r="B9" s="23"/>
      <c r="C9" s="23"/>
      <c r="D9" s="23"/>
      <c r="E9" s="23"/>
      <c r="F9" s="23"/>
      <c r="G9" s="23"/>
      <c r="H9" s="23"/>
      <c r="I9" s="23"/>
      <c r="J9" s="23"/>
      <c r="K9" s="23"/>
      <c r="L9" s="23"/>
      <c r="M9" s="23"/>
      <c r="N9" s="23"/>
      <c r="O9" s="23"/>
      <c r="P9" s="23"/>
      <c r="Q9" s="23"/>
      <c r="R9" s="23"/>
      <c r="S9" s="23"/>
      <c r="T9" s="32"/>
    </row>
    <row r="10" spans="1:20" x14ac:dyDescent="0.25">
      <c r="A10" s="31"/>
      <c r="B10" s="23"/>
      <c r="C10" s="23"/>
      <c r="D10" s="23"/>
      <c r="E10" s="23"/>
      <c r="F10" s="23"/>
      <c r="G10" s="23"/>
      <c r="H10" s="23"/>
      <c r="I10" s="23"/>
      <c r="J10" s="23"/>
      <c r="K10" s="23"/>
      <c r="L10" s="23"/>
      <c r="M10" s="23"/>
      <c r="N10" s="23"/>
      <c r="O10" s="23"/>
      <c r="P10" s="23"/>
      <c r="Q10" s="23"/>
      <c r="R10" s="23"/>
      <c r="S10" s="23"/>
      <c r="T10" s="32"/>
    </row>
    <row r="11" spans="1:20" x14ac:dyDescent="0.25">
      <c r="A11" s="31"/>
      <c r="B11" s="23"/>
      <c r="C11" s="23"/>
      <c r="D11" s="23"/>
      <c r="E11" s="23"/>
      <c r="F11" s="23"/>
      <c r="G11" s="23"/>
      <c r="H11" s="23"/>
      <c r="I11" s="23"/>
      <c r="J11" s="23"/>
      <c r="K11" s="23"/>
      <c r="L11" s="23"/>
      <c r="M11" s="23"/>
      <c r="N11" s="23"/>
      <c r="O11" s="23"/>
      <c r="P11" s="23"/>
      <c r="Q11" s="23"/>
      <c r="R11" s="23"/>
      <c r="S11" s="23"/>
      <c r="T11" s="32"/>
    </row>
    <row r="12" spans="1:20" x14ac:dyDescent="0.25">
      <c r="A12" s="31"/>
      <c r="B12" s="23"/>
      <c r="C12" s="23"/>
      <c r="D12" s="23"/>
      <c r="E12" s="23"/>
      <c r="F12" s="23"/>
      <c r="G12" s="23"/>
      <c r="H12" s="23"/>
      <c r="I12" s="23"/>
      <c r="J12" s="23"/>
      <c r="K12" s="23"/>
      <c r="L12" s="23"/>
      <c r="M12" s="23"/>
      <c r="N12" s="23"/>
      <c r="O12" s="23"/>
      <c r="P12" s="23"/>
      <c r="Q12" s="23"/>
      <c r="R12" s="23"/>
      <c r="S12" s="23"/>
      <c r="T12" s="32"/>
    </row>
    <row r="13" spans="1:20" x14ac:dyDescent="0.25">
      <c r="A13" s="31"/>
      <c r="B13" s="23"/>
      <c r="C13" s="23"/>
      <c r="D13" s="23"/>
      <c r="E13" s="23"/>
      <c r="F13" s="23"/>
      <c r="G13" s="23"/>
      <c r="H13" s="23"/>
      <c r="I13" s="23"/>
      <c r="J13" s="23"/>
      <c r="K13" s="23"/>
      <c r="L13" s="23"/>
      <c r="M13" s="23"/>
      <c r="N13" s="23"/>
      <c r="O13" s="23"/>
      <c r="P13" s="23"/>
      <c r="Q13" s="23"/>
      <c r="R13" s="23"/>
      <c r="S13" s="23"/>
      <c r="T13" s="32"/>
    </row>
    <row r="14" spans="1:20" x14ac:dyDescent="0.25">
      <c r="A14" s="31"/>
      <c r="B14" s="23"/>
      <c r="C14" s="23"/>
      <c r="D14" s="23"/>
      <c r="E14" s="23"/>
      <c r="F14" s="23"/>
      <c r="G14" s="23"/>
      <c r="H14" s="23"/>
      <c r="I14" s="23"/>
      <c r="J14" s="23"/>
      <c r="K14" s="23"/>
      <c r="L14" s="23"/>
      <c r="M14" s="23"/>
      <c r="N14" s="23"/>
      <c r="O14" s="23"/>
      <c r="P14" s="23"/>
      <c r="Q14" s="23"/>
      <c r="R14" s="23"/>
      <c r="S14" s="23"/>
      <c r="T14" s="32"/>
    </row>
    <row r="15" spans="1:20" x14ac:dyDescent="0.25">
      <c r="A15" s="31"/>
      <c r="B15" s="23"/>
      <c r="C15" s="23"/>
      <c r="D15" s="23"/>
      <c r="E15" s="23"/>
      <c r="F15" s="23"/>
      <c r="G15" s="23"/>
      <c r="H15" s="23"/>
      <c r="I15" s="23"/>
      <c r="J15" s="23"/>
      <c r="K15" s="23"/>
      <c r="L15" s="23"/>
      <c r="M15" s="23"/>
      <c r="N15" s="23"/>
      <c r="O15" s="23"/>
      <c r="P15" s="23"/>
      <c r="Q15" s="23"/>
      <c r="R15" s="23"/>
      <c r="S15" s="23"/>
      <c r="T15" s="32"/>
    </row>
    <row r="16" spans="1:20" x14ac:dyDescent="0.25">
      <c r="A16" s="31"/>
      <c r="B16" s="23"/>
      <c r="C16" s="23"/>
      <c r="D16" s="23"/>
      <c r="E16" s="23"/>
      <c r="F16" s="23"/>
      <c r="G16" s="23"/>
      <c r="H16" s="23"/>
      <c r="I16" s="23"/>
      <c r="J16" s="23"/>
      <c r="K16" s="23"/>
      <c r="L16" s="23"/>
      <c r="M16" s="23"/>
      <c r="N16" s="23"/>
      <c r="O16" s="23"/>
      <c r="P16" s="23"/>
      <c r="Q16" s="23"/>
      <c r="R16" s="23"/>
      <c r="S16" s="23"/>
      <c r="T16" s="32"/>
    </row>
    <row r="17" spans="1:20" x14ac:dyDescent="0.25">
      <c r="A17" s="31"/>
      <c r="B17" s="23"/>
      <c r="C17" s="23"/>
      <c r="D17" s="23"/>
      <c r="E17" s="23"/>
      <c r="F17" s="23"/>
      <c r="G17" s="23"/>
      <c r="H17" s="23"/>
      <c r="I17" s="23"/>
      <c r="J17" s="23"/>
      <c r="K17" s="23"/>
      <c r="L17" s="23"/>
      <c r="M17" s="23"/>
      <c r="N17" s="23"/>
      <c r="O17" s="23"/>
      <c r="P17" s="23"/>
      <c r="Q17" s="23"/>
      <c r="R17" s="23"/>
      <c r="S17" s="23"/>
      <c r="T17" s="32"/>
    </row>
    <row r="18" spans="1:20" x14ac:dyDescent="0.25">
      <c r="A18" s="31"/>
      <c r="B18" s="23"/>
      <c r="C18" s="23"/>
      <c r="D18" s="23"/>
      <c r="E18" s="23"/>
      <c r="F18" s="23"/>
      <c r="G18" s="23"/>
      <c r="H18" s="23"/>
      <c r="I18" s="23"/>
      <c r="J18" s="23"/>
      <c r="K18" s="23"/>
      <c r="L18" s="23"/>
      <c r="M18" s="23"/>
      <c r="N18" s="23"/>
      <c r="O18" s="23"/>
      <c r="P18" s="23"/>
      <c r="Q18" s="23"/>
      <c r="R18" s="23"/>
      <c r="S18" s="23"/>
      <c r="T18" s="32"/>
    </row>
    <row r="19" spans="1:20" x14ac:dyDescent="0.25">
      <c r="A19" s="31"/>
      <c r="B19" s="23"/>
      <c r="C19" s="23"/>
      <c r="D19" s="23"/>
      <c r="E19" s="23"/>
      <c r="F19" s="23"/>
      <c r="G19" s="23"/>
      <c r="H19" s="23"/>
      <c r="I19" s="23"/>
      <c r="J19" s="23"/>
      <c r="K19" s="23"/>
      <c r="L19" s="23"/>
      <c r="M19" s="23"/>
      <c r="N19" s="23"/>
      <c r="O19" s="23"/>
      <c r="P19" s="23"/>
      <c r="Q19" s="23"/>
      <c r="R19" s="23"/>
      <c r="S19" s="23"/>
      <c r="T19" s="32"/>
    </row>
    <row r="20" spans="1:20" x14ac:dyDescent="0.25">
      <c r="A20" s="31"/>
      <c r="B20" s="23"/>
      <c r="C20" s="23"/>
      <c r="D20" s="23"/>
      <c r="E20" s="23"/>
      <c r="F20" s="23"/>
      <c r="G20" s="23"/>
      <c r="H20" s="23"/>
      <c r="I20" s="23"/>
      <c r="J20" s="23"/>
      <c r="K20" s="23"/>
      <c r="L20" s="23"/>
      <c r="M20" s="23"/>
      <c r="N20" s="23"/>
      <c r="O20" s="23"/>
      <c r="P20" s="23"/>
      <c r="Q20" s="23"/>
      <c r="R20" s="23"/>
      <c r="S20" s="23"/>
      <c r="T20" s="32"/>
    </row>
    <row r="21" spans="1:20" x14ac:dyDescent="0.25">
      <c r="A21" s="31"/>
      <c r="B21" s="23"/>
      <c r="C21" s="23"/>
      <c r="D21" s="23"/>
      <c r="E21" s="23"/>
      <c r="F21" s="23"/>
      <c r="G21" s="23"/>
      <c r="H21" s="23"/>
      <c r="I21" s="23"/>
      <c r="J21" s="23"/>
      <c r="K21" s="23"/>
      <c r="L21" s="23"/>
      <c r="M21" s="23"/>
      <c r="N21" s="23"/>
      <c r="O21" s="23"/>
      <c r="P21" s="23"/>
      <c r="Q21" s="23"/>
      <c r="R21" s="23"/>
      <c r="S21" s="23"/>
      <c r="T21" s="32"/>
    </row>
    <row r="22" spans="1:20" x14ac:dyDescent="0.25">
      <c r="A22" s="31"/>
      <c r="B22" s="25" t="s">
        <v>4259</v>
      </c>
      <c r="C22" s="22"/>
      <c r="D22" s="22"/>
      <c r="E22" s="22"/>
      <c r="F22" s="22"/>
      <c r="G22" s="22"/>
      <c r="H22" s="22"/>
      <c r="I22" s="22"/>
      <c r="J22" s="23"/>
      <c r="K22" s="23"/>
      <c r="L22" s="23"/>
      <c r="M22" s="23"/>
      <c r="N22" s="23"/>
      <c r="O22" s="23"/>
      <c r="P22" s="23"/>
      <c r="Q22" s="23"/>
      <c r="R22" s="23"/>
      <c r="S22" s="23"/>
      <c r="T22" s="32"/>
    </row>
    <row r="23" spans="1:20" x14ac:dyDescent="0.25">
      <c r="A23" s="31"/>
      <c r="B23" s="26"/>
      <c r="C23" s="24"/>
      <c r="D23" s="24"/>
      <c r="E23" s="24"/>
      <c r="F23" s="24"/>
      <c r="G23" s="24"/>
      <c r="H23" s="24"/>
      <c r="I23" s="24"/>
      <c r="J23" s="24"/>
      <c r="K23" s="23"/>
      <c r="L23" s="23"/>
      <c r="M23" s="23"/>
      <c r="N23" s="23"/>
      <c r="O23" s="23"/>
      <c r="P23" s="23"/>
      <c r="Q23" s="23"/>
      <c r="R23" s="23"/>
      <c r="S23" s="23"/>
      <c r="T23" s="32"/>
    </row>
    <row r="24" spans="1:20" x14ac:dyDescent="0.25">
      <c r="A24" s="31"/>
      <c r="B24" s="23"/>
      <c r="C24" s="23"/>
      <c r="D24" s="23"/>
      <c r="E24" s="23"/>
      <c r="F24" s="23"/>
      <c r="G24" s="23"/>
      <c r="H24" s="23"/>
      <c r="I24" s="23"/>
      <c r="J24" s="23"/>
      <c r="K24" s="23"/>
      <c r="L24" s="23"/>
      <c r="M24" s="23"/>
      <c r="N24" s="23"/>
      <c r="O24" s="23"/>
      <c r="P24" s="23"/>
      <c r="Q24" s="23"/>
      <c r="R24" s="23"/>
      <c r="S24" s="23"/>
      <c r="T24" s="32"/>
    </row>
    <row r="25" spans="1:20" x14ac:dyDescent="0.25">
      <c r="A25" s="31"/>
      <c r="B25" s="23"/>
      <c r="C25" s="23"/>
      <c r="D25" s="23"/>
      <c r="E25" s="23"/>
      <c r="F25" s="23"/>
      <c r="G25" s="23"/>
      <c r="H25" s="23"/>
      <c r="I25" s="23"/>
      <c r="J25" s="23"/>
      <c r="K25" s="23"/>
      <c r="L25" s="23"/>
      <c r="M25" s="23"/>
      <c r="N25" s="23"/>
      <c r="O25" s="23"/>
      <c r="P25" s="23"/>
      <c r="Q25" s="23"/>
      <c r="R25" s="23"/>
      <c r="S25" s="23"/>
      <c r="T25" s="32"/>
    </row>
    <row r="26" spans="1:20" x14ac:dyDescent="0.25">
      <c r="A26" s="31"/>
      <c r="B26" s="23"/>
      <c r="C26" s="23"/>
      <c r="D26" s="23"/>
      <c r="E26" s="23"/>
      <c r="F26" s="23"/>
      <c r="G26" s="23"/>
      <c r="H26" s="23"/>
      <c r="I26" s="23"/>
      <c r="J26" s="23"/>
      <c r="K26" s="23"/>
      <c r="L26" s="23"/>
      <c r="M26" s="23"/>
      <c r="N26" s="23"/>
      <c r="O26" s="23"/>
      <c r="P26" s="23"/>
      <c r="Q26" s="23"/>
      <c r="R26" s="23"/>
      <c r="S26" s="23"/>
      <c r="T26" s="32"/>
    </row>
    <row r="27" spans="1:20" x14ac:dyDescent="0.25">
      <c r="A27" s="31"/>
      <c r="B27" s="23"/>
      <c r="C27" s="23"/>
      <c r="D27" s="23"/>
      <c r="E27" s="23"/>
      <c r="F27" s="23"/>
      <c r="G27" s="23"/>
      <c r="H27" s="23"/>
      <c r="I27" s="23"/>
      <c r="J27" s="23"/>
      <c r="K27" s="23"/>
      <c r="L27" s="23"/>
      <c r="M27" s="23"/>
      <c r="N27" s="23"/>
      <c r="O27" s="23"/>
      <c r="P27" s="23"/>
      <c r="Q27" s="23"/>
      <c r="R27" s="23"/>
      <c r="S27" s="23"/>
      <c r="T27" s="32"/>
    </row>
    <row r="28" spans="1:20" x14ac:dyDescent="0.25">
      <c r="A28" s="31"/>
      <c r="B28" s="23"/>
      <c r="C28" s="23"/>
      <c r="D28" s="23"/>
      <c r="E28" s="23"/>
      <c r="F28" s="23"/>
      <c r="G28" s="23"/>
      <c r="H28" s="23"/>
      <c r="I28" s="23"/>
      <c r="J28" s="23"/>
      <c r="K28" s="23"/>
      <c r="L28" s="23"/>
      <c r="M28" s="23"/>
      <c r="N28" s="23"/>
      <c r="O28" s="23"/>
      <c r="P28" s="23"/>
      <c r="Q28" s="23"/>
      <c r="R28" s="23"/>
      <c r="S28" s="23"/>
      <c r="T28" s="32"/>
    </row>
    <row r="29" spans="1:20" x14ac:dyDescent="0.25">
      <c r="A29" s="31"/>
      <c r="B29" s="23"/>
      <c r="C29" s="23"/>
      <c r="D29" s="23"/>
      <c r="E29" s="23"/>
      <c r="F29" s="23"/>
      <c r="G29" s="23"/>
      <c r="H29" s="23"/>
      <c r="I29" s="23"/>
      <c r="J29" s="23"/>
      <c r="K29" s="23"/>
      <c r="L29" s="23"/>
      <c r="M29" s="23"/>
      <c r="N29" s="23"/>
      <c r="O29" s="23"/>
      <c r="P29" s="23"/>
      <c r="Q29" s="23"/>
      <c r="R29" s="23"/>
      <c r="S29" s="23"/>
      <c r="T29" s="32"/>
    </row>
    <row r="30" spans="1:20" x14ac:dyDescent="0.25">
      <c r="A30" s="31"/>
      <c r="B30" s="23"/>
      <c r="C30" s="23"/>
      <c r="D30" s="23"/>
      <c r="E30" s="23"/>
      <c r="F30" s="23"/>
      <c r="G30" s="23"/>
      <c r="H30" s="23"/>
      <c r="I30" s="23"/>
      <c r="J30" s="23"/>
      <c r="K30" s="23"/>
      <c r="L30" s="23"/>
      <c r="M30" s="23"/>
      <c r="N30" s="23"/>
      <c r="O30" s="23"/>
      <c r="P30" s="23"/>
      <c r="Q30" s="23"/>
      <c r="R30" s="23"/>
      <c r="S30" s="23"/>
      <c r="T30" s="32"/>
    </row>
    <row r="31" spans="1:20" x14ac:dyDescent="0.25">
      <c r="A31" s="31"/>
      <c r="B31" s="23"/>
      <c r="C31" s="23"/>
      <c r="D31" s="23"/>
      <c r="E31" s="23"/>
      <c r="F31" s="23"/>
      <c r="G31" s="23"/>
      <c r="H31" s="23"/>
      <c r="I31" s="23"/>
      <c r="J31" s="23"/>
      <c r="K31" s="23"/>
      <c r="L31" s="23"/>
      <c r="M31" s="23"/>
      <c r="N31" s="23"/>
      <c r="O31" s="23"/>
      <c r="P31" s="23"/>
      <c r="Q31" s="23"/>
      <c r="R31" s="23"/>
      <c r="S31" s="23"/>
      <c r="T31" s="32"/>
    </row>
    <row r="32" spans="1:20" x14ac:dyDescent="0.25">
      <c r="A32" s="31"/>
      <c r="B32" s="23"/>
      <c r="C32" s="23"/>
      <c r="D32" s="23"/>
      <c r="E32" s="23"/>
      <c r="F32" s="23"/>
      <c r="G32" s="23"/>
      <c r="H32" s="23"/>
      <c r="I32" s="23"/>
      <c r="J32" s="23"/>
      <c r="K32" s="23"/>
      <c r="L32" s="23"/>
      <c r="M32" s="23"/>
      <c r="N32" s="23"/>
      <c r="O32" s="23"/>
      <c r="P32" s="23"/>
      <c r="Q32" s="23"/>
      <c r="R32" s="23"/>
      <c r="S32" s="23"/>
      <c r="T32" s="32"/>
    </row>
    <row r="33" spans="1:20" x14ac:dyDescent="0.25">
      <c r="A33" s="31"/>
      <c r="B33" s="23"/>
      <c r="C33" s="23"/>
      <c r="D33" s="23"/>
      <c r="E33" s="23"/>
      <c r="F33" s="23"/>
      <c r="G33" s="23"/>
      <c r="H33" s="23"/>
      <c r="I33" s="23"/>
      <c r="J33" s="23"/>
      <c r="K33" s="23"/>
      <c r="L33" s="23"/>
      <c r="M33" s="23"/>
      <c r="N33" s="23"/>
      <c r="O33" s="23"/>
      <c r="P33" s="23"/>
      <c r="Q33" s="23"/>
      <c r="R33" s="23"/>
      <c r="S33" s="23"/>
      <c r="T33" s="32"/>
    </row>
    <row r="34" spans="1:20" x14ac:dyDescent="0.25">
      <c r="A34" s="31"/>
      <c r="B34" s="23"/>
      <c r="C34" s="23"/>
      <c r="D34" s="23"/>
      <c r="E34" s="23"/>
      <c r="F34" s="23"/>
      <c r="G34" s="23"/>
      <c r="H34" s="23"/>
      <c r="I34" s="23"/>
      <c r="J34" s="23"/>
      <c r="K34" s="23"/>
      <c r="L34" s="23"/>
      <c r="M34" s="23"/>
      <c r="N34" s="23"/>
      <c r="O34" s="23"/>
      <c r="P34" s="23"/>
      <c r="Q34" s="23"/>
      <c r="R34" s="23"/>
      <c r="S34" s="23"/>
      <c r="T34" s="32"/>
    </row>
    <row r="35" spans="1:20" x14ac:dyDescent="0.25">
      <c r="A35" s="31"/>
      <c r="B35" s="23"/>
      <c r="C35" s="23"/>
      <c r="D35" s="23"/>
      <c r="E35" s="23"/>
      <c r="F35" s="23"/>
      <c r="G35" s="23"/>
      <c r="H35" s="23"/>
      <c r="I35" s="23"/>
      <c r="J35" s="23"/>
      <c r="K35" s="23"/>
      <c r="L35" s="23"/>
      <c r="M35" s="23"/>
      <c r="N35" s="23"/>
      <c r="O35" s="23"/>
      <c r="P35" s="23"/>
      <c r="Q35" s="23"/>
      <c r="R35" s="23"/>
      <c r="S35" s="23"/>
      <c r="T35" s="32"/>
    </row>
    <row r="36" spans="1:20" x14ac:dyDescent="0.25">
      <c r="A36" s="31"/>
      <c r="B36" s="23"/>
      <c r="C36" s="23"/>
      <c r="D36" s="23"/>
      <c r="E36" s="23"/>
      <c r="F36" s="23"/>
      <c r="G36" s="23"/>
      <c r="H36" s="23"/>
      <c r="I36" s="23"/>
      <c r="J36" s="23"/>
      <c r="K36" s="23"/>
      <c r="L36" s="23"/>
      <c r="M36" s="23"/>
      <c r="N36" s="23"/>
      <c r="O36" s="23"/>
      <c r="P36" s="23"/>
      <c r="Q36" s="23"/>
      <c r="R36" s="23"/>
      <c r="S36" s="23"/>
      <c r="T36" s="32"/>
    </row>
    <row r="37" spans="1:20" x14ac:dyDescent="0.25">
      <c r="A37" s="31"/>
      <c r="B37" s="23"/>
      <c r="C37" s="23"/>
      <c r="D37" s="23"/>
      <c r="E37" s="23"/>
      <c r="F37" s="23"/>
      <c r="G37" s="23"/>
      <c r="H37" s="23"/>
      <c r="I37" s="23"/>
      <c r="J37" s="23"/>
      <c r="K37" s="23"/>
      <c r="L37" s="23"/>
      <c r="M37" s="23"/>
      <c r="N37" s="23"/>
      <c r="O37" s="23"/>
      <c r="P37" s="23"/>
      <c r="Q37" s="23"/>
      <c r="R37" s="23"/>
      <c r="S37" s="23"/>
      <c r="T37" s="32"/>
    </row>
    <row r="38" spans="1:20" x14ac:dyDescent="0.25">
      <c r="A38" s="31"/>
      <c r="B38" s="23"/>
      <c r="C38" s="23"/>
      <c r="D38" s="23"/>
      <c r="E38" s="23"/>
      <c r="F38" s="23"/>
      <c r="G38" s="23"/>
      <c r="H38" s="23"/>
      <c r="I38" s="23"/>
      <c r="J38" s="23"/>
      <c r="K38" s="23"/>
      <c r="L38" s="23"/>
      <c r="M38" s="23"/>
      <c r="N38" s="23"/>
      <c r="O38" s="23"/>
      <c r="P38" s="23"/>
      <c r="Q38" s="23"/>
      <c r="R38" s="23"/>
      <c r="S38" s="23"/>
      <c r="T38" s="32"/>
    </row>
    <row r="39" spans="1:20" ht="15.75" thickBot="1" x14ac:dyDescent="0.3">
      <c r="A39" s="33"/>
      <c r="B39" s="34"/>
      <c r="C39" s="34"/>
      <c r="D39" s="34"/>
      <c r="E39" s="34"/>
      <c r="F39" s="34"/>
      <c r="G39" s="34"/>
      <c r="H39" s="34"/>
      <c r="I39" s="34"/>
      <c r="J39" s="34"/>
      <c r="K39" s="34"/>
      <c r="L39" s="34"/>
      <c r="M39" s="34"/>
      <c r="N39" s="34"/>
      <c r="O39" s="34"/>
      <c r="P39" s="34"/>
      <c r="Q39" s="34"/>
      <c r="R39" s="34"/>
      <c r="S39" s="34"/>
      <c r="T39" s="35"/>
    </row>
  </sheetData>
  <mergeCells count="1">
    <mergeCell ref="B22:B2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0:K127"/>
  <sheetViews>
    <sheetView showGridLines="0" zoomScaleNormal="100" workbookViewId="0">
      <selection activeCell="B22" sqref="B22:C127"/>
    </sheetView>
  </sheetViews>
  <sheetFormatPr defaultRowHeight="15" x14ac:dyDescent="0.25"/>
  <cols>
    <col min="3" max="3" width="8.42578125" customWidth="1"/>
    <col min="8" max="9" width="9.5703125" bestFit="1" customWidth="1"/>
    <col min="10" max="11" width="11.5703125" bestFit="1" customWidth="1"/>
  </cols>
  <sheetData>
    <row r="20" spans="2:11" x14ac:dyDescent="0.25">
      <c r="H20" s="15" t="s">
        <v>4027</v>
      </c>
      <c r="I20" s="15" t="s">
        <v>4145</v>
      </c>
      <c r="J20" s="15" t="s">
        <v>4146</v>
      </c>
      <c r="K20" s="15" t="s">
        <v>4147</v>
      </c>
    </row>
    <row r="21" spans="2:11" x14ac:dyDescent="0.25">
      <c r="B21" t="s">
        <v>4018</v>
      </c>
      <c r="C21" t="s">
        <v>4027</v>
      </c>
      <c r="D21" t="s">
        <v>4253</v>
      </c>
      <c r="E21" t="s">
        <v>4025</v>
      </c>
      <c r="G21" s="12" t="s">
        <v>4010</v>
      </c>
      <c r="H21" s="11">
        <f>GETPIVOTDATA("Salary in USD",pivot_region!$A$3,"Region",G21)</f>
        <v>45632.383853570362</v>
      </c>
      <c r="I21" s="11">
        <f>GETPIVOTDATA("Min of Salary in USD",pivot_region!$A$3,"Region",G21)</f>
        <v>2953.8461538461538</v>
      </c>
      <c r="J21" s="11">
        <f>GETPIVOTDATA("Max of Salary in USD",pivot_region!$A$3,"Region",G21)</f>
        <v>177600</v>
      </c>
      <c r="K21" s="11">
        <f t="shared" ref="K21:K26" si="0">J21-I21+0.1</f>
        <v>174646.25384615385</v>
      </c>
    </row>
    <row r="22" spans="2:11" x14ac:dyDescent="0.25">
      <c r="B22" s="12" t="s">
        <v>1074</v>
      </c>
      <c r="C22" s="11">
        <f>GETPIVOTDATA("Salary in USD",pivot_country!$A$3,"clean Country",B22)</f>
        <v>20571</v>
      </c>
      <c r="D22">
        <f>VLOOKUP(B22,tblCountries[[Mapping]:[geo_latitude]],3,FALSE)</f>
        <v>19.999961899999999</v>
      </c>
      <c r="E22">
        <f>VLOOKUP(B22,tblCountries[[Mapping]:[geo_latitude]],4,FALSE)</f>
        <v>41.000028</v>
      </c>
      <c r="F22" s="19">
        <f>IFERROR(C22/VLOOKUP(B22,Table3[[Country]:[GNI]],2,FALSE),"")</f>
        <v>2.4144366197183098</v>
      </c>
      <c r="G22" s="12" t="s">
        <v>4009</v>
      </c>
      <c r="H22" s="11" t="e">
        <f>GETPIVOTDATA("Salary in USD",pivot_region!$A$3,"Region",G22)</f>
        <v>#REF!</v>
      </c>
      <c r="I22" s="11" t="e">
        <f>GETPIVOTDATA("Min of Salary in USD",pivot_region!$A$3,"Region",G22)</f>
        <v>#REF!</v>
      </c>
      <c r="J22" s="11" t="e">
        <f>GETPIVOTDATA("Max of Salary in USD",pivot_region!$A$3,"Region",G22)</f>
        <v>#REF!</v>
      </c>
      <c r="K22" s="11" t="e">
        <f t="shared" si="0"/>
        <v>#REF!</v>
      </c>
    </row>
    <row r="23" spans="2:11" x14ac:dyDescent="0.25">
      <c r="B23" s="12" t="s">
        <v>163</v>
      </c>
      <c r="C23" s="11">
        <f>GETPIVOTDATA("Salary in USD",pivot_country!$A$3,"clean Country",B23)</f>
        <v>21000</v>
      </c>
      <c r="D23">
        <f>VLOOKUP(B23,tblCountries[[Mapping]:[geo_latitude]],3,FALSE)</f>
        <v>47.754882648013997</v>
      </c>
      <c r="E23">
        <f>VLOOKUP(B23,tblCountries[[Mapping]:[geo_latitude]],4,FALSE)</f>
        <v>29.3357408462503</v>
      </c>
      <c r="F23" s="19" t="str">
        <f>IFERROR(C23/VLOOKUP(B23,Table3[[Country]:[GNI]],2,FALSE),"")</f>
        <v/>
      </c>
      <c r="G23" s="12" t="s">
        <v>1126</v>
      </c>
      <c r="H23" s="11">
        <f>GETPIVOTDATA("Salary in USD",pivot_region!$A$3,"Region",G23)</f>
        <v>15050.38471748859</v>
      </c>
      <c r="I23" s="11">
        <f>GETPIVOTDATA("Min of Salary in USD",pivot_region!$A$3,"Region",G23)</f>
        <v>1783.166904422254</v>
      </c>
      <c r="J23" s="11">
        <f>GETPIVOTDATA("Max of Salary in USD",pivot_region!$A$3,"Region",G23)</f>
        <v>186983.12521814698</v>
      </c>
      <c r="K23" s="11">
        <f t="shared" si="0"/>
        <v>185200.05831372473</v>
      </c>
    </row>
    <row r="24" spans="2:11" x14ac:dyDescent="0.25">
      <c r="B24" s="12" t="s">
        <v>1331</v>
      </c>
      <c r="C24" s="11" t="e">
        <f>GETPIVOTDATA("Salary in USD",pivot_country!$A$3,"clean Country",B24)</f>
        <v>#REF!</v>
      </c>
      <c r="D24">
        <f>VLOOKUP(B24,tblCountries[[Mapping]:[geo_latitude]],3,FALSE)</f>
        <v>-65.241973999999999</v>
      </c>
      <c r="E24">
        <f>VLOOKUP(B24,tblCountries[[Mapping]:[geo_latitude]],4,FALSE)</f>
        <v>-35.112486400000002</v>
      </c>
      <c r="F24" s="19" t="str">
        <f>IFERROR(C24/VLOOKUP(B24,Table3[[Country]:[GNI]],2,FALSE),"")</f>
        <v/>
      </c>
      <c r="G24" s="12" t="s">
        <v>84</v>
      </c>
      <c r="H24" s="11">
        <f>GETPIVOTDATA("Salary in USD",pivot_region!$A$3,"Region",G24)</f>
        <v>89331.055653697011</v>
      </c>
      <c r="I24" s="11">
        <f>GETPIVOTDATA("Min of Salary in USD",pivot_region!$A$3,"Region",G24)</f>
        <v>20000</v>
      </c>
      <c r="J24" s="11">
        <f>GETPIVOTDATA("Max of Salary in USD",pivot_region!$A$3,"Region",G24)</f>
        <v>203981.93128052715</v>
      </c>
      <c r="K24" s="11">
        <f t="shared" si="0"/>
        <v>183982.03128052715</v>
      </c>
    </row>
    <row r="25" spans="2:11" x14ac:dyDescent="0.25">
      <c r="B25" s="12" t="s">
        <v>1860</v>
      </c>
      <c r="C25" s="11">
        <f>GETPIVOTDATA("Salary in USD",pivot_country!$A$3,"clean Country",B25)</f>
        <v>6000</v>
      </c>
      <c r="D25">
        <f>VLOOKUP(B25,tblCountries[[Mapping]:[geo_latitude]],3,FALSE)</f>
        <v>44.938802014936897</v>
      </c>
      <c r="E25">
        <f>VLOOKUP(B25,tblCountries[[Mapping]:[geo_latitude]],4,FALSE)</f>
        <v>40.294721230479801</v>
      </c>
      <c r="F25" s="19">
        <f>IFERROR(C25/VLOOKUP(B25,Table3[[Country]:[GNI]],2,FALSE),"")</f>
        <v>1.0600706713780919</v>
      </c>
      <c r="G25" s="12" t="s">
        <v>983</v>
      </c>
      <c r="H25" s="11">
        <f>GETPIVOTDATA("Salary in USD",pivot_region!$A$3,"Region",G25)</f>
        <v>62900.645589964159</v>
      </c>
      <c r="I25" s="11">
        <f>GETPIVOTDATA("Min of Salary in USD",pivot_region!$A$3,"Region",G25)</f>
        <v>5250</v>
      </c>
      <c r="J25" s="11">
        <f>GETPIVOTDATA("Max of Salary in USD",pivot_region!$A$3,"Region",G25)</f>
        <v>299473.87169278396</v>
      </c>
      <c r="K25" s="11">
        <f t="shared" si="0"/>
        <v>294223.97169278393</v>
      </c>
    </row>
    <row r="26" spans="2:11" x14ac:dyDescent="0.25">
      <c r="B26" s="12" t="s">
        <v>992</v>
      </c>
      <c r="C26" s="11">
        <f>GETPIVOTDATA("Salary in USD",pivot_country!$A$3,"clean Country",B26)</f>
        <v>5000</v>
      </c>
      <c r="D26">
        <f>VLOOKUP(B26,tblCountries[[Mapping]:[geo_latitude]],3,FALSE)</f>
        <v>-69.976802056505804</v>
      </c>
      <c r="E26">
        <f>VLOOKUP(B26,tblCountries[[Mapping]:[geo_latitude]],4,FALSE)</f>
        <v>12.5433140350087</v>
      </c>
      <c r="F26" s="19" t="str">
        <f>IFERROR(C26/VLOOKUP(B26,Table3[[Country]:[GNI]],2,FALSE),"")</f>
        <v/>
      </c>
      <c r="G26" s="12" t="s">
        <v>1371</v>
      </c>
      <c r="H26" s="11">
        <f>GETPIVOTDATA("Salary in USD",pivot_region!$A$3,"Region",G26)</f>
        <v>32125.27915181364</v>
      </c>
      <c r="I26" s="11">
        <f>GETPIVOTDATA("Min of Salary in USD",pivot_region!$A$3,"Region",G26)</f>
        <v>4400</v>
      </c>
      <c r="J26" s="11">
        <f>GETPIVOTDATA("Max of Salary in USD",pivot_region!$A$3,"Region",G26)</f>
        <v>220700</v>
      </c>
      <c r="K26" s="11">
        <f t="shared" si="0"/>
        <v>216300.1</v>
      </c>
    </row>
    <row r="27" spans="2:11" x14ac:dyDescent="0.25">
      <c r="B27" s="12" t="s">
        <v>1126</v>
      </c>
      <c r="C27" s="11">
        <f>GETPIVOTDATA("Salary in USD",pivot_country!$A$3,"clean Country",B27)</f>
        <v>12000</v>
      </c>
      <c r="D27">
        <f>VLOOKUP(B27,tblCountries[[Mapping]:[geo_latitude]],3,FALSE)</f>
        <v>103.9999998</v>
      </c>
      <c r="E27">
        <f>VLOOKUP(B27,tblCountries[[Mapping]:[geo_latitude]],4,FALSE)</f>
        <v>56.000000200000002</v>
      </c>
      <c r="F27" s="19" t="str">
        <f>IFERROR(C27/VLOOKUP(B27,Table3[[Country]:[GNI]],2,FALSE),"")</f>
        <v/>
      </c>
      <c r="G27" s="12" t="s">
        <v>4011</v>
      </c>
      <c r="H27" s="11">
        <f>GETPIVOTDATA("Salary in USD",pivot_region!$A$3,"Region",G27)</f>
        <v>40327.596625344864</v>
      </c>
      <c r="I27" s="11">
        <f>GETPIVOTDATA("Min of Salary in USD",pivot_region!$A$3,"Region",G27)</f>
        <v>9146.5655463031271</v>
      </c>
      <c r="J27" s="11">
        <f>GETPIVOTDATA("Max of Salary in USD",pivot_region!$A$3,"Region",G27)</f>
        <v>150000</v>
      </c>
      <c r="K27" s="11">
        <f>J27-I27+0.1</f>
        <v>140853.53445369689</v>
      </c>
    </row>
    <row r="28" spans="2:11" x14ac:dyDescent="0.25">
      <c r="B28" s="12" t="s">
        <v>84</v>
      </c>
      <c r="C28" s="11">
        <f>GETPIVOTDATA("Salary in USD",pivot_country!$A$3,"clean Country",B28)</f>
        <v>91558.072918516991</v>
      </c>
      <c r="D28">
        <f>VLOOKUP(B28,tblCountries[[Mapping]:[geo_latitude]],3,FALSE)</f>
        <v>136.67140151954899</v>
      </c>
      <c r="E28">
        <f>VLOOKUP(B28,tblCountries[[Mapping]:[geo_latitude]],4,FALSE)</f>
        <v>-24.803590596310801</v>
      </c>
      <c r="F28" s="19">
        <f>IFERROR(C28/VLOOKUP(B28,Table3[[Country]:[GNI]],2,FALSE),"")</f>
        <v>2.4805763456655918</v>
      </c>
    </row>
    <row r="29" spans="2:11" x14ac:dyDescent="0.25">
      <c r="B29" s="12" t="s">
        <v>1519</v>
      </c>
      <c r="C29" s="11" t="e">
        <f>GETPIVOTDATA("Salary in USD",pivot_country!$A$3,"clean Country",B29)</f>
        <v>#REF!</v>
      </c>
      <c r="D29">
        <f>VLOOKUP(B29,tblCountries[[Mapping]:[geo_latitude]],3,FALSE)</f>
        <v>14.140313372445901</v>
      </c>
      <c r="E29">
        <f>VLOOKUP(B29,tblCountries[[Mapping]:[geo_latitude]],4,FALSE)</f>
        <v>47.587070540888597</v>
      </c>
      <c r="F29" s="19" t="str">
        <f>IFERROR(C29/VLOOKUP(B29,Table3[[Country]:[GNI]],2,FALSE),"")</f>
        <v/>
      </c>
    </row>
    <row r="30" spans="2:11" x14ac:dyDescent="0.25">
      <c r="B30" s="12" t="s">
        <v>1773</v>
      </c>
      <c r="C30" s="11">
        <f>GETPIVOTDATA("Salary in USD",pivot_country!$A$3,"clean Country",B30)</f>
        <v>36000</v>
      </c>
      <c r="D30">
        <f>VLOOKUP(B30,tblCountries[[Mapping]:[geo_latitude]],3,FALSE)</f>
        <v>47.781326898017198</v>
      </c>
      <c r="E30">
        <f>VLOOKUP(B30,tblCountries[[Mapping]:[geo_latitude]],4,FALSE)</f>
        <v>40.319730827735903</v>
      </c>
      <c r="F30" s="19">
        <f>IFERROR(C30/VLOOKUP(B30,Table3[[Country]:[GNI]],2,FALSE),"")</f>
        <v>3.883495145631068</v>
      </c>
    </row>
    <row r="31" spans="2:11" x14ac:dyDescent="0.25">
      <c r="B31" s="12" t="s">
        <v>1951</v>
      </c>
      <c r="C31" s="11">
        <f>GETPIVOTDATA("Salary in USD",pivot_country!$A$3,"clean Country",B31)</f>
        <v>8400</v>
      </c>
      <c r="D31">
        <f>VLOOKUP(B31,tblCountries[[Mapping]:[geo_latitude]],3,FALSE)</f>
        <v>19.863281000000001</v>
      </c>
      <c r="E31">
        <f>VLOOKUP(B31,tblCountries[[Mapping]:[geo_latitude]],4,FALSE)</f>
        <v>58.487952</v>
      </c>
      <c r="F31" s="19" t="str">
        <f>IFERROR(C31/VLOOKUP(B31,Table3[[Country]:[GNI]],2,FALSE),"")</f>
        <v/>
      </c>
    </row>
    <row r="32" spans="2:11" x14ac:dyDescent="0.25">
      <c r="B32" s="12" t="s">
        <v>425</v>
      </c>
      <c r="C32" s="11">
        <f>GETPIVOTDATA("Salary in USD",pivot_country!$A$3,"clean Country",B32)</f>
        <v>10299.008645025993</v>
      </c>
      <c r="D32">
        <f>VLOOKUP(B32,tblCountries[[Mapping]:[geo_latitude]],3,FALSE)</f>
        <v>90.326292725326695</v>
      </c>
      <c r="E32">
        <f>VLOOKUP(B32,tblCountries[[Mapping]:[geo_latitude]],4,FALSE)</f>
        <v>23.664597176175199</v>
      </c>
      <c r="F32" s="19">
        <f>IFERROR(C32/VLOOKUP(B32,Table3[[Country]:[GNI]],2,FALSE),"")</f>
        <v>5.6900600248762396</v>
      </c>
    </row>
    <row r="33" spans="2:6" x14ac:dyDescent="0.25">
      <c r="B33" s="12" t="s">
        <v>59</v>
      </c>
      <c r="C33" s="11">
        <f>GETPIVOTDATA("Salary in USD",pivot_country!$A$3,"clean Country",B33)</f>
        <v>41707.213582094482</v>
      </c>
      <c r="D33">
        <f>VLOOKUP(B33,tblCountries[[Mapping]:[geo_latitude]],3,FALSE)</f>
        <v>4.5788363560432002</v>
      </c>
      <c r="E33">
        <f>VLOOKUP(B33,tblCountries[[Mapping]:[geo_latitude]],4,FALSE)</f>
        <v>50.672589467867503</v>
      </c>
      <c r="F33" s="19">
        <f>IFERROR(C33/VLOOKUP(B33,Table3[[Country]:[GNI]],2,FALSE),"")</f>
        <v>1.0892455884589836</v>
      </c>
    </row>
    <row r="34" spans="2:6" x14ac:dyDescent="0.25">
      <c r="B34" s="12" t="s">
        <v>292</v>
      </c>
      <c r="C34" s="11">
        <f>GETPIVOTDATA("Salary in USD",pivot_country!$A$3,"clean Country",B34)</f>
        <v>78000</v>
      </c>
      <c r="D34">
        <f>VLOOKUP(B34,tblCountries[[Mapping]:[geo_latitude]],3,FALSE)</f>
        <v>-64.769748076705298</v>
      </c>
      <c r="E34">
        <f>VLOOKUP(B34,tblCountries[[Mapping]:[geo_latitude]],4,FALSE)</f>
        <v>32.306968560762598</v>
      </c>
      <c r="F34" s="19" t="str">
        <f>IFERROR(C34/VLOOKUP(B34,Table3[[Country]:[GNI]],2,FALSE),"")</f>
        <v/>
      </c>
    </row>
    <row r="35" spans="2:6" x14ac:dyDescent="0.25">
      <c r="B35" s="12" t="s">
        <v>851</v>
      </c>
      <c r="C35" s="11">
        <f>GETPIVOTDATA("Salary in USD",pivot_country!$A$3,"clean Country",B35)</f>
        <v>4800</v>
      </c>
      <c r="D35">
        <f>VLOOKUP(B35,tblCountries[[Mapping]:[geo_latitude]],3,FALSE)</f>
        <v>90.427034368673205</v>
      </c>
      <c r="E35">
        <f>VLOOKUP(B35,tblCountries[[Mapping]:[geo_latitude]],4,FALSE)</f>
        <v>27.396308920781401</v>
      </c>
      <c r="F35" s="19">
        <f>IFERROR(C35/VLOOKUP(B35,Table3[[Country]:[GNI]],2,FALSE),"")</f>
        <v>0.96192384769539074</v>
      </c>
    </row>
    <row r="36" spans="2:6" x14ac:dyDescent="0.25">
      <c r="B36" s="12" t="s">
        <v>1671</v>
      </c>
      <c r="C36" s="11">
        <f>GETPIVOTDATA("Salary in USD",pivot_country!$A$3,"clean Country",B36)</f>
        <v>9600</v>
      </c>
      <c r="D36">
        <f>VLOOKUP(B36,tblCountries[[Mapping]:[geo_latitude]],3,FALSE)</f>
        <v>-62.786688900000001</v>
      </c>
      <c r="E36">
        <f>VLOOKUP(B36,tblCountries[[Mapping]:[geo_latitude]],4,FALSE)</f>
        <v>-16.177904099999999</v>
      </c>
      <c r="F36" s="19">
        <f>IFERROR(C36/VLOOKUP(B36,Table3[[Country]:[GNI]],2,FALSE),"")</f>
        <v>2.0689655172413794</v>
      </c>
    </row>
    <row r="37" spans="2:6" x14ac:dyDescent="0.25">
      <c r="B37" s="12" t="s">
        <v>143</v>
      </c>
      <c r="C37" s="11">
        <f>GETPIVOTDATA("Salary in USD",pivot_country!$A$3,"clean Country",B37)</f>
        <v>44096.880604563099</v>
      </c>
      <c r="D37">
        <f>VLOOKUP(B37,tblCountries[[Mapping]:[geo_latitude]],3,FALSE)</f>
        <v>-52.856287736986999</v>
      </c>
      <c r="E37">
        <f>VLOOKUP(B37,tblCountries[[Mapping]:[geo_latitude]],4,FALSE)</f>
        <v>-10.840474551047899</v>
      </c>
      <c r="F37" s="19">
        <f>IFERROR(C37/VLOOKUP(B37,Table3[[Country]:[GNI]],2,FALSE),"")</f>
        <v>4.0088073276875544</v>
      </c>
    </row>
    <row r="38" spans="2:6" x14ac:dyDescent="0.25">
      <c r="B38" s="12" t="s">
        <v>1707</v>
      </c>
      <c r="C38" s="11">
        <f>GETPIVOTDATA("Salary in USD",pivot_country!$A$3,"clean Country",B38)</f>
        <v>14400</v>
      </c>
      <c r="D38">
        <f>VLOOKUP(B38,tblCountries[[Mapping]:[geo_latitude]],3,FALSE)</f>
        <v>25.485661700000001</v>
      </c>
      <c r="E38">
        <f>VLOOKUP(B38,tblCountries[[Mapping]:[geo_latitude]],4,FALSE)</f>
        <v>42.607398099999997</v>
      </c>
      <c r="F38" s="19">
        <f>IFERROR(C38/VLOOKUP(B38,Table3[[Country]:[GNI]],2,FALSE),"")</f>
        <v>1.0714285714285714</v>
      </c>
    </row>
    <row r="39" spans="2:6" x14ac:dyDescent="0.25">
      <c r="B39" s="12" t="s">
        <v>799</v>
      </c>
      <c r="C39" s="11">
        <f>GETPIVOTDATA("Salary in USD",pivot_country!$A$3,"clean Country",B39)</f>
        <v>3000</v>
      </c>
      <c r="D39">
        <f>VLOOKUP(B39,tblCountries[[Mapping]:[geo_latitude]],3,FALSE)</f>
        <v>104.870809724956</v>
      </c>
      <c r="E39">
        <f>VLOOKUP(B39,tblCountries[[Mapping]:[geo_latitude]],4,FALSE)</f>
        <v>12.648096082963299</v>
      </c>
      <c r="F39" s="19">
        <f>IFERROR(C39/VLOOKUP(B39,Table3[[Country]:[GNI]],2,FALSE),"")</f>
        <v>1.4423076923076923</v>
      </c>
    </row>
    <row r="40" spans="2:6" x14ac:dyDescent="0.25">
      <c r="B40" s="12" t="s">
        <v>88</v>
      </c>
      <c r="C40" s="11" t="e">
        <f>GETPIVOTDATA("Salary in USD",pivot_country!$A$3,"clean Country",B40)</f>
        <v>#REF!</v>
      </c>
      <c r="D40">
        <f>VLOOKUP(B40,tblCountries[[Mapping]:[geo_latitude]],3,FALSE)</f>
        <v>-96.081121840459303</v>
      </c>
      <c r="E40">
        <f>VLOOKUP(B40,tblCountries[[Mapping]:[geo_latitude]],4,FALSE)</f>
        <v>62.8661033080922</v>
      </c>
      <c r="F40" s="19" t="str">
        <f>IFERROR(C40/VLOOKUP(B40,Table3[[Country]:[GNI]],2,FALSE),"")</f>
        <v/>
      </c>
    </row>
    <row r="41" spans="2:6" x14ac:dyDescent="0.25">
      <c r="B41" s="12" t="s">
        <v>1497</v>
      </c>
      <c r="C41" s="11" t="e">
        <f>GETPIVOTDATA("Salary in USD",pivot_country!$A$3,"clean Country",B41)</f>
        <v>#REF!</v>
      </c>
      <c r="D41">
        <f>VLOOKUP(B41,tblCountries[[Mapping]:[geo_latitude]],3,FALSE)</f>
        <v>22.8515625</v>
      </c>
      <c r="E41">
        <f>VLOOKUP(B41,tblCountries[[Mapping]:[geo_latitude]],4,FALSE)</f>
        <v>47.989921667414102</v>
      </c>
      <c r="F41" s="19" t="str">
        <f>IFERROR(C41/VLOOKUP(B41,Table3[[Country]:[GNI]],2,FALSE),"")</f>
        <v/>
      </c>
    </row>
    <row r="42" spans="2:6" x14ac:dyDescent="0.25">
      <c r="B42" s="12" t="s">
        <v>639</v>
      </c>
      <c r="C42" s="11" t="e">
        <f>GETPIVOTDATA("Salary in USD",pivot_country!$A$3,"clean Country",B42)</f>
        <v>#REF!</v>
      </c>
      <c r="D42">
        <f>VLOOKUP(B42,tblCountries[[Mapping]:[geo_latitude]],3,FALSE)</f>
        <v>-82.295356687228605</v>
      </c>
      <c r="E42">
        <f>VLOOKUP(B42,tblCountries[[Mapping]:[geo_latitude]],4,FALSE)</f>
        <v>36.326987112000303</v>
      </c>
      <c r="F42" s="19" t="str">
        <f>IFERROR(C42/VLOOKUP(B42,Table3[[Country]:[GNI]],2,FALSE),"")</f>
        <v/>
      </c>
    </row>
    <row r="43" spans="2:6" x14ac:dyDescent="0.25">
      <c r="B43" s="12" t="s">
        <v>690</v>
      </c>
      <c r="C43" s="11">
        <f>GETPIVOTDATA("Salary in USD",pivot_country!$A$3,"clean Country",B43)</f>
        <v>17046.090103460039</v>
      </c>
      <c r="D43">
        <f>VLOOKUP(B43,tblCountries[[Mapping]:[geo_latitude]],3,FALSE)</f>
        <v>104.23279283729499</v>
      </c>
      <c r="E43">
        <f>VLOOKUP(B43,tblCountries[[Mapping]:[geo_latitude]],4,FALSE)</f>
        <v>36.422562051468503</v>
      </c>
      <c r="F43" s="19">
        <f>IFERROR(C43/VLOOKUP(B43,Table3[[Country]:[GNI]],2,FALSE),"")</f>
        <v>2.2311636261073349</v>
      </c>
    </row>
    <row r="44" spans="2:6" x14ac:dyDescent="0.25">
      <c r="B44" s="12" t="s">
        <v>184</v>
      </c>
      <c r="C44" s="11">
        <f>GETPIVOTDATA("Salary in USD",pivot_country!$A$3,"clean Country",B44)</f>
        <v>12362</v>
      </c>
      <c r="D44">
        <f>VLOOKUP(B44,tblCountries[[Mapping]:[geo_latitude]],3,FALSE)</f>
        <v>-73.784507199999993</v>
      </c>
      <c r="E44">
        <f>VLOOKUP(B44,tblCountries[[Mapping]:[geo_latitude]],4,FALSE)</f>
        <v>2.8930785999999999</v>
      </c>
      <c r="F44" s="19">
        <f>IFERROR(C44/VLOOKUP(B44,Table3[[Country]:[GNI]],2,FALSE),"")</f>
        <v>1.3644591611479029</v>
      </c>
    </row>
    <row r="45" spans="2:6" x14ac:dyDescent="0.25">
      <c r="B45" s="12" t="s">
        <v>499</v>
      </c>
      <c r="C45" s="11">
        <f>GETPIVOTDATA("Salary in USD",pivot_country!$A$3,"clean Country",B45)</f>
        <v>28109.627547434993</v>
      </c>
      <c r="D45">
        <f>VLOOKUP(B45,tblCountries[[Mapping]:[geo_latitude]],3,FALSE)</f>
        <v>-84.216854574259301</v>
      </c>
      <c r="E45">
        <f>VLOOKUP(B45,tblCountries[[Mapping]:[geo_latitude]],4,FALSE)</f>
        <v>9.9111830524448497</v>
      </c>
      <c r="F45" s="19" t="str">
        <f>IFERROR(C45/VLOOKUP(B45,Table3[[Country]:[GNI]],2,FALSE),"")</f>
        <v/>
      </c>
    </row>
    <row r="46" spans="2:6" x14ac:dyDescent="0.25">
      <c r="B46" s="12" t="s">
        <v>935</v>
      </c>
      <c r="C46" s="11">
        <f>GETPIVOTDATA("Salary in USD",pivot_country!$A$3,"clean Country",B46)</f>
        <v>43489.586535798582</v>
      </c>
      <c r="D46">
        <f>VLOOKUP(B46,tblCountries[[Mapping]:[geo_latitude]],3,FALSE)</f>
        <v>16.126998701523</v>
      </c>
      <c r="E46">
        <f>VLOOKUP(B46,tblCountries[[Mapping]:[geo_latitude]],4,FALSE)</f>
        <v>44.541880312877502</v>
      </c>
      <c r="F46" s="19">
        <f>IFERROR(C46/VLOOKUP(B46,Table3[[Country]:[GNI]],2,FALSE),"")</f>
        <v>2.3022544486923548</v>
      </c>
    </row>
    <row r="47" spans="2:6" x14ac:dyDescent="0.25">
      <c r="B47" s="12" t="s">
        <v>1052</v>
      </c>
      <c r="C47" s="11">
        <f>GETPIVOTDATA("Salary in USD",pivot_country!$A$3,"clean Country",B47)</f>
        <v>36000</v>
      </c>
      <c r="D47">
        <f>VLOOKUP(B47,tblCountries[[Mapping]:[geo_latitude]],3,FALSE)</f>
        <v>15.4749544</v>
      </c>
      <c r="E47">
        <f>VLOOKUP(B47,tblCountries[[Mapping]:[geo_latitude]],4,FALSE)</f>
        <v>49.816700300000001</v>
      </c>
      <c r="F47" s="19">
        <f>IFERROR(C47/VLOOKUP(B47,Table3[[Country]:[GNI]],2,FALSE),"")</f>
        <v>1.5713662156263641</v>
      </c>
    </row>
    <row r="48" spans="2:6" x14ac:dyDescent="0.25">
      <c r="B48" s="12" t="s">
        <v>877</v>
      </c>
      <c r="C48" s="11">
        <f>GETPIVOTDATA("Salary in USD",pivot_country!$A$3,"clean Country",B48)</f>
        <v>71448.865452221158</v>
      </c>
      <c r="D48">
        <f>VLOOKUP(B48,tblCountries[[Mapping]:[geo_latitude]],3,FALSE)</f>
        <v>10.445226583805599</v>
      </c>
      <c r="E48">
        <f>VLOOKUP(B48,tblCountries[[Mapping]:[geo_latitude]],4,FALSE)</f>
        <v>56.002385797452</v>
      </c>
      <c r="F48" s="19">
        <f>IFERROR(C48/VLOOKUP(B48,Table3[[Country]:[GNI]],2,FALSE),"")</f>
        <v>1.7384152178156</v>
      </c>
    </row>
    <row r="49" spans="2:6" x14ac:dyDescent="0.25">
      <c r="B49" s="12" t="s">
        <v>526</v>
      </c>
      <c r="C49" s="11">
        <f>GETPIVOTDATA("Salary in USD",pivot_country!$A$3,"clean Country",B49)</f>
        <v>6629</v>
      </c>
      <c r="D49">
        <f>VLOOKUP(B49,tblCountries[[Mapping]:[geo_latitude]],3,FALSE)</f>
        <v>-70.301270599999995</v>
      </c>
      <c r="E49">
        <f>VLOOKUP(B49,tblCountries[[Mapping]:[geo_latitude]],4,FALSE)</f>
        <v>19.094175199999999</v>
      </c>
      <c r="F49" s="19">
        <f>IFERROR(C49/VLOOKUP(B49,Table3[[Country]:[GNI]],2,FALSE),"")</f>
        <v>0.55519262981574535</v>
      </c>
    </row>
    <row r="50" spans="2:6" x14ac:dyDescent="0.25">
      <c r="B50" s="12" t="s">
        <v>359</v>
      </c>
      <c r="C50" s="11">
        <f>GETPIVOTDATA("Salary in USD",pivot_country!$A$3,"clean Country",B50)</f>
        <v>9146.5655463031271</v>
      </c>
      <c r="D50">
        <f>VLOOKUP(B50,tblCountries[[Mapping]:[geo_latitude]],3,FALSE)</f>
        <v>55.296395599999997</v>
      </c>
      <c r="E50">
        <f>VLOOKUP(B50,tblCountries[[Mapping]:[geo_latitude]],4,FALSE)</f>
        <v>25.268359199999999</v>
      </c>
      <c r="F50" s="19" t="str">
        <f>IFERROR(C50/VLOOKUP(B50,Table3[[Country]:[GNI]],2,FALSE),"")</f>
        <v/>
      </c>
    </row>
    <row r="51" spans="2:6" x14ac:dyDescent="0.25">
      <c r="B51" s="12" t="s">
        <v>847</v>
      </c>
      <c r="C51" s="11">
        <f>GETPIVOTDATA("Salary in USD",pivot_country!$A$3,"clean Country",B51)</f>
        <v>19831.432821021317</v>
      </c>
      <c r="D51">
        <f>VLOOKUP(B51,tblCountries[[Mapping]:[geo_latitude]],3,FALSE)</f>
        <v>29.915437070010299</v>
      </c>
      <c r="E51">
        <f>VLOOKUP(B51,tblCountries[[Mapping]:[geo_latitude]],4,FALSE)</f>
        <v>26.718360706980501</v>
      </c>
      <c r="F51" s="19">
        <f>IFERROR(C51/VLOOKUP(B51,Table3[[Country]:[GNI]],2,FALSE),"")</f>
        <v>3.2725136668352008</v>
      </c>
    </row>
    <row r="52" spans="2:6" x14ac:dyDescent="0.25">
      <c r="B52" s="12" t="s">
        <v>574</v>
      </c>
      <c r="C52" s="11">
        <f>GETPIVOTDATA("Salary in USD",pivot_country!$A$3,"clean Country",B52)</f>
        <v>12000</v>
      </c>
      <c r="D52">
        <f>VLOOKUP(B52,tblCountries[[Mapping]:[geo_latitude]],3,FALSE)</f>
        <v>24.853635072757601</v>
      </c>
      <c r="E52">
        <f>VLOOKUP(B52,tblCountries[[Mapping]:[geo_latitude]],4,FALSE)</f>
        <v>58.706043479479803</v>
      </c>
      <c r="F52" s="19">
        <f>IFERROR(C52/VLOOKUP(B52,Table3[[Country]:[GNI]],2,FALSE),"")</f>
        <v>0.60575466935890965</v>
      </c>
    </row>
    <row r="53" spans="2:6" x14ac:dyDescent="0.25">
      <c r="B53" s="12" t="s">
        <v>1991</v>
      </c>
      <c r="C53" s="11">
        <f>GETPIVOTDATA("Salary in USD",pivot_country!$A$3,"clean Country",B53)</f>
        <v>2953.8461538461538</v>
      </c>
      <c r="D53">
        <f>VLOOKUP(B53,tblCountries[[Mapping]:[geo_latitude]],3,FALSE)</f>
        <v>39.630622963148902</v>
      </c>
      <c r="E53">
        <f>VLOOKUP(B53,tblCountries[[Mapping]:[geo_latitude]],4,FALSE)</f>
        <v>8.6330684533992201</v>
      </c>
      <c r="F53" s="19">
        <f>IFERROR(C53/VLOOKUP(B53,Table3[[Country]:[GNI]],2,FALSE),"")</f>
        <v>2.8402366863905324</v>
      </c>
    </row>
    <row r="54" spans="2:6" x14ac:dyDescent="0.25">
      <c r="B54" s="12" t="s">
        <v>983</v>
      </c>
      <c r="C54" s="11">
        <f>GETPIVOTDATA("Salary in USD",pivot_country!$A$3,"clean Country",B54)</f>
        <v>142962.28353452226</v>
      </c>
      <c r="D54">
        <f>VLOOKUP(B54,tblCountries[[Mapping]:[geo_latitude]],3,FALSE)</f>
        <v>9.9999997</v>
      </c>
      <c r="E54">
        <f>VLOOKUP(B54,tblCountries[[Mapping]:[geo_latitude]],4,FALSE)</f>
        <v>51.000000300000004</v>
      </c>
      <c r="F54" s="19">
        <f>IFERROR(C54/VLOOKUP(B54,Table3[[Country]:[GNI]],2,FALSE),"")</f>
        <v>4.5141232565368572</v>
      </c>
    </row>
    <row r="55" spans="2:6" x14ac:dyDescent="0.25">
      <c r="B55" s="12" t="s">
        <v>515</v>
      </c>
      <c r="C55" s="11">
        <f>GETPIVOTDATA("Salary in USD",pivot_country!$A$3,"clean Country",B55)</f>
        <v>75389.415540034111</v>
      </c>
      <c r="D55">
        <f>VLOOKUP(B55,tblCountries[[Mapping]:[geo_latitude]],3,FALSE)</f>
        <v>25.733350316683499</v>
      </c>
      <c r="E55">
        <f>VLOOKUP(B55,tblCountries[[Mapping]:[geo_latitude]],4,FALSE)</f>
        <v>64.130182008867195</v>
      </c>
      <c r="F55" s="19">
        <f>IFERROR(C55/VLOOKUP(B55,Table3[[Country]:[GNI]],2,FALSE),"")</f>
        <v>2.033704222822609</v>
      </c>
    </row>
    <row r="56" spans="2:6" x14ac:dyDescent="0.25">
      <c r="B56" s="12" t="s">
        <v>106</v>
      </c>
      <c r="C56" s="11">
        <f>GETPIVOTDATA("Salary in USD",pivot_country!$A$3,"clean Country",B56)</f>
        <v>56952.725049143286</v>
      </c>
      <c r="D56">
        <f>VLOOKUP(B56,tblCountries[[Mapping]:[geo_latitude]],3,FALSE)</f>
        <v>2.3377800069637802</v>
      </c>
      <c r="E56">
        <f>VLOOKUP(B56,tblCountries[[Mapping]:[geo_latitude]],4,FALSE)</f>
        <v>46.531792132960398</v>
      </c>
      <c r="F56" s="19">
        <f>IFERROR(C56/VLOOKUP(B56,Table3[[Country]:[GNI]],2,FALSE),"")</f>
        <v>1.6389273395436916</v>
      </c>
    </row>
    <row r="57" spans="2:6" x14ac:dyDescent="0.25">
      <c r="B57" s="12" t="s">
        <v>24</v>
      </c>
      <c r="C57" s="11">
        <f>GETPIVOTDATA("Salary in USD",pivot_country!$A$3,"clean Country",B57)</f>
        <v>73577.87358001103</v>
      </c>
      <c r="D57">
        <f>VLOOKUP(B57,tblCountries[[Mapping]:[geo_latitude]],3,FALSE)</f>
        <v>10.370231137780101</v>
      </c>
      <c r="E57">
        <f>VLOOKUP(B57,tblCountries[[Mapping]:[geo_latitude]],4,FALSE)</f>
        <v>51.322924262780397</v>
      </c>
      <c r="F57" s="19">
        <f>IFERROR(C57/VLOOKUP(B57,Table3[[Country]:[GNI]],2,FALSE),"")</f>
        <v>1.9311777842522579</v>
      </c>
    </row>
    <row r="58" spans="2:6" x14ac:dyDescent="0.25">
      <c r="B58" s="12" t="s">
        <v>1503</v>
      </c>
      <c r="C58" s="11">
        <f>GETPIVOTDATA("Salary in USD",pivot_country!$A$3,"clean Country",B58)</f>
        <v>18000</v>
      </c>
      <c r="D58">
        <f>VLOOKUP(B58,tblCountries[[Mapping]:[geo_latitude]],3,FALSE)</f>
        <v>-1.18954276973065</v>
      </c>
      <c r="E58">
        <f>VLOOKUP(B58,tblCountries[[Mapping]:[geo_latitude]],4,FALSE)</f>
        <v>7.8428245798460496</v>
      </c>
      <c r="F58" s="19">
        <f>IFERROR(C58/VLOOKUP(B58,Table3[[Country]:[GNI]],2,FALSE),"")</f>
        <v>11.111111111111111</v>
      </c>
    </row>
    <row r="59" spans="2:6" x14ac:dyDescent="0.25">
      <c r="B59" s="12" t="s">
        <v>169</v>
      </c>
      <c r="C59" s="11">
        <f>GETPIVOTDATA("Salary in USD",pivot_country!$A$3,"clean Country",B59)</f>
        <v>30066.120056134718</v>
      </c>
      <c r="D59">
        <f>VLOOKUP(B59,tblCountries[[Mapping]:[geo_latitude]],3,FALSE)</f>
        <v>23.998979285390799</v>
      </c>
      <c r="E59">
        <f>VLOOKUP(B59,tblCountries[[Mapping]:[geo_latitude]],4,FALSE)</f>
        <v>38.248346119095103</v>
      </c>
      <c r="F59" s="19">
        <f>IFERROR(C59/VLOOKUP(B59,Table3[[Country]:[GNI]],2,FALSE),"")</f>
        <v>1.0881693831391501</v>
      </c>
    </row>
    <row r="60" spans="2:6" x14ac:dyDescent="0.25">
      <c r="B60" s="12" t="s">
        <v>680</v>
      </c>
      <c r="C60" s="11" t="e">
        <f>GETPIVOTDATA("Salary in USD",pivot_country!$A$3,"clean Country",B60)</f>
        <v>#REF!</v>
      </c>
      <c r="D60">
        <f>VLOOKUP(B60,tblCountries[[Mapping]:[geo_latitude]],3,FALSE)</f>
        <v>-58.641689100000001</v>
      </c>
      <c r="E60">
        <f>VLOOKUP(B60,tblCountries[[Mapping]:[geo_latitude]],4,FALSE)</f>
        <v>4.8417097</v>
      </c>
      <c r="F60" s="19" t="str">
        <f>IFERROR(C60/VLOOKUP(B60,Table3[[Country]:[GNI]],2,FALSE),"")</f>
        <v/>
      </c>
    </row>
    <row r="61" spans="2:6" x14ac:dyDescent="0.25">
      <c r="B61" s="12" t="s">
        <v>1933</v>
      </c>
      <c r="C61" s="11">
        <f>GETPIVOTDATA("Salary in USD",pivot_country!$A$3,"clean Country",B61)</f>
        <v>20000</v>
      </c>
      <c r="D61">
        <f>VLOOKUP(B61,tblCountries[[Mapping]:[geo_latitude]],3,FALSE)</f>
        <v>114.1623665</v>
      </c>
      <c r="E61">
        <f>VLOOKUP(B61,tblCountries[[Mapping]:[geo_latitude]],4,FALSE)</f>
        <v>22.385829399999999</v>
      </c>
      <c r="F61" s="19">
        <f>IFERROR(C61/VLOOKUP(B61,Table3[[Country]:[GNI]],2,FALSE),"")</f>
        <v>0.42122999157540014</v>
      </c>
    </row>
    <row r="62" spans="2:6" x14ac:dyDescent="0.25">
      <c r="B62" s="12" t="s">
        <v>38</v>
      </c>
      <c r="C62" s="11">
        <f>GETPIVOTDATA("Salary in USD",pivot_country!$A$3,"clean Country",B62)</f>
        <v>24716.347245901055</v>
      </c>
      <c r="D62">
        <f>VLOOKUP(B62,tblCountries[[Mapping]:[geo_latitude]],3,FALSE)</f>
        <v>19.412234407010001</v>
      </c>
      <c r="E62">
        <f>VLOOKUP(B62,tblCountries[[Mapping]:[geo_latitude]],4,FALSE)</f>
        <v>47.165332102784703</v>
      </c>
      <c r="F62" s="19">
        <f>IFERROR(C62/VLOOKUP(B62,Table3[[Country]:[GNI]],2,FALSE),"")</f>
        <v>1.264263286235348</v>
      </c>
    </row>
    <row r="63" spans="2:6" x14ac:dyDescent="0.25">
      <c r="B63" s="12" t="s">
        <v>21</v>
      </c>
      <c r="C63" s="11">
        <f>GETPIVOTDATA("Salary in USD",pivot_country!$A$3,"clean Country",B63)</f>
        <v>41731</v>
      </c>
      <c r="D63">
        <f>VLOOKUP(B63,tblCountries[[Mapping]:[geo_latitude]],3,FALSE)</f>
        <v>-18.9371978498469</v>
      </c>
      <c r="E63">
        <f>VLOOKUP(B63,tblCountries[[Mapping]:[geo_latitude]],4,FALSE)</f>
        <v>65.089921497286994</v>
      </c>
      <c r="F63" s="19">
        <f>IFERROR(C63/VLOOKUP(B63,Table3[[Country]:[GNI]],2,FALSE),"")</f>
        <v>1.4761584718783163</v>
      </c>
    </row>
    <row r="64" spans="2:6" x14ac:dyDescent="0.25">
      <c r="B64" s="12" t="s">
        <v>8</v>
      </c>
      <c r="C64" s="11">
        <f>GETPIVOTDATA("Salary in USD",pivot_country!$A$3,"clean Country",B64)</f>
        <v>13354.009259116025</v>
      </c>
      <c r="D64">
        <f>VLOOKUP(B64,tblCountries[[Mapping]:[geo_latitude]],3,FALSE)</f>
        <v>79.718824157759499</v>
      </c>
      <c r="E64">
        <f>VLOOKUP(B64,tblCountries[[Mapping]:[geo_latitude]],4,FALSE)</f>
        <v>22.134914550529199</v>
      </c>
      <c r="F64" s="19">
        <f>IFERROR(C64/VLOOKUP(B64,Table3[[Country]:[GNI]],2,FALSE),"")</f>
        <v>3.9276497820929483</v>
      </c>
    </row>
    <row r="65" spans="2:6" x14ac:dyDescent="0.25">
      <c r="B65" s="12" t="s">
        <v>726</v>
      </c>
      <c r="C65" s="11">
        <f>GETPIVOTDATA("Salary in USD",pivot_country!$A$3,"clean Country",B65)</f>
        <v>28872.83679733074</v>
      </c>
      <c r="D65">
        <f>VLOOKUP(B65,tblCountries[[Mapping]:[geo_latitude]],3,FALSE)</f>
        <v>118.74036008173201</v>
      </c>
      <c r="E65">
        <f>VLOOKUP(B65,tblCountries[[Mapping]:[geo_latitude]],4,FALSE)</f>
        <v>-3.1759486978616001</v>
      </c>
      <c r="F65" s="19">
        <f>IFERROR(C65/VLOOKUP(B65,Table3[[Country]:[GNI]],2,FALSE),"")</f>
        <v>6.8744849517454139</v>
      </c>
    </row>
    <row r="66" spans="2:6" x14ac:dyDescent="0.25">
      <c r="B66" s="12" t="s">
        <v>512</v>
      </c>
      <c r="C66" s="11">
        <f>GETPIVOTDATA("Salary in USD",pivot_country!$A$3,"clean Country",B66)</f>
        <v>12000</v>
      </c>
      <c r="D66">
        <f>VLOOKUP(B66,tblCountries[[Mapping]:[geo_latitude]],3,FALSE)</f>
        <v>52.947133700000002</v>
      </c>
      <c r="E66">
        <f>VLOOKUP(B66,tblCountries[[Mapping]:[geo_latitude]],4,FALSE)</f>
        <v>32.940750399999999</v>
      </c>
      <c r="F66" s="19">
        <f>IFERROR(C66/VLOOKUP(B66,Table3[[Country]:[GNI]],2,FALSE),"")</f>
        <v>1.0443864229765014</v>
      </c>
    </row>
    <row r="67" spans="2:6" x14ac:dyDescent="0.25">
      <c r="B67" s="12" t="s">
        <v>36</v>
      </c>
      <c r="C67" s="11">
        <f>GETPIVOTDATA("Salary in USD",pivot_country!$A$3,"clean Country",B67)</f>
        <v>54833.615785475275</v>
      </c>
      <c r="D67">
        <f>VLOOKUP(B67,tblCountries[[Mapping]:[geo_latitude]],3,FALSE)</f>
        <v>-8.3497513219418007</v>
      </c>
      <c r="E67">
        <f>VLOOKUP(B67,tblCountries[[Mapping]:[geo_latitude]],4,FALSE)</f>
        <v>53.181314068583603</v>
      </c>
      <c r="F67" s="19">
        <f>IFERROR(C67/VLOOKUP(B67,Table3[[Country]:[GNI]],2,FALSE),"")</f>
        <v>1.6348722655180463</v>
      </c>
    </row>
    <row r="68" spans="2:6" x14ac:dyDescent="0.25">
      <c r="B68" s="12" t="s">
        <v>416</v>
      </c>
      <c r="C68" s="11">
        <f>GETPIVOTDATA("Salary in USD",pivot_country!$A$3,"clean Country",B68)</f>
        <v>66840</v>
      </c>
      <c r="D68">
        <f>VLOOKUP(B68,tblCountries[[Mapping]:[geo_latitude]],3,FALSE)</f>
        <v>34.976029031563399</v>
      </c>
      <c r="E68">
        <f>VLOOKUP(B68,tblCountries[[Mapping]:[geo_latitude]],4,FALSE)</f>
        <v>31.563409567095999</v>
      </c>
      <c r="F68" s="19">
        <f>IFERROR(C68/VLOOKUP(B68,Table3[[Country]:[GNI]],2,FALSE),"")</f>
        <v>2.4164859002169199</v>
      </c>
    </row>
    <row r="69" spans="2:6" x14ac:dyDescent="0.25">
      <c r="B69" s="12" t="s">
        <v>895</v>
      </c>
      <c r="C69" s="11">
        <f>GETPIVOTDATA("Salary in USD",pivot_country!$A$3,"clean Country",B69)</f>
        <v>47258.859130487806</v>
      </c>
      <c r="D69">
        <f>VLOOKUP(B69,tblCountries[[Mapping]:[geo_latitude]],3,FALSE)</f>
        <v>12.454635881087199</v>
      </c>
      <c r="E69">
        <f>VLOOKUP(B69,tblCountries[[Mapping]:[geo_latitude]],4,FALSE)</f>
        <v>41.989990147759798</v>
      </c>
      <c r="F69" s="19">
        <f>IFERROR(C69/VLOOKUP(B69,Table3[[Country]:[GNI]],2,FALSE),"")</f>
        <v>1.4856604567899341</v>
      </c>
    </row>
    <row r="70" spans="2:6" x14ac:dyDescent="0.25">
      <c r="B70" s="12" t="s">
        <v>654</v>
      </c>
      <c r="C70" s="11">
        <f>GETPIVOTDATA("Salary in USD",pivot_country!$A$3,"clean Country",B70)</f>
        <v>67564.774036395989</v>
      </c>
      <c r="D70">
        <f>VLOOKUP(B70,tblCountries[[Mapping]:[geo_latitude]],3,FALSE)</f>
        <v>136.329402140414</v>
      </c>
      <c r="E70">
        <f>VLOOKUP(B70,tblCountries[[Mapping]:[geo_latitude]],4,FALSE)</f>
        <v>35.945219199230898</v>
      </c>
      <c r="F70" s="19">
        <f>IFERROR(C70/VLOOKUP(B70,Table3[[Country]:[GNI]],2,FALSE),"")</f>
        <v>1.9521749215947988</v>
      </c>
    </row>
    <row r="71" spans="2:6" x14ac:dyDescent="0.25">
      <c r="B71" s="12" t="s">
        <v>1344</v>
      </c>
      <c r="C71" s="11">
        <f>GETPIVOTDATA("Salary in USD",pivot_country!$A$3,"clean Country",B71)</f>
        <v>51497.005988023957</v>
      </c>
      <c r="D71">
        <f>VLOOKUP(B71,tblCountries[[Mapping]:[geo_latitude]],3,FALSE)</f>
        <v>37.933094471458503</v>
      </c>
      <c r="E71">
        <f>VLOOKUP(B71,tblCountries[[Mapping]:[geo_latitude]],4,FALSE)</f>
        <v>0.42149734546697398</v>
      </c>
      <c r="F71" s="19">
        <f>IFERROR(C71/VLOOKUP(B71,Table3[[Country]:[GNI]],2,FALSE),"")</f>
        <v>31.400613407331679</v>
      </c>
    </row>
    <row r="72" spans="2:6" x14ac:dyDescent="0.25">
      <c r="B72" s="12" t="s">
        <v>1176</v>
      </c>
      <c r="C72" s="11">
        <f>GETPIVOTDATA("Salary in USD",pivot_country!$A$3,"clean Country",B72)</f>
        <v>42666.666666666664</v>
      </c>
      <c r="D72">
        <f>VLOOKUP(B72,tblCountries[[Mapping]:[geo_latitude]],3,FALSE)</f>
        <v>47.754882648013997</v>
      </c>
      <c r="E72">
        <f>VLOOKUP(B72,tblCountries[[Mapping]:[geo_latitude]],4,FALSE)</f>
        <v>29.3357408462503</v>
      </c>
      <c r="F72" s="19">
        <f>IFERROR(C72/VLOOKUP(B72,Table3[[Country]:[GNI]],2,FALSE),"")</f>
        <v>0.90838123625008871</v>
      </c>
    </row>
    <row r="73" spans="2:6" x14ac:dyDescent="0.25">
      <c r="B73" s="12" t="s">
        <v>1043</v>
      </c>
      <c r="C73" s="11">
        <f>GETPIVOTDATA("Salary in USD",pivot_country!$A$3,"clean Country",B73)</f>
        <v>15600</v>
      </c>
      <c r="D73">
        <f>VLOOKUP(B73,tblCountries[[Mapping]:[geo_latitude]],3,FALSE)</f>
        <v>47.754882648013997</v>
      </c>
      <c r="E73">
        <f>VLOOKUP(B73,tblCountries[[Mapping]:[geo_latitude]],4,FALSE)</f>
        <v>29.3357408462503</v>
      </c>
      <c r="F73" s="19" t="str">
        <f>IFERROR(C73/VLOOKUP(B73,Table3[[Country]:[GNI]],2,FALSE),"")</f>
        <v/>
      </c>
    </row>
    <row r="74" spans="2:6" x14ac:dyDescent="0.25">
      <c r="B74" s="12" t="s">
        <v>1371</v>
      </c>
      <c r="C74" s="11">
        <f>GETPIVOTDATA("Salary in USD",pivot_country!$A$3,"clean Country",B74)</f>
        <v>4400</v>
      </c>
      <c r="D74">
        <f>VLOOKUP(B74,tblCountries[[Mapping]:[geo_latitude]],3,FALSE)</f>
        <v>-80.219722200000007</v>
      </c>
      <c r="E74">
        <f>VLOOKUP(B74,tblCountries[[Mapping]:[geo_latitude]],4,FALSE)</f>
        <v>25.768611100000001</v>
      </c>
      <c r="F74" s="19" t="str">
        <f>IFERROR(C74/VLOOKUP(B74,Table3[[Country]:[GNI]],2,FALSE),"")</f>
        <v/>
      </c>
    </row>
    <row r="75" spans="2:6" x14ac:dyDescent="0.25">
      <c r="B75" s="12" t="s">
        <v>1745</v>
      </c>
      <c r="C75" s="11">
        <f>GETPIVOTDATA("Salary in USD",pivot_country!$A$3,"clean Country",B75)</f>
        <v>177600</v>
      </c>
      <c r="D75">
        <f>VLOOKUP(B75,tblCountries[[Mapping]:[geo_latitude]],3,FALSE)</f>
        <v>28.246684150964501</v>
      </c>
      <c r="E75">
        <f>VLOOKUP(B75,tblCountries[[Mapping]:[geo_latitude]],4,FALSE)</f>
        <v>-29.582961678721599</v>
      </c>
      <c r="F75" s="19">
        <f>IFERROR(C75/VLOOKUP(B75,Table3[[Country]:[GNI]],2,FALSE),"")</f>
        <v>90.152284263959388</v>
      </c>
    </row>
    <row r="76" spans="2:6" x14ac:dyDescent="0.25">
      <c r="B76" s="12" t="s">
        <v>1700</v>
      </c>
      <c r="C76" s="11">
        <f>GETPIVOTDATA("Salary in USD",pivot_country!$A$3,"clean Country",B76)</f>
        <v>24864</v>
      </c>
      <c r="D76">
        <f>VLOOKUP(B76,tblCountries[[Mapping]:[geo_latitude]],3,FALSE)</f>
        <v>18.123672299999999</v>
      </c>
      <c r="E76">
        <f>VLOOKUP(B76,tblCountries[[Mapping]:[geo_latitude]],4,FALSE)</f>
        <v>26.8234472</v>
      </c>
      <c r="F76" s="19">
        <f>IFERROR(C76/VLOOKUP(B76,Table3[[Country]:[GNI]],2,FALSE),"")</f>
        <v>1.4729857819905214</v>
      </c>
    </row>
    <row r="77" spans="2:6" x14ac:dyDescent="0.25">
      <c r="B77" s="12" t="s">
        <v>818</v>
      </c>
      <c r="C77" s="11">
        <f>GETPIVOTDATA("Salary in USD",pivot_country!$A$3,"clean Country",B77)</f>
        <v>15000</v>
      </c>
      <c r="D77">
        <f>VLOOKUP(B77,tblCountries[[Mapping]:[geo_latitude]],3,FALSE)</f>
        <v>23.8005385912534</v>
      </c>
      <c r="E77">
        <f>VLOOKUP(B77,tblCountries[[Mapping]:[geo_latitude]],4,FALSE)</f>
        <v>55.347249464984003</v>
      </c>
      <c r="F77" s="19">
        <f>IFERROR(C77/VLOOKUP(B77,Table3[[Country]:[GNI]],2,FALSE),"")</f>
        <v>0.83056478405315615</v>
      </c>
    </row>
    <row r="78" spans="2:6" x14ac:dyDescent="0.25">
      <c r="B78" s="12" t="s">
        <v>1118</v>
      </c>
      <c r="C78" s="11">
        <f>GETPIVOTDATA("Salary in USD",pivot_country!$A$3,"clean Country",B78)</f>
        <v>24436.546958292147</v>
      </c>
      <c r="D78">
        <f>VLOOKUP(B78,tblCountries[[Mapping]:[geo_latitude]],3,FALSE)</f>
        <v>109.53118856002099</v>
      </c>
      <c r="E78">
        <f>VLOOKUP(B78,tblCountries[[Mapping]:[geo_latitude]],4,FALSE)</f>
        <v>3.9161170879931002</v>
      </c>
      <c r="F78" s="19">
        <f>IFERROR(C78/VLOOKUP(B78,Table3[[Country]:[GNI]],2,FALSE),"")</f>
        <v>1.7184632178827108</v>
      </c>
    </row>
    <row r="79" spans="2:6" x14ac:dyDescent="0.25">
      <c r="B79" s="12" t="s">
        <v>1771</v>
      </c>
      <c r="C79" s="11">
        <f>GETPIVOTDATA("Salary in USD",pivot_country!$A$3,"clean Country",B79)</f>
        <v>9376.2513877177607</v>
      </c>
      <c r="D79">
        <f>VLOOKUP(B79,tblCountries[[Mapping]:[geo_latitude]],3,FALSE)</f>
        <v>59.063026550986201</v>
      </c>
      <c r="E79">
        <f>VLOOKUP(B79,tblCountries[[Mapping]:[geo_latitude]],4,FALSE)</f>
        <v>-20.086257076753601</v>
      </c>
      <c r="F79" s="19">
        <f>IFERROR(C79/VLOOKUP(B79,Table3[[Country]:[GNI]],2,FALSE),"")</f>
        <v>0.67069037108138485</v>
      </c>
    </row>
    <row r="80" spans="2:6" x14ac:dyDescent="0.25">
      <c r="B80" s="12" t="s">
        <v>166</v>
      </c>
      <c r="C80" s="11">
        <f>GETPIVOTDATA("Salary in USD",pivot_country!$A$3,"clean Country",B80)</f>
        <v>32138.498288519273</v>
      </c>
      <c r="D80">
        <f>VLOOKUP(B80,tblCountries[[Mapping]:[geo_latitude]],3,FALSE)</f>
        <v>-103.373900728424</v>
      </c>
      <c r="E80">
        <f>VLOOKUP(B80,tblCountries[[Mapping]:[geo_latitude]],4,FALSE)</f>
        <v>23.996424387451</v>
      </c>
      <c r="F80" s="19">
        <f>IFERROR(C80/VLOOKUP(B80,Table3[[Country]:[GNI]],2,FALSE),"")</f>
        <v>2.2318401589249497</v>
      </c>
    </row>
    <row r="81" spans="2:6" x14ac:dyDescent="0.25">
      <c r="B81" s="12" t="s">
        <v>1411</v>
      </c>
      <c r="C81" s="11">
        <f>GETPIVOTDATA("Salary in USD",pivot_country!$A$3,"clean Country",B81)</f>
        <v>7261.724659606657</v>
      </c>
      <c r="D81">
        <f>VLOOKUP(B81,tblCountries[[Mapping]:[geo_latitude]],3,FALSE)</f>
        <v>103.071345866447</v>
      </c>
      <c r="E81">
        <f>VLOOKUP(B81,tblCountries[[Mapping]:[geo_latitude]],4,FALSE)</f>
        <v>46.835718420347099</v>
      </c>
      <c r="F81" s="19">
        <f>IFERROR(C81/VLOOKUP(B81,Table3[[Country]:[GNI]],2,FALSE),"")</f>
        <v>1.9786715693751109</v>
      </c>
    </row>
    <row r="82" spans="2:6" x14ac:dyDescent="0.25">
      <c r="B82" s="12" t="s">
        <v>1291</v>
      </c>
      <c r="C82" s="11">
        <f>GETPIVOTDATA("Salary in USD",pivot_country!$A$3,"clean Country",B82)</f>
        <v>13500</v>
      </c>
      <c r="D82">
        <f>VLOOKUP(B82,tblCountries[[Mapping]:[geo_latitude]],3,FALSE)</f>
        <v>19.2050343093448</v>
      </c>
      <c r="E82">
        <f>VLOOKUP(B82,tblCountries[[Mapping]:[geo_latitude]],4,FALSE)</f>
        <v>42.700153652851299</v>
      </c>
      <c r="F82" s="19">
        <f>IFERROR(C82/VLOOKUP(B82,Table3[[Country]:[GNI]],2,FALSE),"")</f>
        <v>1.05716523101018</v>
      </c>
    </row>
    <row r="83" spans="2:6" x14ac:dyDescent="0.25">
      <c r="B83" s="12" t="s">
        <v>1731</v>
      </c>
      <c r="C83" s="11">
        <f>GETPIVOTDATA("Salary in USD",pivot_country!$A$3,"clean Country",B83)</f>
        <v>13745.704467353951</v>
      </c>
      <c r="D83">
        <f>VLOOKUP(B83,tblCountries[[Mapping]:[geo_latitude]],3,FALSE)</f>
        <v>-6.4342784695884498</v>
      </c>
      <c r="E83">
        <f>VLOOKUP(B83,tblCountries[[Mapping]:[geo_latitude]],4,FALSE)</f>
        <v>31.8991049141896</v>
      </c>
      <c r="F83" s="19">
        <f>IFERROR(C83/VLOOKUP(B83,Table3[[Country]:[GNI]],2,FALSE),"")</f>
        <v>2.9881966233378154</v>
      </c>
    </row>
    <row r="84" spans="2:6" x14ac:dyDescent="0.25">
      <c r="B84" s="12" t="s">
        <v>577</v>
      </c>
      <c r="C84" s="11">
        <f>GETPIVOTDATA("Salary in USD",pivot_country!$A$3,"clean Country",B84)</f>
        <v>24000</v>
      </c>
      <c r="D84">
        <f>VLOOKUP(B84,tblCountries[[Mapping]:[geo_latitude]],3,FALSE)</f>
        <v>34.914497699999998</v>
      </c>
      <c r="E84">
        <f>VLOOKUP(B84,tblCountries[[Mapping]:[geo_latitude]],4,FALSE)</f>
        <v>-19.3022329</v>
      </c>
      <c r="F84" s="19">
        <f>IFERROR(C84/VLOOKUP(B84,Table3[[Country]:[GNI]],2,FALSE),"")</f>
        <v>25.806451612903224</v>
      </c>
    </row>
    <row r="85" spans="2:6" x14ac:dyDescent="0.25">
      <c r="B85" s="12" t="s">
        <v>1444</v>
      </c>
      <c r="C85" s="11">
        <f>GETPIVOTDATA("Salary in USD",pivot_country!$A$3,"clean Country",B85)</f>
        <v>17700</v>
      </c>
      <c r="D85">
        <f>VLOOKUP(B85,tblCountries[[Mapping]:[geo_latitude]],3,FALSE)</f>
        <v>95.999965000000003</v>
      </c>
      <c r="E85">
        <f>VLOOKUP(B85,tblCountries[[Mapping]:[geo_latitude]],4,FALSE)</f>
        <v>17.175049699999999</v>
      </c>
      <c r="F85" s="19">
        <f>IFERROR(C85/VLOOKUP(B85,Table3[[Country]:[GNI]],2,FALSE),"")</f>
        <v>9.0769230769230766</v>
      </c>
    </row>
    <row r="86" spans="2:6" x14ac:dyDescent="0.25">
      <c r="B86" s="12" t="s">
        <v>1679</v>
      </c>
      <c r="C86" s="11">
        <f>GETPIVOTDATA("Salary in USD",pivot_country!$A$3,"clean Country",B86)</f>
        <v>12000</v>
      </c>
      <c r="D86">
        <f>VLOOKUP(B86,tblCountries[[Mapping]:[geo_latitude]],3,FALSE)</f>
        <v>109.53118856002099</v>
      </c>
      <c r="E86">
        <f>VLOOKUP(B86,tblCountries[[Mapping]:[geo_latitude]],4,FALSE)</f>
        <v>3.9161170879931002</v>
      </c>
      <c r="F86" s="19" t="str">
        <f>IFERROR(C86/VLOOKUP(B86,Table3[[Country]:[GNI]],2,FALSE),"")</f>
        <v/>
      </c>
    </row>
    <row r="87" spans="2:6" x14ac:dyDescent="0.25">
      <c r="B87" s="12" t="s">
        <v>628</v>
      </c>
      <c r="C87" s="11">
        <f>GETPIVOTDATA("Salary in USD",pivot_country!$A$3,"clean Country",B87)</f>
        <v>71589.78016777127</v>
      </c>
      <c r="D87">
        <f>VLOOKUP(B87,tblCountries[[Mapping]:[geo_latitude]],3,FALSE)</f>
        <v>-0.23411047311343899</v>
      </c>
      <c r="E87">
        <f>VLOOKUP(B87,tblCountries[[Mapping]:[geo_latitude]],4,FALSE)</f>
        <v>49.402635500701699</v>
      </c>
      <c r="F87" s="19">
        <f>IFERROR(C87/VLOOKUP(B87,Table3[[Country]:[GNI]],2,FALSE),"")</f>
        <v>1.7122645340294491</v>
      </c>
    </row>
    <row r="88" spans="2:6" x14ac:dyDescent="0.25">
      <c r="B88" s="12" t="s">
        <v>672</v>
      </c>
      <c r="C88" s="11">
        <f>GETPIVOTDATA("Salary in USD",pivot_country!$A$3,"clean Country",B88)</f>
        <v>64264.129273078222</v>
      </c>
      <c r="D88">
        <f>VLOOKUP(B88,tblCountries[[Mapping]:[geo_latitude]],3,FALSE)</f>
        <v>157.68814341298901</v>
      </c>
      <c r="E88">
        <f>VLOOKUP(B88,tblCountries[[Mapping]:[geo_latitude]],4,FALSE)</f>
        <v>-41.605832905433601</v>
      </c>
      <c r="F88" s="19">
        <f>IFERROR(C88/VLOOKUP(B88,Table3[[Country]:[GNI]],2,FALSE),"")</f>
        <v>2.2869796894333887</v>
      </c>
    </row>
    <row r="89" spans="2:6" x14ac:dyDescent="0.25">
      <c r="B89" s="12" t="s">
        <v>870</v>
      </c>
      <c r="C89" s="11">
        <f>GETPIVOTDATA("Salary in USD",pivot_country!$A$3,"clean Country",B89)</f>
        <v>13494.896250642014</v>
      </c>
      <c r="D89">
        <f>VLOOKUP(B89,tblCountries[[Mapping]:[geo_latitude]],3,FALSE)</f>
        <v>8.0612316768906709</v>
      </c>
      <c r="E89">
        <f>VLOOKUP(B89,tblCountries[[Mapping]:[geo_latitude]],4,FALSE)</f>
        <v>9.5096953011900194</v>
      </c>
      <c r="F89" s="19">
        <f>IFERROR(C89/VLOOKUP(B89,Table3[[Country]:[GNI]],2,FALSE),"")</f>
        <v>6.0245072547508993</v>
      </c>
    </row>
    <row r="90" spans="2:6" x14ac:dyDescent="0.25">
      <c r="B90" s="12" t="s">
        <v>583</v>
      </c>
      <c r="C90" s="11">
        <f>GETPIVOTDATA("Salary in USD",pivot_country!$A$3,"clean Country",B90)</f>
        <v>99016.174371435307</v>
      </c>
      <c r="D90">
        <f>VLOOKUP(B90,tblCountries[[Mapping]:[geo_latitude]],3,FALSE)</f>
        <v>14.2476196306026</v>
      </c>
      <c r="E90">
        <f>VLOOKUP(B90,tblCountries[[Mapping]:[geo_latitude]],4,FALSE)</f>
        <v>65.0837339717189</v>
      </c>
      <c r="F90" s="19">
        <f>IFERROR(C90/VLOOKUP(B90,Table3[[Country]:[GNI]],2,FALSE),"")</f>
        <v>1.6905612834460526</v>
      </c>
    </row>
    <row r="91" spans="2:6" x14ac:dyDescent="0.25">
      <c r="B91" s="12" t="s">
        <v>2004</v>
      </c>
      <c r="C91" s="11">
        <f>GETPIVOTDATA("Salary in USD",pivot_country!$A$3,"clean Country",B91)</f>
        <v>100800</v>
      </c>
      <c r="D91">
        <f>VLOOKUP(B91,tblCountries[[Mapping]:[geo_latitude]],3,FALSE)</f>
        <v>56.204361666001901</v>
      </c>
      <c r="E91">
        <f>VLOOKUP(B91,tblCountries[[Mapping]:[geo_latitude]],4,FALSE)</f>
        <v>20.5725797624225</v>
      </c>
      <c r="F91" s="19">
        <f>IFERROR(C91/VLOOKUP(B91,Table3[[Country]:[GNI]],2,FALSE),"")</f>
        <v>4.0015879317189365</v>
      </c>
    </row>
    <row r="92" spans="2:6" x14ac:dyDescent="0.25">
      <c r="B92" s="12" t="s">
        <v>17</v>
      </c>
      <c r="C92" s="11">
        <f>GETPIVOTDATA("Salary in USD",pivot_country!$A$3,"clean Country",B92)</f>
        <v>11873.552586779411</v>
      </c>
      <c r="D92">
        <f>VLOOKUP(B92,tblCountries[[Mapping]:[geo_latitude]],3,FALSE)</f>
        <v>71.247499000000005</v>
      </c>
      <c r="E92">
        <f>VLOOKUP(B92,tblCountries[[Mapping]:[geo_latitude]],4,FALSE)</f>
        <v>30.3308401</v>
      </c>
      <c r="F92" s="19">
        <f>IFERROR(C92/VLOOKUP(B92,Table3[[Country]:[GNI]],2,FALSE),"")</f>
        <v>4.2557536153331226</v>
      </c>
    </row>
    <row r="93" spans="2:6" x14ac:dyDescent="0.25">
      <c r="B93" s="12" t="s">
        <v>136</v>
      </c>
      <c r="C93" s="11">
        <f>GETPIVOTDATA("Salary in USD",pivot_country!$A$3,"clean Country",B93)</f>
        <v>44759.985974790194</v>
      </c>
      <c r="D93">
        <f>VLOOKUP(B93,tblCountries[[Mapping]:[geo_latitude]],3,FALSE)</f>
        <v>-80.158713510610198</v>
      </c>
      <c r="E93">
        <f>VLOOKUP(B93,tblCountries[[Mapping]:[geo_latitude]],4,FALSE)</f>
        <v>8.4484111736039598</v>
      </c>
      <c r="F93" s="19">
        <f>IFERROR(C93/VLOOKUP(B93,Table3[[Country]:[GNI]],2,FALSE),"")</f>
        <v>3.5050889565223331</v>
      </c>
    </row>
    <row r="94" spans="2:6" x14ac:dyDescent="0.25">
      <c r="B94" s="12" t="s">
        <v>1156</v>
      </c>
      <c r="C94" s="11">
        <f>GETPIVOTDATA("Salary in USD",pivot_country!$A$3,"clean Country",B94)</f>
        <v>20000</v>
      </c>
      <c r="D94">
        <f>VLOOKUP(B94,tblCountries[[Mapping]:[geo_latitude]],3,FALSE)</f>
        <v>-58.169344500000001</v>
      </c>
      <c r="E94">
        <f>VLOOKUP(B94,tblCountries[[Mapping]:[geo_latitude]],4,FALSE)</f>
        <v>-23.3165935</v>
      </c>
      <c r="F94" s="19">
        <f>IFERROR(C94/VLOOKUP(B94,Table3[[Country]:[GNI]],2,FALSE),"")</f>
        <v>3.9370078740157481</v>
      </c>
    </row>
    <row r="95" spans="2:6" x14ac:dyDescent="0.25">
      <c r="B95" s="12" t="s">
        <v>1722</v>
      </c>
      <c r="C95" s="11">
        <f>GETPIVOTDATA("Salary in USD",pivot_country!$A$3,"clean Country",B95)</f>
        <v>15840</v>
      </c>
      <c r="D95">
        <f>VLOOKUP(B95,tblCountries[[Mapping]:[geo_latitude]],3,FALSE)</f>
        <v>-76.3322088645468</v>
      </c>
      <c r="E95">
        <f>VLOOKUP(B95,tblCountries[[Mapping]:[geo_latitude]],4,FALSE)</f>
        <v>-9.9099573253956894</v>
      </c>
      <c r="F95" s="19">
        <f>IFERROR(C95/VLOOKUP(B95,Table3[[Country]:[GNI]],2,FALSE),"")</f>
        <v>1.7737961926091825</v>
      </c>
    </row>
    <row r="96" spans="2:6" x14ac:dyDescent="0.25">
      <c r="B96" s="12" t="s">
        <v>347</v>
      </c>
      <c r="C96" s="11">
        <f>GETPIVOTDATA("Salary in USD",pivot_country!$A$3,"clean Country",B96)</f>
        <v>17320.421601228871</v>
      </c>
      <c r="D96">
        <f>VLOOKUP(B96,tblCountries[[Mapping]:[geo_latitude]],3,FALSE)</f>
        <v>121.651388657575</v>
      </c>
      <c r="E96">
        <f>VLOOKUP(B96,tblCountries[[Mapping]:[geo_latitude]],4,FALSE)</f>
        <v>12.758380905622699</v>
      </c>
      <c r="F96" s="19">
        <f>IFERROR(C96/VLOOKUP(B96,Table3[[Country]:[GNI]],2,FALSE),"")</f>
        <v>4.3518647239268518</v>
      </c>
    </row>
    <row r="97" spans="2:6" x14ac:dyDescent="0.25">
      <c r="B97" s="12" t="s">
        <v>75</v>
      </c>
      <c r="C97" s="11">
        <f>GETPIVOTDATA("Salary in USD",pivot_country!$A$3,"clean Country",B97)</f>
        <v>34210.345381590014</v>
      </c>
      <c r="D97">
        <f>VLOOKUP(B97,tblCountries[[Mapping]:[geo_latitude]],3,FALSE)</f>
        <v>19.320914292266401</v>
      </c>
      <c r="E97">
        <f>VLOOKUP(B97,tblCountries[[Mapping]:[geo_latitude]],4,FALSE)</f>
        <v>52.209131684561797</v>
      </c>
      <c r="F97" s="19">
        <f>IFERROR(C97/VLOOKUP(B97,Table3[[Country]:[GNI]],2,FALSE),"")</f>
        <v>1.7855086316069944</v>
      </c>
    </row>
    <row r="98" spans="2:6" x14ac:dyDescent="0.25">
      <c r="B98" s="12" t="s">
        <v>30</v>
      </c>
      <c r="C98" s="11">
        <f>GETPIVOTDATA("Salary in USD",pivot_country!$A$3,"clean Country",B98)</f>
        <v>32907.763410971682</v>
      </c>
      <c r="D98">
        <f>VLOOKUP(B98,tblCountries[[Mapping]:[geo_latitude]],3,FALSE)</f>
        <v>-13.1379437689524</v>
      </c>
      <c r="E98">
        <f>VLOOKUP(B98,tblCountries[[Mapping]:[geo_latitude]],4,FALSE)</f>
        <v>38.742054043614601</v>
      </c>
      <c r="F98" s="19">
        <f>IFERROR(C98/VLOOKUP(B98,Table3[[Country]:[GNI]],2,FALSE),"")</f>
        <v>1.3382579670992958</v>
      </c>
    </row>
    <row r="99" spans="2:6" x14ac:dyDescent="0.25">
      <c r="B99" s="12" t="s">
        <v>1011</v>
      </c>
      <c r="C99" s="11">
        <f>GETPIVOTDATA("Salary in USD",pivot_country!$A$3,"clean Country",B99)</f>
        <v>55000</v>
      </c>
      <c r="D99">
        <f>VLOOKUP(B99,tblCountries[[Mapping]:[geo_latitude]],3,FALSE)</f>
        <v>51.697187499999998</v>
      </c>
      <c r="E99">
        <f>VLOOKUP(B99,tblCountries[[Mapping]:[geo_latitude]],4,FALSE)</f>
        <v>25.362957600000001</v>
      </c>
      <c r="F99" s="19" t="str">
        <f>IFERROR(C99/VLOOKUP(B99,Table3[[Country]:[GNI]],2,FALSE),"")</f>
        <v/>
      </c>
    </row>
    <row r="100" spans="2:6" x14ac:dyDescent="0.25">
      <c r="B100" s="12" t="s">
        <v>567</v>
      </c>
      <c r="C100" s="11">
        <f>GETPIVOTDATA("Salary in USD",pivot_country!$A$3,"clean Country",B100)</f>
        <v>5250</v>
      </c>
      <c r="D100">
        <f>VLOOKUP(B100,tblCountries[[Mapping]:[geo_latitude]],3,FALSE)</f>
        <v>42.068838300000003</v>
      </c>
      <c r="E100">
        <f>VLOOKUP(B100,tblCountries[[Mapping]:[geo_latitude]],4,FALSE)</f>
        <v>41.600562600000003</v>
      </c>
      <c r="F100" s="19">
        <f>IFERROR(C100/VLOOKUP(B100,Table3[[Country]:[GNI]],2,FALSE),"")</f>
        <v>1.0521042084168337</v>
      </c>
    </row>
    <row r="101" spans="2:6" x14ac:dyDescent="0.25">
      <c r="B101" s="12" t="s">
        <v>1306</v>
      </c>
      <c r="C101" s="11">
        <f>GETPIVOTDATA("Salary in USD",pivot_country!$A$3,"clean Country",B101)</f>
        <v>15404.364569961488</v>
      </c>
      <c r="D101">
        <f>VLOOKUP(B101,tblCountries[[Mapping]:[geo_latitude]],3,FALSE)</f>
        <v>-70.301270599999995</v>
      </c>
      <c r="E101">
        <f>VLOOKUP(B101,tblCountries[[Mapping]:[geo_latitude]],4,FALSE)</f>
        <v>19.094175199999999</v>
      </c>
      <c r="F101" s="19" t="str">
        <f>IFERROR(C101/VLOOKUP(B101,Table3[[Country]:[GNI]],2,FALSE),"")</f>
        <v/>
      </c>
    </row>
    <row r="102" spans="2:6" x14ac:dyDescent="0.25">
      <c r="B102" s="12" t="s">
        <v>73</v>
      </c>
      <c r="C102" s="11">
        <f>GETPIVOTDATA("Salary in USD",pivot_country!$A$3,"clean Country",B102)</f>
        <v>16449.976756585475</v>
      </c>
      <c r="D102">
        <f>VLOOKUP(B102,tblCountries[[Mapping]:[geo_latitude]],3,FALSE)</f>
        <v>25.074970241904701</v>
      </c>
      <c r="E102">
        <f>VLOOKUP(B102,tblCountries[[Mapping]:[geo_latitude]],4,FALSE)</f>
        <v>45.811115189921601</v>
      </c>
      <c r="F102" s="19">
        <f>IFERROR(C102/VLOOKUP(B102,Table3[[Country]:[GNI]],2,FALSE),"")</f>
        <v>1.1511530270528674</v>
      </c>
    </row>
    <row r="103" spans="2:6" x14ac:dyDescent="0.25">
      <c r="B103" s="12" t="s">
        <v>65</v>
      </c>
      <c r="C103" s="11">
        <f>GETPIVOTDATA("Salary in USD",pivot_country!$A$3,"clean Country",B103)</f>
        <v>59893.375</v>
      </c>
      <c r="D103">
        <f>VLOOKUP(B103,tblCountries[[Mapping]:[geo_latitude]],3,FALSE)</f>
        <v>36.38671875</v>
      </c>
      <c r="E103">
        <f>VLOOKUP(B103,tblCountries[[Mapping]:[geo_latitude]],4,FALSE)</f>
        <v>57.515822865538802</v>
      </c>
      <c r="F103" s="19">
        <f>IFERROR(C103/VLOOKUP(B103,Table3[[Country]:[GNI]],2,FALSE),"")</f>
        <v>3.1129612785862788</v>
      </c>
    </row>
    <row r="104" spans="2:6" x14ac:dyDescent="0.25">
      <c r="B104" s="12" t="s">
        <v>133</v>
      </c>
      <c r="C104" s="11">
        <f>GETPIVOTDATA("Salary in USD",pivot_country!$A$3,"clean Country",B104)</f>
        <v>33655.333333333328</v>
      </c>
      <c r="D104">
        <f>VLOOKUP(B104,tblCountries[[Mapping]:[geo_latitude]],3,FALSE)</f>
        <v>42.352831999999999</v>
      </c>
      <c r="E104">
        <f>VLOOKUP(B104,tblCountries[[Mapping]:[geo_latitude]],4,FALSE)</f>
        <v>25.624262600000002</v>
      </c>
      <c r="F104" s="19">
        <f>IFERROR(C104/VLOOKUP(B104,Table3[[Country]:[GNI]],2,FALSE),"")</f>
        <v>1.4793553113553111</v>
      </c>
    </row>
    <row r="105" spans="2:6" x14ac:dyDescent="0.25">
      <c r="B105" s="12" t="s">
        <v>644</v>
      </c>
      <c r="C105" s="11" t="e">
        <f>GETPIVOTDATA("Salary in USD",pivot_country!$A$3,"clean Country",B105)</f>
        <v>#REF!</v>
      </c>
      <c r="F105" s="19" t="str">
        <f>IFERROR(C105/VLOOKUP(B105,Table3[[Country]:[GNI]],2,FALSE),"")</f>
        <v/>
      </c>
    </row>
    <row r="106" spans="2:6" x14ac:dyDescent="0.25">
      <c r="B106" s="12" t="s">
        <v>171</v>
      </c>
      <c r="C106" s="11">
        <f>GETPIVOTDATA("Salary in USD",pivot_country!$A$3,"clean Country",B106)</f>
        <v>52334.316891612958</v>
      </c>
      <c r="D106">
        <f>VLOOKUP(B106,tblCountries[[Mapping]:[geo_latitude]],3,FALSE)</f>
        <v>103.8194992</v>
      </c>
      <c r="E106">
        <f>VLOOKUP(B106,tblCountries[[Mapping]:[geo_latitude]],4,FALSE)</f>
        <v>1.3571070000000001</v>
      </c>
      <c r="F106" s="19">
        <f>IFERROR(C106/VLOOKUP(B106,Table3[[Country]:[GNI]],2,FALSE),"")</f>
        <v>0.93805909466952786</v>
      </c>
    </row>
    <row r="107" spans="2:6" x14ac:dyDescent="0.25">
      <c r="B107" s="12" t="s">
        <v>1804</v>
      </c>
      <c r="C107" s="11">
        <f>GETPIVOTDATA("Salary in USD",pivot_country!$A$3,"clean Country",B107)</f>
        <v>13000</v>
      </c>
      <c r="D107">
        <f>VLOOKUP(B107,tblCountries[[Mapping]:[geo_latitude]],3,FALSE)</f>
        <v>19.484908251022301</v>
      </c>
      <c r="E107">
        <f>VLOOKUP(B107,tblCountries[[Mapping]:[geo_latitude]],4,FALSE)</f>
        <v>48.7075128627203</v>
      </c>
      <c r="F107" s="19">
        <f>IFERROR(C107/VLOOKUP(B107,Table3[[Country]:[GNI]],2,FALSE),"")</f>
        <v>0.56570931244560485</v>
      </c>
    </row>
    <row r="108" spans="2:6" x14ac:dyDescent="0.25">
      <c r="B108" s="12" t="s">
        <v>1066</v>
      </c>
      <c r="C108" s="11">
        <f>GETPIVOTDATA("Salary in USD",pivot_country!$A$3,"clean Country",B108)</f>
        <v>19055.991584874118</v>
      </c>
      <c r="D108">
        <f>VLOOKUP(B108,tblCountries[[Mapping]:[geo_latitude]],3,FALSE)</f>
        <v>14.8117528981082</v>
      </c>
      <c r="E108">
        <f>VLOOKUP(B108,tblCountries[[Mapping]:[geo_latitude]],4,FALSE)</f>
        <v>46.114907768559299</v>
      </c>
      <c r="F108" s="19">
        <f>IFERROR(C108/VLOOKUP(B108,Table3[[Country]:[GNI]],2,FALSE),"")</f>
        <v>0.71828087391157625</v>
      </c>
    </row>
    <row r="109" spans="2:6" x14ac:dyDescent="0.25">
      <c r="B109" s="12" t="s">
        <v>548</v>
      </c>
      <c r="C109" s="11">
        <f>GETPIVOTDATA("Salary in USD",pivot_country!$A$3,"clean Country",B109)</f>
        <v>78000</v>
      </c>
      <c r="D109">
        <f>VLOOKUP(B109,tblCountries[[Mapping]:[geo_latitude]],3,FALSE)</f>
        <v>45.976754386228002</v>
      </c>
      <c r="E109">
        <f>VLOOKUP(B109,tblCountries[[Mapping]:[geo_latitude]],4,FALSE)</f>
        <v>6.1185266485832797</v>
      </c>
      <c r="F109" s="19" t="str">
        <f>IFERROR(C109/VLOOKUP(B109,Table3[[Country]:[GNI]],2,FALSE),"")</f>
        <v/>
      </c>
    </row>
    <row r="110" spans="2:6" x14ac:dyDescent="0.25">
      <c r="B110" s="12" t="s">
        <v>48</v>
      </c>
      <c r="C110" s="11">
        <f>GETPIVOTDATA("Salary in USD",pivot_country!$A$3,"clean Country",B110)</f>
        <v>41671.069722839275</v>
      </c>
      <c r="D110">
        <f>VLOOKUP(B110,tblCountries[[Mapping]:[geo_latitude]],3,FALSE)</f>
        <v>25.075048595878101</v>
      </c>
      <c r="E110">
        <f>VLOOKUP(B110,tblCountries[[Mapping]:[geo_latitude]],4,FALSE)</f>
        <v>-29.262871995561401</v>
      </c>
      <c r="F110" s="19">
        <f>IFERROR(C110/VLOOKUP(B110,Table3[[Country]:[GNI]],2,FALSE),"")</f>
        <v>4.0223040273010886</v>
      </c>
    </row>
    <row r="111" spans="2:6" x14ac:dyDescent="0.25">
      <c r="B111" s="12" t="s">
        <v>608</v>
      </c>
      <c r="C111" s="11">
        <f>GETPIVOTDATA("Salary in USD",pivot_country!$A$3,"clean Country",B111)</f>
        <v>37257.40635815158</v>
      </c>
      <c r="D111">
        <f>VLOOKUP(B111,tblCountries[[Mapping]:[geo_latitude]],3,FALSE)</f>
        <v>-4.03154056226247</v>
      </c>
      <c r="E111">
        <f>VLOOKUP(B111,tblCountries[[Mapping]:[geo_latitude]],4,FALSE)</f>
        <v>39.6029685923302</v>
      </c>
      <c r="F111" s="19">
        <f>IFERROR(C111/VLOOKUP(B111,Table3[[Country]:[GNI]],2,FALSE),"")</f>
        <v>1.1716165521431314</v>
      </c>
    </row>
    <row r="112" spans="2:6" x14ac:dyDescent="0.25">
      <c r="B112" s="12" t="s">
        <v>716</v>
      </c>
      <c r="C112" s="11">
        <f>GETPIVOTDATA("Salary in USD",pivot_country!$A$3,"clean Country",B112)</f>
        <v>25201.443490561069</v>
      </c>
      <c r="D112">
        <f>VLOOKUP(B112,tblCountries[[Mapping]:[geo_latitude]],3,FALSE)</f>
        <v>80.833844200000001</v>
      </c>
      <c r="E112">
        <f>VLOOKUP(B112,tblCountries[[Mapping]:[geo_latitude]],4,FALSE)</f>
        <v>7.9090562000000002</v>
      </c>
      <c r="F112" s="19">
        <f>IFERROR(C112/VLOOKUP(B112,Table3[[Country]:[GNI]],2,FALSE),"")</f>
        <v>5.0302282416289561</v>
      </c>
    </row>
    <row r="113" spans="2:6" x14ac:dyDescent="0.25">
      <c r="B113" s="12" t="s">
        <v>447</v>
      </c>
      <c r="C113" s="11">
        <f>GETPIVOTDATA("Salary in USD",pivot_country!$A$3,"clean Country",B113)</f>
        <v>68954.520184280962</v>
      </c>
      <c r="D113">
        <f>VLOOKUP(B113,tblCountries[[Mapping]:[geo_latitude]],3,FALSE)</f>
        <v>16.9016059132089</v>
      </c>
      <c r="E113">
        <f>VLOOKUP(B113,tblCountries[[Mapping]:[geo_latitude]],4,FALSE)</f>
        <v>62.3435495255451</v>
      </c>
      <c r="F113" s="19">
        <f>IFERROR(C113/VLOOKUP(B113,Table3[[Country]:[GNI]],2,FALSE),"")</f>
        <v>1.7070908371322002</v>
      </c>
    </row>
    <row r="114" spans="2:6" x14ac:dyDescent="0.25">
      <c r="B114" s="12" t="s">
        <v>46</v>
      </c>
      <c r="C114" s="11">
        <f>GETPIVOTDATA("Salary in USD",pivot_country!$A$3,"clean Country",B114)</f>
        <v>133367.40954039295</v>
      </c>
      <c r="D114">
        <f>VLOOKUP(B114,tblCountries[[Mapping]:[geo_latitude]],3,FALSE)</f>
        <v>8.2298220510780506</v>
      </c>
      <c r="E114">
        <f>VLOOKUP(B114,tblCountries[[Mapping]:[geo_latitude]],4,FALSE)</f>
        <v>46.8002860055228</v>
      </c>
      <c r="F114" s="19">
        <f>IFERROR(C114/VLOOKUP(B114,Table3[[Country]:[GNI]],2,FALSE),"")</f>
        <v>2.669483777830123</v>
      </c>
    </row>
    <row r="115" spans="2:6" x14ac:dyDescent="0.25">
      <c r="B115" s="12" t="s">
        <v>299</v>
      </c>
      <c r="C115" s="11">
        <f>GETPIVOTDATA("Salary in USD",pivot_country!$A$3,"clean Country",B115)</f>
        <v>73000</v>
      </c>
      <c r="D115">
        <f>VLOOKUP(B115,tblCountries[[Mapping]:[geo_latitude]],3,FALSE)</f>
        <v>100.83273</v>
      </c>
      <c r="E115">
        <f>VLOOKUP(B115,tblCountries[[Mapping]:[geo_latitude]],4,FALSE)</f>
        <v>14.8971921</v>
      </c>
      <c r="F115" s="19">
        <f>IFERROR(C115/VLOOKUP(B115,Table3[[Country]:[GNI]],2,FALSE),"")</f>
        <v>8.9133089133089136</v>
      </c>
    </row>
    <row r="116" spans="2:6" x14ac:dyDescent="0.25">
      <c r="B116" s="12" t="s">
        <v>1809</v>
      </c>
      <c r="C116" s="11">
        <f>GETPIVOTDATA("Salary in USD",pivot_country!$A$3,"clean Country",B116)</f>
        <v>11000</v>
      </c>
      <c r="D116">
        <f>VLOOKUP(B116,tblCountries[[Mapping]:[geo_latitude]],3,FALSE)</f>
        <v>9.6637587116630108</v>
      </c>
      <c r="E116">
        <f>VLOOKUP(B116,tblCountries[[Mapping]:[geo_latitude]],4,FALSE)</f>
        <v>34.247971412344803</v>
      </c>
      <c r="F116" s="19">
        <f>IFERROR(C116/VLOOKUP(B116,Table3[[Country]:[GNI]],2,FALSE),"")</f>
        <v>1.2141280353200883</v>
      </c>
    </row>
    <row r="117" spans="2:6" x14ac:dyDescent="0.25">
      <c r="B117" s="12" t="s">
        <v>197</v>
      </c>
      <c r="C117" s="11">
        <f>GETPIVOTDATA("Salary in USD",pivot_country!$A$3,"clean Country",B117)</f>
        <v>48000</v>
      </c>
      <c r="D117">
        <f>VLOOKUP(B117,tblCountries[[Mapping]:[geo_latitude]],3,FALSE)</f>
        <v>34.847445026515103</v>
      </c>
      <c r="E117">
        <f>VLOOKUP(B117,tblCountries[[Mapping]:[geo_latitude]],4,FALSE)</f>
        <v>39.0965346174196</v>
      </c>
      <c r="F117" s="19">
        <f>IFERROR(C117/VLOOKUP(B117,Table3[[Country]:[GNI]],2,FALSE),"")</f>
        <v>3.0907920154539599</v>
      </c>
    </row>
    <row r="118" spans="2:6" x14ac:dyDescent="0.25">
      <c r="B118" s="12" t="s">
        <v>179</v>
      </c>
      <c r="C118" s="11">
        <f>GETPIVOTDATA("Salary in USD",pivot_country!$A$3,"clean Country",B118)</f>
        <v>42582.017038695463</v>
      </c>
      <c r="D118">
        <f>VLOOKUP(B118,tblCountries[[Mapping]:[geo_latitude]],3,FALSE)</f>
        <v>53.96484375</v>
      </c>
      <c r="E118" t="str">
        <f>VLOOKUP(B118,tblCountries[[Mapping]:[geo_latitude]],4,FALSE)</f>
        <v>23.805449612314625,</v>
      </c>
      <c r="F118" s="19">
        <f>IFERROR(C118/VLOOKUP(B118,Table3[[Country]:[GNI]],2,FALSE),"")</f>
        <v>0.8418745954664979</v>
      </c>
    </row>
    <row r="119" spans="2:6" x14ac:dyDescent="0.25">
      <c r="B119" s="12" t="s">
        <v>1458</v>
      </c>
      <c r="C119" s="11">
        <f>GETPIVOTDATA("Salary in USD",pivot_country!$A$3,"clean Country",B119)</f>
        <v>100000</v>
      </c>
      <c r="D119">
        <f>VLOOKUP(B119,tblCountries[[Mapping]:[geo_latitude]],3,FALSE)</f>
        <v>32.390463808412001</v>
      </c>
      <c r="E119">
        <f>VLOOKUP(B119,tblCountries[[Mapping]:[geo_latitude]],4,FALSE)</f>
        <v>1.28083065102171</v>
      </c>
      <c r="F119" s="19">
        <f>IFERROR(C119/VLOOKUP(B119,Table3[[Country]:[GNI]],2,FALSE),"")</f>
        <v>80</v>
      </c>
    </row>
    <row r="120" spans="2:6" x14ac:dyDescent="0.25">
      <c r="B120" s="12" t="s">
        <v>71</v>
      </c>
      <c r="C120" s="11">
        <f>GETPIVOTDATA("Salary in USD",pivot_country!$A$3,"clean Country",B120)</f>
        <v>67542.481870704825</v>
      </c>
      <c r="D120">
        <f>VLOOKUP(B120,tblCountries[[Mapping]:[geo_latitude]],3,FALSE)</f>
        <v>-3.2765753000000002</v>
      </c>
      <c r="E120">
        <f>VLOOKUP(B120,tblCountries[[Mapping]:[geo_latitude]],4,FALSE)</f>
        <v>54.702354499999998</v>
      </c>
      <c r="F120" s="19">
        <f>IFERROR(C120/VLOOKUP(B120,Table3[[Country]:[GNI]],2,FALSE),"")</f>
        <v>1.8845558557674338</v>
      </c>
    </row>
    <row r="121" spans="2:6" x14ac:dyDescent="0.25">
      <c r="B121" s="12" t="s">
        <v>27</v>
      </c>
      <c r="C121" s="11">
        <f>GETPIVOTDATA("Salary in USD",pivot_country!$A$3,"clean Country",B121)</f>
        <v>11650</v>
      </c>
      <c r="D121">
        <f>VLOOKUP(B121,tblCountries[[Mapping]:[geo_latitude]],3,FALSE)</f>
        <v>31.617912802973901</v>
      </c>
      <c r="E121">
        <f>VLOOKUP(B121,tblCountries[[Mapping]:[geo_latitude]],4,FALSE)</f>
        <v>48.769300182878801</v>
      </c>
      <c r="F121" s="19">
        <f>IFERROR(C121/VLOOKUP(B121,Table3[[Country]:[GNI]],2,FALSE),"")</f>
        <v>1.7598187311178248</v>
      </c>
    </row>
    <row r="122" spans="2:6" x14ac:dyDescent="0.25">
      <c r="B122" s="12" t="s">
        <v>989</v>
      </c>
      <c r="C122" s="11">
        <f>GETPIVOTDATA("Salary in USD",pivot_country!$A$3,"clean Country",B122)</f>
        <v>35000</v>
      </c>
      <c r="D122">
        <f>VLOOKUP(B122,tblCountries[[Mapping]:[geo_latitude]],3,FALSE)</f>
        <v>-55.988902270916903</v>
      </c>
      <c r="E122">
        <f>VLOOKUP(B122,tblCountries[[Mapping]:[geo_latitude]],4,FALSE)</f>
        <v>-32.8620720813405</v>
      </c>
      <c r="F122" s="19">
        <f>IFERROR(C122/VLOOKUP(B122,Table3[[Country]:[GNI]],2,FALSE),"")</f>
        <v>2.5697503671071953</v>
      </c>
    </row>
    <row r="123" spans="2:6" x14ac:dyDescent="0.25">
      <c r="B123" s="12" t="s">
        <v>15</v>
      </c>
      <c r="C123" s="11" t="e">
        <f>GETPIVOTDATA("Salary in USD",pivot_country!$A$3,"clean Country",B123)</f>
        <v>#REF!</v>
      </c>
      <c r="D123">
        <f>VLOOKUP(B123,tblCountries[[Mapping]:[geo_latitude]],3,FALSE)</f>
        <v>-100.37109375</v>
      </c>
      <c r="E123">
        <f>VLOOKUP(B123,tblCountries[[Mapping]:[geo_latitude]],4,FALSE)</f>
        <v>40.580584664127599</v>
      </c>
      <c r="F123" s="19" t="str">
        <f>IFERROR(C123/VLOOKUP(B123,Table3[[Country]:[GNI]],2,FALSE),"")</f>
        <v/>
      </c>
    </row>
    <row r="124" spans="2:6" x14ac:dyDescent="0.25">
      <c r="B124" s="12" t="s">
        <v>1027</v>
      </c>
      <c r="C124" s="11">
        <f>GETPIVOTDATA("Salary in USD",pivot_country!$A$3,"clean Country",B124)</f>
        <v>10000</v>
      </c>
      <c r="D124">
        <f>VLOOKUP(B124,tblCountries[[Mapping]:[geo_latitude]],3,FALSE)</f>
        <v>106.448833475413</v>
      </c>
      <c r="E124">
        <f>VLOOKUP(B124,tblCountries[[Mapping]:[geo_latitude]],4,FALSE)</f>
        <v>16.221090864603799</v>
      </c>
      <c r="F124" s="19" t="str">
        <f>IFERROR(C124/VLOOKUP(B124,Table3[[Country]:[GNI]],2,FALSE),"")</f>
        <v/>
      </c>
    </row>
    <row r="125" spans="2:6" x14ac:dyDescent="0.25">
      <c r="B125" s="12" t="s">
        <v>1676</v>
      </c>
      <c r="C125" s="11">
        <f>GETPIVOTDATA("Salary in USD",pivot_country!$A$3,"clean Country",B125)</f>
        <v>10000</v>
      </c>
      <c r="D125">
        <f>VLOOKUP(B125,tblCountries[[Mapping]:[geo_latitude]],3,FALSE)</f>
        <v>106.448833475413</v>
      </c>
      <c r="E125">
        <f>VLOOKUP(B125,tblCountries[[Mapping]:[geo_latitude]],4,FALSE)</f>
        <v>16.221090864603799</v>
      </c>
      <c r="F125" s="19">
        <f>IFERROR(C125/VLOOKUP(B125,Table3[[Country]:[GNI]],2,FALSE),"")</f>
        <v>3.2573289902280131</v>
      </c>
    </row>
    <row r="126" spans="2:6" x14ac:dyDescent="0.25">
      <c r="B126" s="12" t="s">
        <v>1086</v>
      </c>
      <c r="C126" s="11">
        <f>GETPIVOTDATA("Salary in USD",pivot_country!$A$3,"clean Country",B126)</f>
        <v>13000</v>
      </c>
      <c r="D126">
        <f>VLOOKUP(B126,tblCountries[[Mapping]:[geo_latitude]],3,FALSE)</f>
        <v>27.797744664385998</v>
      </c>
      <c r="E126">
        <f>VLOOKUP(B126,tblCountries[[Mapping]:[geo_latitude]],4,FALSE)</f>
        <v>-13.458680049062499</v>
      </c>
      <c r="F126" s="19">
        <f>IFERROR(C126/VLOOKUP(B126,Table3[[Country]:[GNI]],2,FALSE),"")</f>
        <v>9.420289855072463</v>
      </c>
    </row>
    <row r="127" spans="2:6" x14ac:dyDescent="0.25">
      <c r="B127" s="12" t="s">
        <v>1055</v>
      </c>
      <c r="C127" s="11" t="e">
        <f>GETPIVOTDATA("Salary in USD",pivot_country!$A$3,"clean Country",B127)</f>
        <v>#REF!</v>
      </c>
      <c r="D127">
        <f>VLOOKUP(B127,tblCountries[[Mapping]:[geo_latitude]],3,FALSE)</f>
        <v>29.8675890011496</v>
      </c>
      <c r="E127">
        <f>VLOOKUP(B127,tblCountries[[Mapping]:[geo_latitude]],4,FALSE)</f>
        <v>-19.000649332202801</v>
      </c>
      <c r="F127" s="19" t="str">
        <f>IFERROR(C127/VLOOKUP(B127,Table3[[Country]:[GNI]],2,FALSE),"")</f>
        <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3:G734"/>
  <sheetViews>
    <sheetView workbookViewId="0">
      <selection activeCell="E16" sqref="E16"/>
    </sheetView>
  </sheetViews>
  <sheetFormatPr defaultRowHeight="15" x14ac:dyDescent="0.25"/>
  <cols>
    <col min="1" max="1" width="23" customWidth="1"/>
    <col min="2" max="2" width="42.28515625" customWidth="1"/>
    <col min="3" max="3" width="17" customWidth="1"/>
    <col min="4" max="4" width="22.7109375" customWidth="1"/>
    <col min="5" max="5" width="23" bestFit="1" customWidth="1"/>
    <col min="6" max="6" width="19.140625" customWidth="1"/>
    <col min="7" max="8" width="19.42578125" bestFit="1" customWidth="1"/>
    <col min="9" max="9" width="5" customWidth="1"/>
    <col min="10" max="10" width="7" customWidth="1"/>
    <col min="11" max="12" width="6" customWidth="1"/>
    <col min="13" max="13" width="5" customWidth="1"/>
    <col min="14" max="14" width="7" customWidth="1"/>
    <col min="15" max="16" width="6" customWidth="1"/>
    <col min="17" max="17" width="7" customWidth="1"/>
    <col min="18" max="18" width="6" customWidth="1"/>
    <col min="19" max="19" width="7" customWidth="1"/>
    <col min="20" max="21" width="6" customWidth="1"/>
    <col min="22" max="23" width="7" customWidth="1"/>
    <col min="24" max="24" width="6" customWidth="1"/>
    <col min="25" max="25" width="7" customWidth="1"/>
    <col min="26" max="26" width="5" customWidth="1"/>
    <col min="27" max="27" width="6" customWidth="1"/>
    <col min="28" max="28" width="7" customWidth="1"/>
    <col min="29" max="30" width="5" customWidth="1"/>
    <col min="31" max="31" width="7" customWidth="1"/>
    <col min="32" max="33" width="6" customWidth="1"/>
    <col min="34" max="36" width="7" customWidth="1"/>
    <col min="37" max="37" width="6" customWidth="1"/>
    <col min="38" max="42" width="7" customWidth="1"/>
    <col min="43" max="43" width="5" customWidth="1"/>
    <col min="44" max="44" width="7" customWidth="1"/>
    <col min="45" max="45" width="6" customWidth="1"/>
    <col min="46" max="46" width="7" customWidth="1"/>
    <col min="47" max="47" width="6" customWidth="1"/>
    <col min="48" max="48" width="7" customWidth="1"/>
    <col min="49" max="49" width="6" customWidth="1"/>
    <col min="50" max="50" width="7" customWidth="1"/>
    <col min="51" max="51" width="6" customWidth="1"/>
    <col min="52" max="54" width="7" customWidth="1"/>
    <col min="55" max="56" width="6" customWidth="1"/>
    <col min="57" max="57" width="7" customWidth="1"/>
    <col min="58" max="58" width="6" customWidth="1"/>
    <col min="59" max="59" width="7" customWidth="1"/>
    <col min="60" max="60" width="8" customWidth="1"/>
    <col min="61" max="230" width="20.7109375" customWidth="1"/>
    <col min="231" max="492" width="42.28515625" bestFit="1" customWidth="1"/>
  </cols>
  <sheetData>
    <row r="3" spans="1:7" x14ac:dyDescent="0.25">
      <c r="A3" s="10" t="s">
        <v>4008</v>
      </c>
      <c r="B3" s="10" t="s">
        <v>5</v>
      </c>
      <c r="C3" s="10" t="s">
        <v>3998</v>
      </c>
      <c r="D3" s="10" t="s">
        <v>4254</v>
      </c>
      <c r="E3" t="s">
        <v>4012</v>
      </c>
      <c r="F3" t="s">
        <v>4144</v>
      </c>
      <c r="G3" t="s">
        <v>4143</v>
      </c>
    </row>
    <row r="4" spans="1:7" x14ac:dyDescent="0.25">
      <c r="A4" t="s">
        <v>4010</v>
      </c>
      <c r="E4" s="11"/>
      <c r="F4" s="11"/>
      <c r="G4" s="11"/>
    </row>
    <row r="5" spans="1:7" x14ac:dyDescent="0.25">
      <c r="B5" t="s">
        <v>18</v>
      </c>
      <c r="E5" s="11"/>
      <c r="F5" s="11"/>
      <c r="G5" s="11"/>
    </row>
    <row r="6" spans="1:7" x14ac:dyDescent="0.25">
      <c r="C6" t="s">
        <v>310</v>
      </c>
      <c r="E6" s="11"/>
      <c r="F6" s="11"/>
      <c r="G6" s="11"/>
    </row>
    <row r="7" spans="1:7" x14ac:dyDescent="0.25">
      <c r="D7" t="s">
        <v>4255</v>
      </c>
      <c r="E7" s="11">
        <v>29261.227167098674</v>
      </c>
      <c r="F7" s="11">
        <v>29261.227167098674</v>
      </c>
      <c r="G7" s="11">
        <v>29261.227167098674</v>
      </c>
    </row>
    <row r="8" spans="1:7" x14ac:dyDescent="0.25">
      <c r="C8" t="s">
        <v>4042</v>
      </c>
      <c r="E8" s="11">
        <v>29261.227167098674</v>
      </c>
      <c r="F8" s="11">
        <v>29261.227167098674</v>
      </c>
      <c r="G8" s="11">
        <v>29261.227167098674</v>
      </c>
    </row>
    <row r="9" spans="1:7" x14ac:dyDescent="0.25">
      <c r="C9" t="s">
        <v>279</v>
      </c>
      <c r="E9" s="11"/>
      <c r="F9" s="11"/>
      <c r="G9" s="11"/>
    </row>
    <row r="10" spans="1:7" x14ac:dyDescent="0.25">
      <c r="D10" t="s">
        <v>4256</v>
      </c>
      <c r="E10" s="11">
        <v>24000</v>
      </c>
      <c r="F10" s="11">
        <v>24000</v>
      </c>
      <c r="G10" s="11">
        <v>24000</v>
      </c>
    </row>
    <row r="11" spans="1:7" x14ac:dyDescent="0.25">
      <c r="C11" t="s">
        <v>4043</v>
      </c>
      <c r="E11" s="11">
        <v>24000</v>
      </c>
      <c r="F11" s="11">
        <v>24000</v>
      </c>
      <c r="G11" s="11">
        <v>24000</v>
      </c>
    </row>
    <row r="12" spans="1:7" x14ac:dyDescent="0.25">
      <c r="C12" t="s">
        <v>52</v>
      </c>
      <c r="E12" s="11"/>
      <c r="F12" s="11"/>
      <c r="G12" s="11"/>
    </row>
    <row r="13" spans="1:7" x14ac:dyDescent="0.25">
      <c r="D13" t="s">
        <v>4257</v>
      </c>
      <c r="E13" s="11">
        <v>9171.0323574730355</v>
      </c>
      <c r="F13" s="11">
        <v>9171.0323574730355</v>
      </c>
      <c r="G13" s="11">
        <v>9171.0323574730355</v>
      </c>
    </row>
    <row r="14" spans="1:7" x14ac:dyDescent="0.25">
      <c r="D14" t="s">
        <v>4256</v>
      </c>
      <c r="E14" s="11">
        <v>131675.52225194403</v>
      </c>
      <c r="F14" s="11">
        <v>131675.52225194403</v>
      </c>
      <c r="G14" s="11">
        <v>131675.52225194403</v>
      </c>
    </row>
    <row r="15" spans="1:7" x14ac:dyDescent="0.25">
      <c r="C15" t="s">
        <v>4034</v>
      </c>
      <c r="E15" s="11">
        <v>70423.277304708536</v>
      </c>
      <c r="F15" s="11">
        <v>9171.0323574730355</v>
      </c>
      <c r="G15" s="11">
        <v>131675.52225194403</v>
      </c>
    </row>
    <row r="16" spans="1:7" x14ac:dyDescent="0.25">
      <c r="B16" t="s">
        <v>4044</v>
      </c>
      <c r="E16" s="11">
        <v>48526.945444128934</v>
      </c>
      <c r="F16" s="11">
        <v>9171.0323574730355</v>
      </c>
      <c r="G16" s="11">
        <v>131675.52225194403</v>
      </c>
    </row>
    <row r="17" spans="2:7" x14ac:dyDescent="0.25">
      <c r="B17" t="s">
        <v>9</v>
      </c>
      <c r="E17" s="11"/>
      <c r="F17" s="11"/>
      <c r="G17" s="11"/>
    </row>
    <row r="18" spans="2:7" x14ac:dyDescent="0.25">
      <c r="C18" t="s">
        <v>310</v>
      </c>
      <c r="E18" s="11"/>
      <c r="F18" s="11"/>
      <c r="G18" s="11"/>
    </row>
    <row r="19" spans="2:7" x14ac:dyDescent="0.25">
      <c r="D19" t="s">
        <v>4257</v>
      </c>
      <c r="E19" s="11">
        <v>177600</v>
      </c>
      <c r="F19" s="11">
        <v>177600</v>
      </c>
      <c r="G19" s="11">
        <v>177600</v>
      </c>
    </row>
    <row r="20" spans="2:7" x14ac:dyDescent="0.25">
      <c r="C20" t="s">
        <v>4042</v>
      </c>
      <c r="E20" s="11">
        <v>177600</v>
      </c>
      <c r="F20" s="11">
        <v>177600</v>
      </c>
      <c r="G20" s="11">
        <v>177600</v>
      </c>
    </row>
    <row r="21" spans="2:7" x14ac:dyDescent="0.25">
      <c r="C21" t="s">
        <v>20</v>
      </c>
      <c r="E21" s="11"/>
      <c r="F21" s="11"/>
      <c r="G21" s="11"/>
    </row>
    <row r="22" spans="2:7" x14ac:dyDescent="0.25">
      <c r="D22" t="s">
        <v>4256</v>
      </c>
      <c r="E22" s="11">
        <v>12968.759250815046</v>
      </c>
      <c r="F22" s="11">
        <v>9600</v>
      </c>
      <c r="G22" s="11">
        <v>16337.518501630093</v>
      </c>
    </row>
    <row r="23" spans="2:7" x14ac:dyDescent="0.25">
      <c r="D23" t="s">
        <v>4255</v>
      </c>
      <c r="E23" s="11">
        <v>44450</v>
      </c>
      <c r="F23" s="11">
        <v>36400</v>
      </c>
      <c r="G23" s="11">
        <v>52500</v>
      </c>
    </row>
    <row r="24" spans="2:7" x14ac:dyDescent="0.25">
      <c r="D24" t="s">
        <v>4261</v>
      </c>
      <c r="E24" s="11">
        <v>100000</v>
      </c>
      <c r="F24" s="11">
        <v>100000</v>
      </c>
      <c r="G24" s="11">
        <v>100000</v>
      </c>
    </row>
    <row r="25" spans="2:7" x14ac:dyDescent="0.25">
      <c r="C25" t="s">
        <v>4031</v>
      </c>
      <c r="E25" s="11">
        <v>42967.503700326022</v>
      </c>
      <c r="F25" s="11">
        <v>9600</v>
      </c>
      <c r="G25" s="11">
        <v>100000</v>
      </c>
    </row>
    <row r="26" spans="2:7" x14ac:dyDescent="0.25">
      <c r="C26" t="s">
        <v>356</v>
      </c>
      <c r="E26" s="11"/>
      <c r="F26" s="11"/>
      <c r="G26" s="11"/>
    </row>
    <row r="27" spans="2:7" x14ac:dyDescent="0.25">
      <c r="D27" t="s">
        <v>4258</v>
      </c>
      <c r="E27" s="11">
        <v>82000</v>
      </c>
      <c r="F27" s="11">
        <v>82000</v>
      </c>
      <c r="G27" s="11">
        <v>82000</v>
      </c>
    </row>
    <row r="28" spans="2:7" x14ac:dyDescent="0.25">
      <c r="C28" t="s">
        <v>4038</v>
      </c>
      <c r="E28" s="11">
        <v>82000</v>
      </c>
      <c r="F28" s="11">
        <v>82000</v>
      </c>
      <c r="G28" s="11">
        <v>82000</v>
      </c>
    </row>
    <row r="29" spans="2:7" x14ac:dyDescent="0.25">
      <c r="C29" t="s">
        <v>488</v>
      </c>
      <c r="E29" s="11"/>
      <c r="F29" s="11"/>
      <c r="G29" s="11"/>
    </row>
    <row r="30" spans="2:7" x14ac:dyDescent="0.25">
      <c r="D30" t="s">
        <v>4256</v>
      </c>
      <c r="E30" s="11">
        <v>9509.8988293070688</v>
      </c>
      <c r="F30" s="11">
        <v>9509.8988293070688</v>
      </c>
      <c r="G30" s="11">
        <v>9509.8988293070688</v>
      </c>
    </row>
    <row r="31" spans="2:7" x14ac:dyDescent="0.25">
      <c r="C31" t="s">
        <v>4041</v>
      </c>
      <c r="E31" s="11">
        <v>9509.8988293070688</v>
      </c>
      <c r="F31" s="11">
        <v>9509.8988293070688</v>
      </c>
      <c r="G31" s="11">
        <v>9509.8988293070688</v>
      </c>
    </row>
    <row r="32" spans="2:7" x14ac:dyDescent="0.25">
      <c r="C32" t="s">
        <v>4001</v>
      </c>
      <c r="E32" s="11"/>
      <c r="F32" s="11"/>
      <c r="G32" s="11"/>
    </row>
    <row r="33" spans="2:7" x14ac:dyDescent="0.25">
      <c r="D33" t="s">
        <v>4258</v>
      </c>
      <c r="E33" s="11">
        <v>14630.613583549337</v>
      </c>
      <c r="F33" s="11">
        <v>14630.613583549337</v>
      </c>
      <c r="G33" s="11">
        <v>14630.613583549337</v>
      </c>
    </row>
    <row r="34" spans="2:7" x14ac:dyDescent="0.25">
      <c r="D34" t="s">
        <v>4255</v>
      </c>
      <c r="E34" s="11">
        <v>125000</v>
      </c>
      <c r="F34" s="11">
        <v>125000</v>
      </c>
      <c r="G34" s="11">
        <v>125000</v>
      </c>
    </row>
    <row r="35" spans="2:7" x14ac:dyDescent="0.25">
      <c r="C35" t="s">
        <v>4028</v>
      </c>
      <c r="E35" s="11">
        <v>69815.306791774667</v>
      </c>
      <c r="F35" s="11">
        <v>14630.613583549337</v>
      </c>
      <c r="G35" s="11">
        <v>125000</v>
      </c>
    </row>
    <row r="36" spans="2:7" x14ac:dyDescent="0.25">
      <c r="C36" t="s">
        <v>279</v>
      </c>
      <c r="E36" s="11"/>
      <c r="F36" s="11"/>
      <c r="G36" s="11"/>
    </row>
    <row r="37" spans="2:7" x14ac:dyDescent="0.25">
      <c r="D37" t="s">
        <v>4257</v>
      </c>
      <c r="E37" s="11">
        <v>9376.2513877177607</v>
      </c>
      <c r="F37" s="11">
        <v>9376.2513877177607</v>
      </c>
      <c r="G37" s="11">
        <v>9376.2513877177607</v>
      </c>
    </row>
    <row r="38" spans="2:7" x14ac:dyDescent="0.25">
      <c r="C38" t="s">
        <v>4043</v>
      </c>
      <c r="E38" s="11">
        <v>9376.2513877177607</v>
      </c>
      <c r="F38" s="11">
        <v>9376.2513877177607</v>
      </c>
      <c r="G38" s="11">
        <v>9376.2513877177607</v>
      </c>
    </row>
    <row r="39" spans="2:7" x14ac:dyDescent="0.25">
      <c r="C39" t="s">
        <v>52</v>
      </c>
      <c r="E39" s="11"/>
      <c r="F39" s="11"/>
      <c r="G39" s="11"/>
    </row>
    <row r="40" spans="2:7" x14ac:dyDescent="0.25">
      <c r="D40" t="s">
        <v>4257</v>
      </c>
      <c r="E40" s="11">
        <v>31911.831191238482</v>
      </c>
      <c r="F40" s="11">
        <v>12326.656394453004</v>
      </c>
      <c r="G40" s="11">
        <v>51497.005988023957</v>
      </c>
    </row>
    <row r="41" spans="2:7" x14ac:dyDescent="0.25">
      <c r="D41" t="s">
        <v>4258</v>
      </c>
      <c r="E41" s="11">
        <v>18000</v>
      </c>
      <c r="F41" s="11">
        <v>18000</v>
      </c>
      <c r="G41" s="11">
        <v>18000</v>
      </c>
    </row>
    <row r="42" spans="2:7" x14ac:dyDescent="0.25">
      <c r="D42" t="s">
        <v>4256</v>
      </c>
      <c r="E42" s="11">
        <v>89000</v>
      </c>
      <c r="F42" s="11">
        <v>78000</v>
      </c>
      <c r="G42" s="11">
        <v>100000</v>
      </c>
    </row>
    <row r="43" spans="2:7" x14ac:dyDescent="0.25">
      <c r="C43" t="s">
        <v>4034</v>
      </c>
      <c r="E43" s="11">
        <v>51964.732476495396</v>
      </c>
      <c r="F43" s="11">
        <v>12326.656394453004</v>
      </c>
      <c r="G43" s="11">
        <v>100000</v>
      </c>
    </row>
    <row r="44" spans="2:7" x14ac:dyDescent="0.25">
      <c r="C44" t="s">
        <v>3999</v>
      </c>
      <c r="E44" s="11"/>
      <c r="F44" s="11"/>
      <c r="G44" s="11"/>
    </row>
    <row r="45" spans="2:7" x14ac:dyDescent="0.25">
      <c r="D45" t="s">
        <v>4256</v>
      </c>
      <c r="E45" s="11">
        <v>7476.9230769230771</v>
      </c>
      <c r="F45" s="11">
        <v>2953.8461538461538</v>
      </c>
      <c r="G45" s="11">
        <v>12000</v>
      </c>
    </row>
    <row r="46" spans="2:7" x14ac:dyDescent="0.25">
      <c r="C46" t="s">
        <v>4035</v>
      </c>
      <c r="E46" s="11">
        <v>7476.9230769230771</v>
      </c>
      <c r="F46" s="11">
        <v>2953.8461538461538</v>
      </c>
      <c r="G46" s="11">
        <v>12000</v>
      </c>
    </row>
    <row r="47" spans="2:7" x14ac:dyDescent="0.25">
      <c r="B47" t="s">
        <v>4029</v>
      </c>
      <c r="E47" s="11">
        <v>50429.543935473739</v>
      </c>
      <c r="F47" s="11">
        <v>2953.8461538461538</v>
      </c>
      <c r="G47" s="11">
        <v>177600</v>
      </c>
    </row>
    <row r="48" spans="2:7" x14ac:dyDescent="0.25">
      <c r="B48" t="s">
        <v>13</v>
      </c>
      <c r="E48" s="11"/>
      <c r="F48" s="11"/>
      <c r="G48" s="11"/>
    </row>
    <row r="49" spans="3:7" x14ac:dyDescent="0.25">
      <c r="C49" t="s">
        <v>310</v>
      </c>
      <c r="E49" s="11"/>
      <c r="F49" s="11"/>
      <c r="G49" s="11"/>
    </row>
    <row r="50" spans="3:7" x14ac:dyDescent="0.25">
      <c r="D50" t="s">
        <v>4257</v>
      </c>
      <c r="E50" s="11">
        <v>6000</v>
      </c>
      <c r="F50" s="11">
        <v>6000</v>
      </c>
      <c r="G50" s="11">
        <v>6000</v>
      </c>
    </row>
    <row r="51" spans="3:7" x14ac:dyDescent="0.25">
      <c r="D51" t="s">
        <v>4256</v>
      </c>
      <c r="E51" s="11">
        <v>20000</v>
      </c>
      <c r="F51" s="11">
        <v>20000</v>
      </c>
      <c r="G51" s="11">
        <v>20000</v>
      </c>
    </row>
    <row r="52" spans="3:7" x14ac:dyDescent="0.25">
      <c r="D52" t="s">
        <v>4261</v>
      </c>
      <c r="E52" s="11">
        <v>44654.095718350931</v>
      </c>
      <c r="F52" s="11">
        <v>44654.095718350931</v>
      </c>
      <c r="G52" s="11">
        <v>44654.095718350931</v>
      </c>
    </row>
    <row r="53" spans="3:7" x14ac:dyDescent="0.25">
      <c r="C53" t="s">
        <v>4042</v>
      </c>
      <c r="E53" s="11">
        <v>23551.365239450311</v>
      </c>
      <c r="F53" s="11">
        <v>6000</v>
      </c>
      <c r="G53" s="11">
        <v>44654.095718350931</v>
      </c>
    </row>
    <row r="54" spans="3:7" x14ac:dyDescent="0.25">
      <c r="C54" t="s">
        <v>20</v>
      </c>
      <c r="E54" s="11"/>
      <c r="F54" s="11"/>
      <c r="G54" s="11"/>
    </row>
    <row r="55" spans="3:7" x14ac:dyDescent="0.25">
      <c r="D55" t="s">
        <v>4257</v>
      </c>
      <c r="E55" s="11">
        <v>18987</v>
      </c>
      <c r="F55" s="11">
        <v>18987</v>
      </c>
      <c r="G55" s="11">
        <v>18987</v>
      </c>
    </row>
    <row r="56" spans="3:7" x14ac:dyDescent="0.25">
      <c r="D56" t="s">
        <v>4256</v>
      </c>
      <c r="E56" s="11">
        <v>32187.34988380854</v>
      </c>
      <c r="F56" s="11">
        <v>32187.34988380854</v>
      </c>
      <c r="G56" s="11">
        <v>32187.34988380854</v>
      </c>
    </row>
    <row r="57" spans="3:7" x14ac:dyDescent="0.25">
      <c r="D57" t="s">
        <v>4255</v>
      </c>
      <c r="E57" s="11">
        <v>109729.60187662003</v>
      </c>
      <c r="F57" s="11">
        <v>109729.60187662003</v>
      </c>
      <c r="G57" s="11">
        <v>109729.60187662003</v>
      </c>
    </row>
    <row r="58" spans="3:7" x14ac:dyDescent="0.25">
      <c r="C58" t="s">
        <v>4031</v>
      </c>
      <c r="E58" s="11">
        <v>53634.650586809519</v>
      </c>
      <c r="F58" s="11">
        <v>18987</v>
      </c>
      <c r="G58" s="11">
        <v>109729.60187662003</v>
      </c>
    </row>
    <row r="59" spans="3:7" x14ac:dyDescent="0.25">
      <c r="C59" t="s">
        <v>52</v>
      </c>
      <c r="E59" s="11"/>
      <c r="F59" s="11"/>
      <c r="G59" s="11"/>
    </row>
    <row r="60" spans="3:7" x14ac:dyDescent="0.25">
      <c r="D60" t="s">
        <v>4257</v>
      </c>
      <c r="E60" s="11">
        <v>39000</v>
      </c>
      <c r="F60" s="11">
        <v>39000</v>
      </c>
      <c r="G60" s="11">
        <v>39000</v>
      </c>
    </row>
    <row r="61" spans="3:7" x14ac:dyDescent="0.25">
      <c r="D61" t="s">
        <v>4256</v>
      </c>
      <c r="E61" s="11">
        <v>37612.869087708088</v>
      </c>
      <c r="F61" s="11">
        <v>37612.869087708088</v>
      </c>
      <c r="G61" s="11">
        <v>37612.869087708088</v>
      </c>
    </row>
    <row r="62" spans="3:7" x14ac:dyDescent="0.25">
      <c r="D62" t="s">
        <v>4261</v>
      </c>
      <c r="E62" s="11">
        <v>12192.177986291113</v>
      </c>
      <c r="F62" s="11">
        <v>12192.177986291113</v>
      </c>
      <c r="G62" s="11">
        <v>12192.177986291113</v>
      </c>
    </row>
    <row r="63" spans="3:7" x14ac:dyDescent="0.25">
      <c r="C63" t="s">
        <v>4034</v>
      </c>
      <c r="E63" s="11">
        <v>29601.68235799974</v>
      </c>
      <c r="F63" s="11">
        <v>12192.177986291113</v>
      </c>
      <c r="G63" s="11">
        <v>39000</v>
      </c>
    </row>
    <row r="64" spans="3:7" x14ac:dyDescent="0.25">
      <c r="C64" t="s">
        <v>3999</v>
      </c>
      <c r="E64" s="11"/>
      <c r="F64" s="11"/>
      <c r="G64" s="11"/>
    </row>
    <row r="65" spans="1:7" x14ac:dyDescent="0.25">
      <c r="D65" t="s">
        <v>4256</v>
      </c>
      <c r="E65" s="11">
        <v>45000</v>
      </c>
      <c r="F65" s="11">
        <v>45000</v>
      </c>
      <c r="G65" s="11">
        <v>45000</v>
      </c>
    </row>
    <row r="66" spans="1:7" x14ac:dyDescent="0.25">
      <c r="C66" t="s">
        <v>4035</v>
      </c>
      <c r="E66" s="11">
        <v>45000</v>
      </c>
      <c r="F66" s="11">
        <v>45000</v>
      </c>
      <c r="G66" s="11">
        <v>45000</v>
      </c>
    </row>
    <row r="67" spans="1:7" x14ac:dyDescent="0.25">
      <c r="C67" t="s">
        <v>67</v>
      </c>
      <c r="E67" s="11"/>
      <c r="F67" s="11"/>
      <c r="G67" s="11"/>
    </row>
    <row r="68" spans="1:7" x14ac:dyDescent="0.25">
      <c r="D68" t="s">
        <v>4258</v>
      </c>
      <c r="E68" s="11">
        <v>38666</v>
      </c>
      <c r="F68" s="11">
        <v>38666</v>
      </c>
      <c r="G68" s="11">
        <v>38666</v>
      </c>
    </row>
    <row r="69" spans="1:7" x14ac:dyDescent="0.25">
      <c r="C69" t="s">
        <v>4045</v>
      </c>
      <c r="E69" s="11">
        <v>38666</v>
      </c>
      <c r="F69" s="11">
        <v>38666</v>
      </c>
      <c r="G69" s="11">
        <v>38666</v>
      </c>
    </row>
    <row r="70" spans="1:7" x14ac:dyDescent="0.25">
      <c r="B70" t="s">
        <v>4036</v>
      </c>
      <c r="E70" s="11">
        <v>36729.917686616245</v>
      </c>
      <c r="F70" s="11">
        <v>6000</v>
      </c>
      <c r="G70" s="11">
        <v>109729.60187662003</v>
      </c>
    </row>
    <row r="71" spans="1:7" x14ac:dyDescent="0.25">
      <c r="A71" t="s">
        <v>4142</v>
      </c>
      <c r="E71" s="11">
        <v>45632.383853570362</v>
      </c>
      <c r="F71" s="11">
        <v>2953.8461538461538</v>
      </c>
      <c r="G71" s="11">
        <v>177600</v>
      </c>
    </row>
    <row r="72" spans="1:7" x14ac:dyDescent="0.25">
      <c r="A72" t="s">
        <v>1126</v>
      </c>
      <c r="E72" s="11"/>
      <c r="F72" s="11"/>
      <c r="G72" s="11"/>
    </row>
    <row r="73" spans="1:7" x14ac:dyDescent="0.25">
      <c r="B73" t="s">
        <v>25</v>
      </c>
      <c r="E73" s="11"/>
      <c r="F73" s="11"/>
      <c r="G73" s="11"/>
    </row>
    <row r="74" spans="1:7" x14ac:dyDescent="0.25">
      <c r="C74" t="s">
        <v>310</v>
      </c>
      <c r="E74" s="11"/>
      <c r="F74" s="11"/>
      <c r="G74" s="11"/>
    </row>
    <row r="75" spans="1:7" x14ac:dyDescent="0.25">
      <c r="D75" t="s">
        <v>4257</v>
      </c>
      <c r="E75" s="11">
        <v>22277.703775990653</v>
      </c>
      <c r="F75" s="11">
        <v>4487.5950052355274</v>
      </c>
      <c r="G75" s="11">
        <v>40067.812546745779</v>
      </c>
    </row>
    <row r="76" spans="1:7" x14ac:dyDescent="0.25">
      <c r="C76" t="s">
        <v>4042</v>
      </c>
      <c r="E76" s="11">
        <v>22277.703775990653</v>
      </c>
      <c r="F76" s="11">
        <v>4487.5950052355274</v>
      </c>
      <c r="G76" s="11">
        <v>40067.812546745779</v>
      </c>
    </row>
    <row r="77" spans="1:7" x14ac:dyDescent="0.25">
      <c r="C77" t="s">
        <v>20</v>
      </c>
      <c r="E77" s="11"/>
      <c r="F77" s="11"/>
      <c r="G77" s="11"/>
    </row>
    <row r="78" spans="1:7" x14ac:dyDescent="0.25">
      <c r="D78" t="s">
        <v>4257</v>
      </c>
      <c r="E78" s="11">
        <v>24778.595359019469</v>
      </c>
      <c r="F78" s="11">
        <v>3561.5833374885137</v>
      </c>
      <c r="G78" s="11">
        <v>80000</v>
      </c>
    </row>
    <row r="79" spans="1:7" x14ac:dyDescent="0.25">
      <c r="D79" t="s">
        <v>4258</v>
      </c>
      <c r="E79" s="11">
        <v>11535.560628833155</v>
      </c>
      <c r="F79" s="11">
        <v>3000</v>
      </c>
      <c r="G79" s="11">
        <v>30000</v>
      </c>
    </row>
    <row r="80" spans="1:7" x14ac:dyDescent="0.25">
      <c r="D80" t="s">
        <v>4256</v>
      </c>
      <c r="E80" s="11">
        <v>11570.170696528141</v>
      </c>
      <c r="F80" s="11">
        <v>2136.9500024931081</v>
      </c>
      <c r="G80" s="11">
        <v>40958.208381117904</v>
      </c>
    </row>
    <row r="81" spans="3:7" x14ac:dyDescent="0.25">
      <c r="D81" t="s">
        <v>4255</v>
      </c>
      <c r="E81" s="11">
        <v>17807.916687442568</v>
      </c>
      <c r="F81" s="11">
        <v>17807.916687442568</v>
      </c>
      <c r="G81" s="11">
        <v>17807.916687442568</v>
      </c>
    </row>
    <row r="82" spans="3:7" x14ac:dyDescent="0.25">
      <c r="D82" t="s">
        <v>4261</v>
      </c>
      <c r="E82" s="11">
        <v>3561.5833374885137</v>
      </c>
      <c r="F82" s="11">
        <v>3561.5833374885137</v>
      </c>
      <c r="G82" s="11">
        <v>3561.5833374885137</v>
      </c>
    </row>
    <row r="83" spans="3:7" x14ac:dyDescent="0.25">
      <c r="C83" t="s">
        <v>4031</v>
      </c>
      <c r="E83" s="11">
        <v>15085.682802711906</v>
      </c>
      <c r="F83" s="11">
        <v>2136.9500024931081</v>
      </c>
      <c r="G83" s="11">
        <v>80000</v>
      </c>
    </row>
    <row r="84" spans="3:7" x14ac:dyDescent="0.25">
      <c r="C84" t="s">
        <v>356</v>
      </c>
      <c r="E84" s="11"/>
      <c r="F84" s="11"/>
      <c r="G84" s="11"/>
    </row>
    <row r="85" spans="3:7" x14ac:dyDescent="0.25">
      <c r="D85" t="s">
        <v>4257</v>
      </c>
      <c r="E85" s="11">
        <v>120000</v>
      </c>
      <c r="F85" s="11">
        <v>120000</v>
      </c>
      <c r="G85" s="11">
        <v>120000</v>
      </c>
    </row>
    <row r="86" spans="3:7" x14ac:dyDescent="0.25">
      <c r="D86" t="s">
        <v>4256</v>
      </c>
      <c r="E86" s="11">
        <v>6134.1933369898925</v>
      </c>
      <c r="F86" s="11">
        <v>2564.3400029917298</v>
      </c>
      <c r="G86" s="11">
        <v>12000</v>
      </c>
    </row>
    <row r="87" spans="3:7" x14ac:dyDescent="0.25">
      <c r="C87" t="s">
        <v>4038</v>
      </c>
      <c r="E87" s="11">
        <v>28907.354669591914</v>
      </c>
      <c r="F87" s="11">
        <v>2564.3400029917298</v>
      </c>
      <c r="G87" s="11">
        <v>120000</v>
      </c>
    </row>
    <row r="88" spans="3:7" x14ac:dyDescent="0.25">
      <c r="C88" t="s">
        <v>4001</v>
      </c>
      <c r="E88" s="11"/>
      <c r="F88" s="11"/>
      <c r="G88" s="11"/>
    </row>
    <row r="89" spans="3:7" x14ac:dyDescent="0.25">
      <c r="D89" t="s">
        <v>4257</v>
      </c>
      <c r="E89" s="11">
        <v>65067.812546745779</v>
      </c>
      <c r="F89" s="11">
        <v>50000</v>
      </c>
      <c r="G89" s="11">
        <v>80135.625093491559</v>
      </c>
    </row>
    <row r="90" spans="3:7" x14ac:dyDescent="0.25">
      <c r="D90" t="s">
        <v>4256</v>
      </c>
      <c r="E90" s="11">
        <v>13355.937515581925</v>
      </c>
      <c r="F90" s="11">
        <v>13355.937515581925</v>
      </c>
      <c r="G90" s="11">
        <v>13355.937515581925</v>
      </c>
    </row>
    <row r="91" spans="3:7" x14ac:dyDescent="0.25">
      <c r="D91" t="s">
        <v>4255</v>
      </c>
      <c r="E91" s="11">
        <v>50000</v>
      </c>
      <c r="F91" s="11">
        <v>50000</v>
      </c>
      <c r="G91" s="11">
        <v>50000</v>
      </c>
    </row>
    <row r="92" spans="3:7" x14ac:dyDescent="0.25">
      <c r="C92" t="s">
        <v>4028</v>
      </c>
      <c r="E92" s="11">
        <v>48372.890652268368</v>
      </c>
      <c r="F92" s="11">
        <v>13355.937515581925</v>
      </c>
      <c r="G92" s="11">
        <v>80135.625093491559</v>
      </c>
    </row>
    <row r="93" spans="3:7" x14ac:dyDescent="0.25">
      <c r="C93" t="s">
        <v>279</v>
      </c>
      <c r="E93" s="11"/>
      <c r="F93" s="11"/>
      <c r="G93" s="11"/>
    </row>
    <row r="94" spans="3:7" x14ac:dyDescent="0.25">
      <c r="D94" t="s">
        <v>4257</v>
      </c>
      <c r="E94" s="11">
        <v>14137.854169783051</v>
      </c>
      <c r="F94" s="11">
        <v>8013.5625093491553</v>
      </c>
      <c r="G94" s="11">
        <v>20000</v>
      </c>
    </row>
    <row r="95" spans="3:7" x14ac:dyDescent="0.25">
      <c r="D95" t="s">
        <v>4256</v>
      </c>
      <c r="E95" s="11">
        <v>10998.166674977027</v>
      </c>
      <c r="F95" s="11">
        <v>5342.3750062327708</v>
      </c>
      <c r="G95" s="11">
        <v>16027.125018698311</v>
      </c>
    </row>
    <row r="96" spans="3:7" x14ac:dyDescent="0.25">
      <c r="C96" t="s">
        <v>4043</v>
      </c>
      <c r="E96" s="11">
        <v>12343.747029893895</v>
      </c>
      <c r="F96" s="11">
        <v>5342.3750062327708</v>
      </c>
      <c r="G96" s="11">
        <v>20000</v>
      </c>
    </row>
    <row r="97" spans="2:7" x14ac:dyDescent="0.25">
      <c r="C97" t="s">
        <v>52</v>
      </c>
      <c r="E97" s="11"/>
      <c r="F97" s="11"/>
      <c r="G97" s="11"/>
    </row>
    <row r="98" spans="2:7" x14ac:dyDescent="0.25">
      <c r="D98" t="s">
        <v>4257</v>
      </c>
      <c r="E98" s="11">
        <v>10684.750012465542</v>
      </c>
      <c r="F98" s="11">
        <v>7123.1666749770275</v>
      </c>
      <c r="G98" s="11">
        <v>16027.125018698311</v>
      </c>
    </row>
    <row r="99" spans="2:7" x14ac:dyDescent="0.25">
      <c r="D99" t="s">
        <v>4258</v>
      </c>
      <c r="E99" s="11">
        <v>24106.781254674577</v>
      </c>
      <c r="F99" s="11">
        <v>10000</v>
      </c>
      <c r="G99" s="11">
        <v>50000</v>
      </c>
    </row>
    <row r="100" spans="2:7" x14ac:dyDescent="0.25">
      <c r="D100" t="s">
        <v>4256</v>
      </c>
      <c r="E100" s="11">
        <v>18310.316957173149</v>
      </c>
      <c r="F100" s="11">
        <v>4914.9850057341491</v>
      </c>
      <c r="G100" s="11">
        <v>50000</v>
      </c>
    </row>
    <row r="101" spans="2:7" x14ac:dyDescent="0.25">
      <c r="D101" t="s">
        <v>4255</v>
      </c>
      <c r="E101" s="11">
        <v>29451.979171860643</v>
      </c>
      <c r="F101" s="11">
        <v>8903.9583437212841</v>
      </c>
      <c r="G101" s="11">
        <v>50000</v>
      </c>
    </row>
    <row r="102" spans="2:7" x14ac:dyDescent="0.25">
      <c r="D102" t="s">
        <v>4261</v>
      </c>
      <c r="E102" s="11">
        <v>18827.268550506815</v>
      </c>
      <c r="F102" s="11">
        <v>4451.9791718606421</v>
      </c>
      <c r="G102" s="11">
        <v>45000</v>
      </c>
    </row>
    <row r="103" spans="2:7" x14ac:dyDescent="0.25">
      <c r="C103" t="s">
        <v>4034</v>
      </c>
      <c r="E103" s="11">
        <v>18897.721102479525</v>
      </c>
      <c r="F103" s="11">
        <v>4451.9791718606421</v>
      </c>
      <c r="G103" s="11">
        <v>50000</v>
      </c>
    </row>
    <row r="104" spans="2:7" x14ac:dyDescent="0.25">
      <c r="C104" t="s">
        <v>3999</v>
      </c>
      <c r="E104" s="11"/>
      <c r="F104" s="11"/>
      <c r="G104" s="11"/>
    </row>
    <row r="105" spans="2:7" x14ac:dyDescent="0.25">
      <c r="D105" t="s">
        <v>4256</v>
      </c>
      <c r="E105" s="11">
        <v>7429.1541714451232</v>
      </c>
      <c r="F105" s="11">
        <v>3739.6625043629392</v>
      </c>
      <c r="G105" s="11">
        <v>10000</v>
      </c>
    </row>
    <row r="106" spans="2:7" x14ac:dyDescent="0.25">
      <c r="C106" t="s">
        <v>4035</v>
      </c>
      <c r="E106" s="11">
        <v>7429.1541714451232</v>
      </c>
      <c r="F106" s="11">
        <v>3739.6625043629392</v>
      </c>
      <c r="G106" s="11">
        <v>10000</v>
      </c>
    </row>
    <row r="107" spans="2:7" x14ac:dyDescent="0.25">
      <c r="B107" t="s">
        <v>4032</v>
      </c>
      <c r="E107" s="11">
        <v>19044.394012002434</v>
      </c>
      <c r="F107" s="11">
        <v>2136.9500024931081</v>
      </c>
      <c r="G107" s="11">
        <v>120000</v>
      </c>
    </row>
    <row r="108" spans="2:7" x14ac:dyDescent="0.25">
      <c r="B108" t="s">
        <v>18</v>
      </c>
      <c r="E108" s="11"/>
      <c r="F108" s="11"/>
      <c r="G108" s="11"/>
    </row>
    <row r="109" spans="2:7" x14ac:dyDescent="0.25">
      <c r="C109" t="s">
        <v>310</v>
      </c>
      <c r="E109" s="11"/>
      <c r="F109" s="11"/>
      <c r="G109" s="11"/>
    </row>
    <row r="110" spans="2:7" x14ac:dyDescent="0.25">
      <c r="D110" t="s">
        <v>4257</v>
      </c>
      <c r="E110" s="11">
        <v>11469.776047639738</v>
      </c>
      <c r="F110" s="11">
        <v>5342.3750062327708</v>
      </c>
      <c r="G110" s="11">
        <v>25000</v>
      </c>
    </row>
    <row r="111" spans="2:7" x14ac:dyDescent="0.25">
      <c r="D111" t="s">
        <v>4258</v>
      </c>
      <c r="E111" s="11">
        <v>3205.4250037396623</v>
      </c>
      <c r="F111" s="11">
        <v>3205.4250037396623</v>
      </c>
      <c r="G111" s="11">
        <v>3205.4250037396623</v>
      </c>
    </row>
    <row r="112" spans="2:7" x14ac:dyDescent="0.25">
      <c r="D112" t="s">
        <v>4256</v>
      </c>
      <c r="E112" s="11">
        <v>3703.1346466144582</v>
      </c>
      <c r="F112" s="11">
        <v>2122.8177433598262</v>
      </c>
      <c r="G112" s="11">
        <v>6232.7708406048987</v>
      </c>
    </row>
    <row r="113" spans="3:7" x14ac:dyDescent="0.25">
      <c r="D113" t="s">
        <v>4261</v>
      </c>
      <c r="E113" s="11">
        <v>2400</v>
      </c>
      <c r="F113" s="11">
        <v>2400</v>
      </c>
      <c r="G113" s="11">
        <v>2400</v>
      </c>
    </row>
    <row r="114" spans="3:7" x14ac:dyDescent="0.25">
      <c r="C114" t="s">
        <v>4042</v>
      </c>
      <c r="E114" s="11">
        <v>7436.3849896696602</v>
      </c>
      <c r="F114" s="11">
        <v>2122.8177433598262</v>
      </c>
      <c r="G114" s="11">
        <v>25000</v>
      </c>
    </row>
    <row r="115" spans="3:7" x14ac:dyDescent="0.25">
      <c r="C115" t="s">
        <v>20</v>
      </c>
      <c r="E115" s="11"/>
      <c r="F115" s="11"/>
      <c r="G115" s="11"/>
    </row>
    <row r="116" spans="3:7" x14ac:dyDescent="0.25">
      <c r="D116" t="s">
        <v>4257</v>
      </c>
      <c r="E116" s="11">
        <v>8582.8724474895407</v>
      </c>
      <c r="F116" s="11">
        <v>4273.9000049862161</v>
      </c>
      <c r="G116" s="11">
        <v>15190.15293438851</v>
      </c>
    </row>
    <row r="117" spans="3:7" x14ac:dyDescent="0.25">
      <c r="D117" t="s">
        <v>4258</v>
      </c>
      <c r="E117" s="11">
        <v>10095.747232056148</v>
      </c>
      <c r="F117" s="11">
        <v>5000</v>
      </c>
      <c r="G117" s="11">
        <v>17807.916687442568</v>
      </c>
    </row>
    <row r="118" spans="3:7" x14ac:dyDescent="0.25">
      <c r="D118" t="s">
        <v>4256</v>
      </c>
      <c r="E118" s="11">
        <v>9772.8055840610268</v>
      </c>
      <c r="F118" s="11">
        <v>2136.9500024931081</v>
      </c>
      <c r="G118" s="11">
        <v>41000</v>
      </c>
    </row>
    <row r="119" spans="3:7" x14ac:dyDescent="0.25">
      <c r="D119" t="s">
        <v>4255</v>
      </c>
      <c r="E119" s="11">
        <v>6588.9291743537506</v>
      </c>
      <c r="F119" s="11">
        <v>4273.9000049862161</v>
      </c>
      <c r="G119" s="11">
        <v>8903.9583437212841</v>
      </c>
    </row>
    <row r="120" spans="3:7" x14ac:dyDescent="0.25">
      <c r="C120" t="s">
        <v>4031</v>
      </c>
      <c r="E120" s="11">
        <v>9420.7937935115478</v>
      </c>
      <c r="F120" s="11">
        <v>2136.9500024931081</v>
      </c>
      <c r="G120" s="11">
        <v>41000</v>
      </c>
    </row>
    <row r="121" spans="3:7" x14ac:dyDescent="0.25">
      <c r="C121" t="s">
        <v>356</v>
      </c>
      <c r="E121" s="11"/>
      <c r="F121" s="11"/>
      <c r="G121" s="11"/>
    </row>
    <row r="122" spans="3:7" x14ac:dyDescent="0.25">
      <c r="D122" t="s">
        <v>4257</v>
      </c>
      <c r="E122" s="11">
        <v>12000</v>
      </c>
      <c r="F122" s="11">
        <v>12000</v>
      </c>
      <c r="G122" s="11">
        <v>12000</v>
      </c>
    </row>
    <row r="123" spans="3:7" x14ac:dyDescent="0.25">
      <c r="D123" t="s">
        <v>4256</v>
      </c>
      <c r="E123" s="11">
        <v>9311.5833374885133</v>
      </c>
      <c r="F123" s="11">
        <v>3000</v>
      </c>
      <c r="G123" s="11">
        <v>20000</v>
      </c>
    </row>
    <row r="124" spans="3:7" x14ac:dyDescent="0.25">
      <c r="D124" t="s">
        <v>4255</v>
      </c>
      <c r="E124" s="11">
        <v>16027.125018698312</v>
      </c>
      <c r="F124" s="11">
        <v>10684.750012465542</v>
      </c>
      <c r="G124" s="11">
        <v>21369.500024931083</v>
      </c>
    </row>
    <row r="125" spans="3:7" x14ac:dyDescent="0.25">
      <c r="C125" t="s">
        <v>4038</v>
      </c>
      <c r="E125" s="11">
        <v>11614.369055335812</v>
      </c>
      <c r="F125" s="11">
        <v>3000</v>
      </c>
      <c r="G125" s="11">
        <v>21369.500024931083</v>
      </c>
    </row>
    <row r="126" spans="3:7" x14ac:dyDescent="0.25">
      <c r="C126" t="s">
        <v>488</v>
      </c>
      <c r="E126" s="11"/>
      <c r="F126" s="11"/>
      <c r="G126" s="11"/>
    </row>
    <row r="127" spans="3:7" x14ac:dyDescent="0.25">
      <c r="D127" t="s">
        <v>4257</v>
      </c>
      <c r="E127" s="11">
        <v>8700</v>
      </c>
      <c r="F127" s="11">
        <v>8700</v>
      </c>
      <c r="G127" s="11">
        <v>8700</v>
      </c>
    </row>
    <row r="128" spans="3:7" x14ac:dyDescent="0.25">
      <c r="D128" t="s">
        <v>4256</v>
      </c>
      <c r="E128" s="11">
        <v>31500</v>
      </c>
      <c r="F128" s="11">
        <v>15000</v>
      </c>
      <c r="G128" s="11">
        <v>48000</v>
      </c>
    </row>
    <row r="129" spans="3:7" x14ac:dyDescent="0.25">
      <c r="D129" t="s">
        <v>4261</v>
      </c>
      <c r="E129" s="11">
        <v>4273.9000049862161</v>
      </c>
      <c r="F129" s="11">
        <v>4273.9000049862161</v>
      </c>
      <c r="G129" s="11">
        <v>4273.9000049862161</v>
      </c>
    </row>
    <row r="130" spans="3:7" x14ac:dyDescent="0.25">
      <c r="C130" t="s">
        <v>4041</v>
      </c>
      <c r="E130" s="11">
        <v>18993.475001246556</v>
      </c>
      <c r="F130" s="11">
        <v>4273.9000049862161</v>
      </c>
      <c r="G130" s="11">
        <v>48000</v>
      </c>
    </row>
    <row r="131" spans="3:7" x14ac:dyDescent="0.25">
      <c r="C131" t="s">
        <v>4001</v>
      </c>
      <c r="E131" s="11"/>
      <c r="F131" s="11"/>
      <c r="G131" s="11"/>
    </row>
    <row r="132" spans="3:7" x14ac:dyDescent="0.25">
      <c r="D132" t="s">
        <v>4256</v>
      </c>
      <c r="E132" s="11">
        <v>24000</v>
      </c>
      <c r="F132" s="11">
        <v>18000</v>
      </c>
      <c r="G132" s="11">
        <v>30000</v>
      </c>
    </row>
    <row r="133" spans="3:7" x14ac:dyDescent="0.25">
      <c r="C133" t="s">
        <v>4028</v>
      </c>
      <c r="E133" s="11">
        <v>24000</v>
      </c>
      <c r="F133" s="11">
        <v>18000</v>
      </c>
      <c r="G133" s="11">
        <v>30000</v>
      </c>
    </row>
    <row r="134" spans="3:7" x14ac:dyDescent="0.25">
      <c r="C134" t="s">
        <v>279</v>
      </c>
      <c r="E134" s="11"/>
      <c r="F134" s="11"/>
      <c r="G134" s="11"/>
    </row>
    <row r="135" spans="3:7" x14ac:dyDescent="0.25">
      <c r="D135" t="s">
        <v>4257</v>
      </c>
      <c r="E135" s="11">
        <v>11707.722224992342</v>
      </c>
      <c r="F135" s="11">
        <v>7123.1666749770275</v>
      </c>
      <c r="G135" s="11">
        <v>16000</v>
      </c>
    </row>
    <row r="136" spans="3:7" x14ac:dyDescent="0.25">
      <c r="D136" t="s">
        <v>4256</v>
      </c>
      <c r="E136" s="11">
        <v>22164.295839358347</v>
      </c>
      <c r="F136" s="11">
        <v>2671.1875031163854</v>
      </c>
      <c r="G136" s="11">
        <v>45000</v>
      </c>
    </row>
    <row r="137" spans="3:7" x14ac:dyDescent="0.25">
      <c r="D137" t="s">
        <v>4255</v>
      </c>
      <c r="E137" s="11">
        <v>50000</v>
      </c>
      <c r="F137" s="11">
        <v>50000</v>
      </c>
      <c r="G137" s="11">
        <v>50000</v>
      </c>
    </row>
    <row r="138" spans="3:7" x14ac:dyDescent="0.25">
      <c r="C138" t="s">
        <v>4043</v>
      </c>
      <c r="E138" s="11">
        <v>21771.627319085419</v>
      </c>
      <c r="F138" s="11">
        <v>2671.1875031163854</v>
      </c>
      <c r="G138" s="11">
        <v>50000</v>
      </c>
    </row>
    <row r="139" spans="3:7" x14ac:dyDescent="0.25">
      <c r="C139" t="s">
        <v>52</v>
      </c>
      <c r="E139" s="11"/>
      <c r="F139" s="11"/>
      <c r="G139" s="11"/>
    </row>
    <row r="140" spans="3:7" x14ac:dyDescent="0.25">
      <c r="D140" t="s">
        <v>4257</v>
      </c>
      <c r="E140" s="11">
        <v>11432.65416559103</v>
      </c>
      <c r="F140" s="11">
        <v>2564.3400029917298</v>
      </c>
      <c r="G140" s="11">
        <v>40958.208381117904</v>
      </c>
    </row>
    <row r="141" spans="3:7" x14ac:dyDescent="0.25">
      <c r="D141" t="s">
        <v>4258</v>
      </c>
      <c r="E141" s="11">
        <v>49450.737960067519</v>
      </c>
      <c r="F141" s="11">
        <v>10898.445012714852</v>
      </c>
      <c r="G141" s="11">
        <v>186983.12521814698</v>
      </c>
    </row>
    <row r="142" spans="3:7" x14ac:dyDescent="0.25">
      <c r="D142" t="s">
        <v>4256</v>
      </c>
      <c r="E142" s="11">
        <v>14096.933347234301</v>
      </c>
      <c r="F142" s="11">
        <v>4273.9000049862161</v>
      </c>
      <c r="G142" s="11">
        <v>34191.200039889729</v>
      </c>
    </row>
    <row r="143" spans="3:7" x14ac:dyDescent="0.25">
      <c r="D143" t="s">
        <v>4255</v>
      </c>
      <c r="E143" s="11">
        <v>23953.590000933422</v>
      </c>
      <c r="F143" s="11">
        <v>6232.7708406048987</v>
      </c>
      <c r="G143" s="11">
        <v>50000</v>
      </c>
    </row>
    <row r="144" spans="3:7" x14ac:dyDescent="0.25">
      <c r="D144" t="s">
        <v>4261</v>
      </c>
      <c r="E144" s="11">
        <v>20965.432296081548</v>
      </c>
      <c r="F144" s="11">
        <v>4451.9791718606421</v>
      </c>
      <c r="G144" s="11">
        <v>60000</v>
      </c>
    </row>
    <row r="145" spans="2:7" x14ac:dyDescent="0.25">
      <c r="C145" t="s">
        <v>4034</v>
      </c>
      <c r="E145" s="11">
        <v>18411.74667589564</v>
      </c>
      <c r="F145" s="11">
        <v>2564.3400029917298</v>
      </c>
      <c r="G145" s="11">
        <v>186983.12521814698</v>
      </c>
    </row>
    <row r="146" spans="2:7" x14ac:dyDescent="0.25">
      <c r="C146" t="s">
        <v>4000</v>
      </c>
      <c r="E146" s="11"/>
      <c r="F146" s="11"/>
      <c r="G146" s="11"/>
    </row>
    <row r="147" spans="2:7" x14ac:dyDescent="0.25">
      <c r="D147" t="s">
        <v>4258</v>
      </c>
      <c r="E147" s="11">
        <v>41712.231189497601</v>
      </c>
      <c r="F147" s="11">
        <v>41712.231189497601</v>
      </c>
      <c r="G147" s="11">
        <v>41712.231189497601</v>
      </c>
    </row>
    <row r="148" spans="2:7" x14ac:dyDescent="0.25">
      <c r="C148" t="s">
        <v>4078</v>
      </c>
      <c r="E148" s="11">
        <v>41712.231189497601</v>
      </c>
      <c r="F148" s="11">
        <v>41712.231189497601</v>
      </c>
      <c r="G148" s="11">
        <v>41712.231189497601</v>
      </c>
    </row>
    <row r="149" spans="2:7" x14ac:dyDescent="0.25">
      <c r="C149" t="s">
        <v>3999</v>
      </c>
      <c r="E149" s="11"/>
      <c r="F149" s="11"/>
      <c r="G149" s="11"/>
    </row>
    <row r="150" spans="2:7" x14ac:dyDescent="0.25">
      <c r="D150" t="s">
        <v>4257</v>
      </c>
      <c r="E150" s="11">
        <v>29831.028157877867</v>
      </c>
      <c r="F150" s="11">
        <v>5342.3750062327708</v>
      </c>
      <c r="G150" s="11">
        <v>100614.72928405051</v>
      </c>
    </row>
    <row r="151" spans="2:7" x14ac:dyDescent="0.25">
      <c r="D151" t="s">
        <v>4256</v>
      </c>
      <c r="E151" s="11">
        <v>11229.38021326761</v>
      </c>
      <c r="F151" s="11">
        <v>3561.5833374885137</v>
      </c>
      <c r="G151" s="11">
        <v>28000</v>
      </c>
    </row>
    <row r="152" spans="2:7" x14ac:dyDescent="0.25">
      <c r="C152" t="s">
        <v>4035</v>
      </c>
      <c r="E152" s="11">
        <v>20530.204185572737</v>
      </c>
      <c r="F152" s="11">
        <v>3561.5833374885137</v>
      </c>
      <c r="G152" s="11">
        <v>100614.72928405051</v>
      </c>
    </row>
    <row r="153" spans="2:7" x14ac:dyDescent="0.25">
      <c r="C153" t="s">
        <v>67</v>
      </c>
      <c r="E153" s="11"/>
      <c r="F153" s="11"/>
      <c r="G153" s="11"/>
    </row>
    <row r="154" spans="2:7" x14ac:dyDescent="0.25">
      <c r="D154" t="s">
        <v>4257</v>
      </c>
      <c r="E154" s="11">
        <v>15153.958343721284</v>
      </c>
      <c r="F154" s="11">
        <v>12500</v>
      </c>
      <c r="G154" s="11">
        <v>17807.916687442568</v>
      </c>
    </row>
    <row r="155" spans="2:7" x14ac:dyDescent="0.25">
      <c r="D155" t="s">
        <v>4256</v>
      </c>
      <c r="E155" s="11">
        <v>4019</v>
      </c>
      <c r="F155" s="11">
        <v>4019</v>
      </c>
      <c r="G155" s="11">
        <v>4019</v>
      </c>
    </row>
    <row r="156" spans="2:7" x14ac:dyDescent="0.25">
      <c r="C156" t="s">
        <v>4045</v>
      </c>
      <c r="E156" s="11">
        <v>11442.305562480857</v>
      </c>
      <c r="F156" s="11">
        <v>4019</v>
      </c>
      <c r="G156" s="11">
        <v>17807.916687442568</v>
      </c>
    </row>
    <row r="157" spans="2:7" x14ac:dyDescent="0.25">
      <c r="B157" t="s">
        <v>4044</v>
      </c>
      <c r="E157" s="11">
        <v>15399.80487587941</v>
      </c>
      <c r="F157" s="11">
        <v>2122.8177433598262</v>
      </c>
      <c r="G157" s="11">
        <v>186983.12521814698</v>
      </c>
    </row>
    <row r="158" spans="2:7" x14ac:dyDescent="0.25">
      <c r="B158" t="s">
        <v>9</v>
      </c>
      <c r="E158" s="11"/>
      <c r="F158" s="11"/>
      <c r="G158" s="11"/>
    </row>
    <row r="159" spans="2:7" x14ac:dyDescent="0.25">
      <c r="C159" t="s">
        <v>310</v>
      </c>
      <c r="E159" s="11"/>
      <c r="F159" s="11"/>
      <c r="G159" s="11"/>
    </row>
    <row r="160" spans="2:7" x14ac:dyDescent="0.25">
      <c r="D160" t="s">
        <v>4257</v>
      </c>
      <c r="E160" s="11">
        <v>8955.8873684885348</v>
      </c>
      <c r="F160" s="11">
        <v>4273.9000049862161</v>
      </c>
      <c r="G160" s="11">
        <v>20514.720023933838</v>
      </c>
    </row>
    <row r="161" spans="3:7" x14ac:dyDescent="0.25">
      <c r="D161" t="s">
        <v>4258</v>
      </c>
      <c r="E161" s="11">
        <v>8437.6735556711665</v>
      </c>
      <c r="F161" s="11">
        <v>1783.166904422254</v>
      </c>
      <c r="G161" s="11">
        <v>15092.18020692008</v>
      </c>
    </row>
    <row r="162" spans="3:7" x14ac:dyDescent="0.25">
      <c r="D162" t="s">
        <v>4256</v>
      </c>
      <c r="E162" s="11">
        <v>7034.1546938106803</v>
      </c>
      <c r="F162" s="11">
        <v>2493.1083362419595</v>
      </c>
      <c r="G162" s="11">
        <v>12821.700014958649</v>
      </c>
    </row>
    <row r="163" spans="3:7" x14ac:dyDescent="0.25">
      <c r="C163" t="s">
        <v>4042</v>
      </c>
      <c r="E163" s="11">
        <v>7783.7238668415648</v>
      </c>
      <c r="F163" s="11">
        <v>1783.166904422254</v>
      </c>
      <c r="G163" s="11">
        <v>20514.720023933838</v>
      </c>
    </row>
    <row r="164" spans="3:7" x14ac:dyDescent="0.25">
      <c r="C164" t="s">
        <v>20</v>
      </c>
      <c r="E164" s="11"/>
      <c r="F164" s="11"/>
      <c r="G164" s="11"/>
    </row>
    <row r="165" spans="3:7" x14ac:dyDescent="0.25">
      <c r="D165" t="s">
        <v>4257</v>
      </c>
      <c r="E165" s="11">
        <v>14535.389461667333</v>
      </c>
      <c r="F165" s="11">
        <v>3419.1200039889732</v>
      </c>
      <c r="G165" s="11">
        <v>57875.729234188344</v>
      </c>
    </row>
    <row r="166" spans="3:7" x14ac:dyDescent="0.25">
      <c r="D166" t="s">
        <v>4258</v>
      </c>
      <c r="E166" s="11">
        <v>12160.572819409181</v>
      </c>
      <c r="F166" s="11">
        <v>3205.4250037396623</v>
      </c>
      <c r="G166" s="11">
        <v>35000</v>
      </c>
    </row>
    <row r="167" spans="3:7" x14ac:dyDescent="0.25">
      <c r="D167" t="s">
        <v>4256</v>
      </c>
      <c r="E167" s="11">
        <v>10989.722986153582</v>
      </c>
      <c r="F167" s="11">
        <v>2225.989585930321</v>
      </c>
      <c r="G167" s="11">
        <v>160271.25018698312</v>
      </c>
    </row>
    <row r="168" spans="3:7" x14ac:dyDescent="0.25">
      <c r="D168" t="s">
        <v>4255</v>
      </c>
      <c r="E168" s="11">
        <v>11575.14584683767</v>
      </c>
      <c r="F168" s="11">
        <v>11575.14584683767</v>
      </c>
      <c r="G168" s="11">
        <v>11575.14584683767</v>
      </c>
    </row>
    <row r="169" spans="3:7" x14ac:dyDescent="0.25">
      <c r="D169" t="s">
        <v>4261</v>
      </c>
      <c r="E169" s="11">
        <v>5022</v>
      </c>
      <c r="F169" s="11">
        <v>5022</v>
      </c>
      <c r="G169" s="11">
        <v>5022</v>
      </c>
    </row>
    <row r="170" spans="3:7" x14ac:dyDescent="0.25">
      <c r="C170" t="s">
        <v>4031</v>
      </c>
      <c r="E170" s="11">
        <v>12175.948911296247</v>
      </c>
      <c r="F170" s="11">
        <v>2225.989585930321</v>
      </c>
      <c r="G170" s="11">
        <v>160271.25018698312</v>
      </c>
    </row>
    <row r="171" spans="3:7" x14ac:dyDescent="0.25">
      <c r="C171" t="s">
        <v>356</v>
      </c>
      <c r="E171" s="11"/>
      <c r="F171" s="11"/>
      <c r="G171" s="11"/>
    </row>
    <row r="172" spans="3:7" x14ac:dyDescent="0.25">
      <c r="D172" t="s">
        <v>4257</v>
      </c>
      <c r="E172" s="11">
        <v>60000</v>
      </c>
      <c r="F172" s="11">
        <v>60000</v>
      </c>
      <c r="G172" s="11">
        <v>60000</v>
      </c>
    </row>
    <row r="173" spans="3:7" x14ac:dyDescent="0.25">
      <c r="D173" t="s">
        <v>4258</v>
      </c>
      <c r="E173" s="11">
        <v>26711.875031163851</v>
      </c>
      <c r="F173" s="11">
        <v>26711.875031163851</v>
      </c>
      <c r="G173" s="11">
        <v>26711.875031163851</v>
      </c>
    </row>
    <row r="174" spans="3:7" x14ac:dyDescent="0.25">
      <c r="D174" t="s">
        <v>4256</v>
      </c>
      <c r="E174" s="11">
        <v>9872.9049762641262</v>
      </c>
      <c r="F174" s="11">
        <v>6368.453230079479</v>
      </c>
      <c r="G174" s="11">
        <v>14000</v>
      </c>
    </row>
    <row r="175" spans="3:7" x14ac:dyDescent="0.25">
      <c r="C175" t="s">
        <v>4038</v>
      </c>
      <c r="E175" s="11">
        <v>21033.915822703395</v>
      </c>
      <c r="F175" s="11">
        <v>6368.453230079479</v>
      </c>
      <c r="G175" s="11">
        <v>60000</v>
      </c>
    </row>
    <row r="176" spans="3:7" x14ac:dyDescent="0.25">
      <c r="C176" t="s">
        <v>488</v>
      </c>
      <c r="E176" s="11"/>
      <c r="F176" s="11"/>
      <c r="G176" s="11"/>
    </row>
    <row r="177" spans="3:7" x14ac:dyDescent="0.25">
      <c r="D177" t="s">
        <v>4257</v>
      </c>
      <c r="E177" s="11">
        <v>25684.750012465542</v>
      </c>
      <c r="F177" s="11">
        <v>21369.500024931083</v>
      </c>
      <c r="G177" s="11">
        <v>30000</v>
      </c>
    </row>
    <row r="178" spans="3:7" x14ac:dyDescent="0.25">
      <c r="D178" t="s">
        <v>4256</v>
      </c>
      <c r="E178" s="11">
        <v>2564.3400029917298</v>
      </c>
      <c r="F178" s="11">
        <v>2564.3400029917298</v>
      </c>
      <c r="G178" s="11">
        <v>2564.3400029917298</v>
      </c>
    </row>
    <row r="179" spans="3:7" x14ac:dyDescent="0.25">
      <c r="D179" t="s">
        <v>4255</v>
      </c>
      <c r="E179" s="11">
        <v>13800</v>
      </c>
      <c r="F179" s="11">
        <v>13800</v>
      </c>
      <c r="G179" s="11">
        <v>13800</v>
      </c>
    </row>
    <row r="180" spans="3:7" x14ac:dyDescent="0.25">
      <c r="C180" t="s">
        <v>4041</v>
      </c>
      <c r="E180" s="11">
        <v>16933.460006980706</v>
      </c>
      <c r="F180" s="11">
        <v>2564.3400029917298</v>
      </c>
      <c r="G180" s="11">
        <v>30000</v>
      </c>
    </row>
    <row r="181" spans="3:7" x14ac:dyDescent="0.25">
      <c r="C181" t="s">
        <v>4001</v>
      </c>
      <c r="E181" s="11"/>
      <c r="F181" s="11"/>
      <c r="G181" s="11"/>
    </row>
    <row r="182" spans="3:7" x14ac:dyDescent="0.25">
      <c r="D182" t="s">
        <v>4257</v>
      </c>
      <c r="E182" s="11">
        <v>37396.625043629392</v>
      </c>
      <c r="F182" s="11">
        <v>30273.458368652366</v>
      </c>
      <c r="G182" s="11">
        <v>44519.791718606422</v>
      </c>
    </row>
    <row r="183" spans="3:7" x14ac:dyDescent="0.25">
      <c r="D183" t="s">
        <v>4256</v>
      </c>
      <c r="E183" s="11">
        <v>2671.1875031163854</v>
      </c>
      <c r="F183" s="11">
        <v>2671.1875031163854</v>
      </c>
      <c r="G183" s="11">
        <v>2671.1875031163854</v>
      </c>
    </row>
    <row r="184" spans="3:7" x14ac:dyDescent="0.25">
      <c r="D184" t="s">
        <v>4261</v>
      </c>
      <c r="E184" s="11">
        <v>14684.750012465542</v>
      </c>
      <c r="F184" s="11">
        <v>8000</v>
      </c>
      <c r="G184" s="11">
        <v>21369.500024931083</v>
      </c>
    </row>
    <row r="185" spans="3:7" x14ac:dyDescent="0.25">
      <c r="C185" t="s">
        <v>4028</v>
      </c>
      <c r="E185" s="11">
        <v>21366.787523061248</v>
      </c>
      <c r="F185" s="11">
        <v>2671.1875031163854</v>
      </c>
      <c r="G185" s="11">
        <v>44519.791718606422</v>
      </c>
    </row>
    <row r="186" spans="3:7" x14ac:dyDescent="0.25">
      <c r="C186" t="s">
        <v>279</v>
      </c>
      <c r="E186" s="11"/>
      <c r="F186" s="11"/>
      <c r="G186" s="11"/>
    </row>
    <row r="187" spans="3:7" x14ac:dyDescent="0.25">
      <c r="D187" t="s">
        <v>4257</v>
      </c>
      <c r="E187" s="11">
        <v>7265</v>
      </c>
      <c r="F187" s="11">
        <v>7265</v>
      </c>
      <c r="G187" s="11">
        <v>7265</v>
      </c>
    </row>
    <row r="188" spans="3:7" x14ac:dyDescent="0.25">
      <c r="D188" t="s">
        <v>4258</v>
      </c>
      <c r="E188" s="11">
        <v>37000</v>
      </c>
      <c r="F188" s="11">
        <v>37000</v>
      </c>
      <c r="G188" s="11">
        <v>37000</v>
      </c>
    </row>
    <row r="189" spans="3:7" x14ac:dyDescent="0.25">
      <c r="D189" t="s">
        <v>4256</v>
      </c>
      <c r="E189" s="11">
        <v>29382.462439246086</v>
      </c>
      <c r="F189" s="11">
        <v>3917.7416712373652</v>
      </c>
      <c r="G189" s="11">
        <v>138000</v>
      </c>
    </row>
    <row r="190" spans="3:7" x14ac:dyDescent="0.25">
      <c r="C190" t="s">
        <v>4043</v>
      </c>
      <c r="E190" s="11">
        <v>27569.971829434566</v>
      </c>
      <c r="F190" s="11">
        <v>3917.7416712373652</v>
      </c>
      <c r="G190" s="11">
        <v>138000</v>
      </c>
    </row>
    <row r="191" spans="3:7" x14ac:dyDescent="0.25">
      <c r="C191" t="s">
        <v>52</v>
      </c>
      <c r="E191" s="11"/>
      <c r="F191" s="11"/>
      <c r="G191" s="11"/>
    </row>
    <row r="192" spans="3:7" x14ac:dyDescent="0.25">
      <c r="D192" t="s">
        <v>4257</v>
      </c>
      <c r="E192" s="11">
        <v>12773.485482056771</v>
      </c>
      <c r="F192" s="11">
        <v>2136.9500024931081</v>
      </c>
      <c r="G192" s="11">
        <v>40000</v>
      </c>
    </row>
    <row r="193" spans="3:7" x14ac:dyDescent="0.25">
      <c r="D193" t="s">
        <v>4258</v>
      </c>
      <c r="E193" s="11">
        <v>14685.953827633612</v>
      </c>
      <c r="F193" s="11">
        <v>6767.0083412281756</v>
      </c>
      <c r="G193" s="11">
        <v>25000</v>
      </c>
    </row>
    <row r="194" spans="3:7" x14ac:dyDescent="0.25">
      <c r="D194" t="s">
        <v>4256</v>
      </c>
      <c r="E194" s="11">
        <v>14718.33031140916</v>
      </c>
      <c r="F194" s="11">
        <v>1805.7739622442759</v>
      </c>
      <c r="G194" s="11">
        <v>71231.666749770273</v>
      </c>
    </row>
    <row r="195" spans="3:7" x14ac:dyDescent="0.25">
      <c r="D195" t="s">
        <v>4255</v>
      </c>
      <c r="E195" s="11">
        <v>10346.895842682488</v>
      </c>
      <c r="F195" s="11">
        <v>7000</v>
      </c>
      <c r="G195" s="11">
        <v>16027.125018698311</v>
      </c>
    </row>
    <row r="196" spans="3:7" x14ac:dyDescent="0.25">
      <c r="D196" t="s">
        <v>4261</v>
      </c>
      <c r="E196" s="11">
        <v>22844.606270934524</v>
      </c>
      <c r="F196" s="11">
        <v>5689.2125418690484</v>
      </c>
      <c r="G196" s="11">
        <v>40000</v>
      </c>
    </row>
    <row r="197" spans="3:7" x14ac:dyDescent="0.25">
      <c r="C197" t="s">
        <v>4034</v>
      </c>
      <c r="E197" s="11">
        <v>14130.76298738299</v>
      </c>
      <c r="F197" s="11">
        <v>1805.7739622442759</v>
      </c>
      <c r="G197" s="11">
        <v>71231.666749770273</v>
      </c>
    </row>
    <row r="198" spans="3:7" x14ac:dyDescent="0.25">
      <c r="C198" t="s">
        <v>4000</v>
      </c>
      <c r="E198" s="11"/>
      <c r="F198" s="11"/>
      <c r="G198" s="11"/>
    </row>
    <row r="199" spans="3:7" x14ac:dyDescent="0.25">
      <c r="D199" t="s">
        <v>4257</v>
      </c>
      <c r="E199" s="11">
        <v>2493.1083362419595</v>
      </c>
      <c r="F199" s="11">
        <v>2493.1083362419595</v>
      </c>
      <c r="G199" s="11">
        <v>2493.1083362419595</v>
      </c>
    </row>
    <row r="200" spans="3:7" x14ac:dyDescent="0.25">
      <c r="D200" t="s">
        <v>4256</v>
      </c>
      <c r="E200" s="11">
        <v>5000</v>
      </c>
      <c r="F200" s="11">
        <v>5000</v>
      </c>
      <c r="G200" s="11">
        <v>5000</v>
      </c>
    </row>
    <row r="201" spans="3:7" x14ac:dyDescent="0.25">
      <c r="C201" t="s">
        <v>4078</v>
      </c>
      <c r="E201" s="11">
        <v>3746.5541681209797</v>
      </c>
      <c r="F201" s="11">
        <v>2493.1083362419595</v>
      </c>
      <c r="G201" s="11">
        <v>5000</v>
      </c>
    </row>
    <row r="202" spans="3:7" x14ac:dyDescent="0.25">
      <c r="C202" t="s">
        <v>3999</v>
      </c>
      <c r="E202" s="11"/>
      <c r="F202" s="11"/>
      <c r="G202" s="11"/>
    </row>
    <row r="203" spans="3:7" x14ac:dyDescent="0.25">
      <c r="D203" t="s">
        <v>4257</v>
      </c>
      <c r="E203" s="11">
        <v>8397.0553398818975</v>
      </c>
      <c r="F203" s="11">
        <v>6720</v>
      </c>
      <c r="G203" s="11">
        <v>12465.541681209797</v>
      </c>
    </row>
    <row r="204" spans="3:7" x14ac:dyDescent="0.25">
      <c r="D204" t="s">
        <v>4258</v>
      </c>
      <c r="E204" s="11">
        <v>18060</v>
      </c>
      <c r="F204" s="11">
        <v>18060</v>
      </c>
      <c r="G204" s="11">
        <v>18060</v>
      </c>
    </row>
    <row r="205" spans="3:7" x14ac:dyDescent="0.25">
      <c r="D205" t="s">
        <v>4256</v>
      </c>
      <c r="E205" s="11">
        <v>7212.0629261197219</v>
      </c>
      <c r="F205" s="11">
        <v>3027.3458368652364</v>
      </c>
      <c r="G205" s="11">
        <v>30000</v>
      </c>
    </row>
    <row r="206" spans="3:7" x14ac:dyDescent="0.25">
      <c r="C206" t="s">
        <v>4035</v>
      </c>
      <c r="E206" s="11">
        <v>8094.8470915245189</v>
      </c>
      <c r="F206" s="11">
        <v>3027.3458368652364</v>
      </c>
      <c r="G206" s="11">
        <v>30000</v>
      </c>
    </row>
    <row r="207" spans="3:7" x14ac:dyDescent="0.25">
      <c r="C207" t="s">
        <v>67</v>
      </c>
      <c r="E207" s="11"/>
      <c r="F207" s="11"/>
      <c r="G207" s="11"/>
    </row>
    <row r="208" spans="3:7" x14ac:dyDescent="0.25">
      <c r="D208" t="s">
        <v>4257</v>
      </c>
      <c r="E208" s="11">
        <v>20000</v>
      </c>
      <c r="F208" s="11">
        <v>20000</v>
      </c>
      <c r="G208" s="11">
        <v>20000</v>
      </c>
    </row>
    <row r="209" spans="2:7" x14ac:dyDescent="0.25">
      <c r="D209" t="s">
        <v>4256</v>
      </c>
      <c r="E209" s="11">
        <v>13205.425003739663</v>
      </c>
      <c r="F209" s="11">
        <v>6410.8500074793246</v>
      </c>
      <c r="G209" s="11">
        <v>20000</v>
      </c>
    </row>
    <row r="210" spans="2:7" x14ac:dyDescent="0.25">
      <c r="C210" t="s">
        <v>4045</v>
      </c>
      <c r="E210" s="11">
        <v>15470.283335826442</v>
      </c>
      <c r="F210" s="11">
        <v>6410.8500074793246</v>
      </c>
      <c r="G210" s="11">
        <v>20000</v>
      </c>
    </row>
    <row r="211" spans="2:7" x14ac:dyDescent="0.25">
      <c r="B211" t="s">
        <v>4029</v>
      </c>
      <c r="E211" s="11">
        <v>13289.698867712743</v>
      </c>
      <c r="F211" s="11">
        <v>1783.166904422254</v>
      </c>
      <c r="G211" s="11">
        <v>160271.25018698312</v>
      </c>
    </row>
    <row r="212" spans="2:7" x14ac:dyDescent="0.25">
      <c r="B212" t="s">
        <v>13</v>
      </c>
      <c r="E212" s="11"/>
      <c r="F212" s="11"/>
      <c r="G212" s="11"/>
    </row>
    <row r="213" spans="2:7" x14ac:dyDescent="0.25">
      <c r="C213" t="s">
        <v>310</v>
      </c>
      <c r="E213" s="11"/>
      <c r="F213" s="11"/>
      <c r="G213" s="11"/>
    </row>
    <row r="214" spans="2:7" x14ac:dyDescent="0.25">
      <c r="D214" t="s">
        <v>4257</v>
      </c>
      <c r="E214" s="11">
        <v>8975.1900104710548</v>
      </c>
      <c r="F214" s="11">
        <v>7265.630008476568</v>
      </c>
      <c r="G214" s="11">
        <v>10684.750012465542</v>
      </c>
    </row>
    <row r="215" spans="2:7" x14ac:dyDescent="0.25">
      <c r="D215" t="s">
        <v>4258</v>
      </c>
      <c r="E215" s="11">
        <v>31825.311460462864</v>
      </c>
      <c r="F215" s="11">
        <v>3650.6229209257262</v>
      </c>
      <c r="G215" s="11">
        <v>60000</v>
      </c>
    </row>
    <row r="216" spans="2:7" x14ac:dyDescent="0.25">
      <c r="D216" t="s">
        <v>4256</v>
      </c>
      <c r="E216" s="11">
        <v>22556.526323187762</v>
      </c>
      <c r="F216" s="11">
        <v>3205.4250037396623</v>
      </c>
      <c r="G216" s="11">
        <v>71231.666749770273</v>
      </c>
    </row>
    <row r="217" spans="2:7" x14ac:dyDescent="0.25">
      <c r="D217" t="s">
        <v>4255</v>
      </c>
      <c r="E217" s="11">
        <v>11670.950002493108</v>
      </c>
      <c r="F217" s="11">
        <v>4273.9000049862161</v>
      </c>
      <c r="G217" s="11">
        <v>19068</v>
      </c>
    </row>
    <row r="218" spans="2:7" x14ac:dyDescent="0.25">
      <c r="C218" t="s">
        <v>4042</v>
      </c>
      <c r="E218" s="11">
        <v>19516.90082396051</v>
      </c>
      <c r="F218" s="11">
        <v>3205.4250037396623</v>
      </c>
      <c r="G218" s="11">
        <v>71231.666749770273</v>
      </c>
    </row>
    <row r="219" spans="2:7" x14ac:dyDescent="0.25">
      <c r="C219" t="s">
        <v>20</v>
      </c>
      <c r="E219" s="11"/>
      <c r="F219" s="11"/>
      <c r="G219" s="11"/>
    </row>
    <row r="220" spans="2:7" x14ac:dyDescent="0.25">
      <c r="D220" t="s">
        <v>4257</v>
      </c>
      <c r="E220" s="11">
        <v>13278.030052640201</v>
      </c>
      <c r="F220" s="11">
        <v>4000</v>
      </c>
      <c r="G220" s="11">
        <v>45000</v>
      </c>
    </row>
    <row r="221" spans="2:7" x14ac:dyDescent="0.25">
      <c r="D221" t="s">
        <v>4258</v>
      </c>
      <c r="E221" s="11">
        <v>11897.555566636036</v>
      </c>
      <c r="F221" s="11">
        <v>7200</v>
      </c>
      <c r="G221" s="11">
        <v>17807.916687442568</v>
      </c>
    </row>
    <row r="222" spans="2:7" x14ac:dyDescent="0.25">
      <c r="D222" t="s">
        <v>4256</v>
      </c>
      <c r="E222" s="11">
        <v>17857.025212672252</v>
      </c>
      <c r="F222" s="11">
        <v>2564.3400029917298</v>
      </c>
      <c r="G222" s="11">
        <v>111000</v>
      </c>
    </row>
    <row r="223" spans="2:7" x14ac:dyDescent="0.25">
      <c r="C223" t="s">
        <v>4031</v>
      </c>
      <c r="E223" s="11">
        <v>16192.274149518002</v>
      </c>
      <c r="F223" s="11">
        <v>2564.3400029917298</v>
      </c>
      <c r="G223" s="11">
        <v>111000</v>
      </c>
    </row>
    <row r="224" spans="2:7" x14ac:dyDescent="0.25">
      <c r="C224" t="s">
        <v>356</v>
      </c>
      <c r="E224" s="11"/>
      <c r="F224" s="11"/>
      <c r="G224" s="11"/>
    </row>
    <row r="225" spans="3:7" x14ac:dyDescent="0.25">
      <c r="D225" t="s">
        <v>4257</v>
      </c>
      <c r="E225" s="11">
        <v>21298.838729264673</v>
      </c>
      <c r="F225" s="11">
        <v>21228.177433598263</v>
      </c>
      <c r="G225" s="11">
        <v>21369.500024931083</v>
      </c>
    </row>
    <row r="226" spans="3:7" x14ac:dyDescent="0.25">
      <c r="D226" t="s">
        <v>4258</v>
      </c>
      <c r="E226" s="11">
        <v>19588.708356186824</v>
      </c>
      <c r="F226" s="11">
        <v>19588.708356186824</v>
      </c>
      <c r="G226" s="11">
        <v>19588.708356186824</v>
      </c>
    </row>
    <row r="227" spans="3:7" x14ac:dyDescent="0.25">
      <c r="D227" t="s">
        <v>4256</v>
      </c>
      <c r="E227" s="11">
        <v>23712.787508814919</v>
      </c>
      <c r="F227" s="11">
        <v>8369.7208430980063</v>
      </c>
      <c r="G227" s="11">
        <v>48000</v>
      </c>
    </row>
    <row r="228" spans="3:7" x14ac:dyDescent="0.25">
      <c r="D228" t="s">
        <v>4261</v>
      </c>
      <c r="E228" s="11">
        <v>8547.8000099724322</v>
      </c>
      <c r="F228" s="11">
        <v>8547.8000099724322</v>
      </c>
      <c r="G228" s="11">
        <v>8547.8000099724322</v>
      </c>
    </row>
    <row r="229" spans="3:7" x14ac:dyDescent="0.25">
      <c r="C229" t="s">
        <v>4038</v>
      </c>
      <c r="E229" s="11">
        <v>21520.336216944823</v>
      </c>
      <c r="F229" s="11">
        <v>8369.7208430980063</v>
      </c>
      <c r="G229" s="11">
        <v>48000</v>
      </c>
    </row>
    <row r="230" spans="3:7" x14ac:dyDescent="0.25">
      <c r="C230" t="s">
        <v>488</v>
      </c>
      <c r="E230" s="11"/>
      <c r="F230" s="11"/>
      <c r="G230" s="11"/>
    </row>
    <row r="231" spans="3:7" x14ac:dyDescent="0.25">
      <c r="D231" t="s">
        <v>4257</v>
      </c>
      <c r="E231" s="11">
        <v>16027.125018698311</v>
      </c>
      <c r="F231" s="11">
        <v>16027.125018698311</v>
      </c>
      <c r="G231" s="11">
        <v>16027.125018698311</v>
      </c>
    </row>
    <row r="232" spans="3:7" x14ac:dyDescent="0.25">
      <c r="D232" t="s">
        <v>4256</v>
      </c>
      <c r="E232" s="11">
        <v>5342.3750062327708</v>
      </c>
      <c r="F232" s="11">
        <v>5342.3750062327708</v>
      </c>
      <c r="G232" s="11">
        <v>5342.3750062327708</v>
      </c>
    </row>
    <row r="233" spans="3:7" x14ac:dyDescent="0.25">
      <c r="C233" t="s">
        <v>4041</v>
      </c>
      <c r="E233" s="11">
        <v>10684.750012465542</v>
      </c>
      <c r="F233" s="11">
        <v>5342.3750062327708</v>
      </c>
      <c r="G233" s="11">
        <v>16027.125018698311</v>
      </c>
    </row>
    <row r="234" spans="3:7" x14ac:dyDescent="0.25">
      <c r="C234" t="s">
        <v>4001</v>
      </c>
      <c r="E234" s="11"/>
      <c r="F234" s="11"/>
      <c r="G234" s="11"/>
    </row>
    <row r="235" spans="3:7" x14ac:dyDescent="0.25">
      <c r="D235" t="s">
        <v>4258</v>
      </c>
      <c r="E235" s="11">
        <v>35000</v>
      </c>
      <c r="F235" s="11">
        <v>35000</v>
      </c>
      <c r="G235" s="11">
        <v>35000</v>
      </c>
    </row>
    <row r="236" spans="3:7" x14ac:dyDescent="0.25">
      <c r="D236" t="s">
        <v>4256</v>
      </c>
      <c r="E236" s="11">
        <v>12123.166674977027</v>
      </c>
      <c r="F236" s="11">
        <v>10000</v>
      </c>
      <c r="G236" s="11">
        <v>14246.333349954055</v>
      </c>
    </row>
    <row r="237" spans="3:7" x14ac:dyDescent="0.25">
      <c r="C237" t="s">
        <v>4028</v>
      </c>
      <c r="E237" s="11">
        <v>19748.777783318019</v>
      </c>
      <c r="F237" s="11">
        <v>10000</v>
      </c>
      <c r="G237" s="11">
        <v>35000</v>
      </c>
    </row>
    <row r="238" spans="3:7" x14ac:dyDescent="0.25">
      <c r="C238" t="s">
        <v>279</v>
      </c>
      <c r="E238" s="11"/>
      <c r="F238" s="11"/>
      <c r="G238" s="11"/>
    </row>
    <row r="239" spans="3:7" x14ac:dyDescent="0.25">
      <c r="D239" t="s">
        <v>4256</v>
      </c>
      <c r="E239" s="11">
        <v>7123.1666749770275</v>
      </c>
      <c r="F239" s="11">
        <v>5342.3750062327708</v>
      </c>
      <c r="G239" s="11">
        <v>8903.9583437212841</v>
      </c>
    </row>
    <row r="240" spans="3:7" x14ac:dyDescent="0.25">
      <c r="C240" t="s">
        <v>4043</v>
      </c>
      <c r="E240" s="11">
        <v>7123.1666749770275</v>
      </c>
      <c r="F240" s="11">
        <v>5342.3750062327708</v>
      </c>
      <c r="G240" s="11">
        <v>8903.9583437212841</v>
      </c>
    </row>
    <row r="241" spans="3:7" x14ac:dyDescent="0.25">
      <c r="C241" t="s">
        <v>52</v>
      </c>
      <c r="E241" s="11"/>
      <c r="F241" s="11"/>
      <c r="G241" s="11"/>
    </row>
    <row r="242" spans="3:7" x14ac:dyDescent="0.25">
      <c r="D242" t="s">
        <v>4257</v>
      </c>
      <c r="E242" s="11">
        <v>11786.831216613162</v>
      </c>
      <c r="F242" s="11">
        <v>3205.4250037396623</v>
      </c>
      <c r="G242" s="11">
        <v>28492.66669990811</v>
      </c>
    </row>
    <row r="243" spans="3:7" x14ac:dyDescent="0.25">
      <c r="D243" t="s">
        <v>4258</v>
      </c>
      <c r="E243" s="11">
        <v>30350.614135686825</v>
      </c>
      <c r="F243" s="11">
        <v>2938.3062534280239</v>
      </c>
      <c r="G243" s="11">
        <v>85000</v>
      </c>
    </row>
    <row r="244" spans="3:7" x14ac:dyDescent="0.25">
      <c r="D244" t="s">
        <v>4256</v>
      </c>
      <c r="E244" s="11">
        <v>11454.065368358755</v>
      </c>
      <c r="F244" s="11">
        <v>2165.2740982270229</v>
      </c>
      <c r="G244" s="11">
        <v>65889.291743537498</v>
      </c>
    </row>
    <row r="245" spans="3:7" x14ac:dyDescent="0.25">
      <c r="D245" t="s">
        <v>4255</v>
      </c>
      <c r="E245" s="11">
        <v>12290.850007479325</v>
      </c>
      <c r="F245" s="11">
        <v>8400</v>
      </c>
      <c r="G245" s="11">
        <v>21000</v>
      </c>
    </row>
    <row r="246" spans="3:7" x14ac:dyDescent="0.25">
      <c r="D246" t="s">
        <v>4261</v>
      </c>
      <c r="E246" s="11">
        <v>30946.341302176173</v>
      </c>
      <c r="F246" s="11">
        <v>3200</v>
      </c>
      <c r="G246" s="11">
        <v>72571.80269935554</v>
      </c>
    </row>
    <row r="247" spans="3:7" x14ac:dyDescent="0.25">
      <c r="C247" t="s">
        <v>4034</v>
      </c>
      <c r="E247" s="11">
        <v>15714.320783878047</v>
      </c>
      <c r="F247" s="11">
        <v>2165.2740982270229</v>
      </c>
      <c r="G247" s="11">
        <v>85000</v>
      </c>
    </row>
    <row r="248" spans="3:7" x14ac:dyDescent="0.25">
      <c r="C248" t="s">
        <v>4000</v>
      </c>
      <c r="E248" s="11"/>
      <c r="F248" s="11"/>
      <c r="G248" s="11"/>
    </row>
    <row r="249" spans="3:7" x14ac:dyDescent="0.25">
      <c r="D249" t="s">
        <v>4257</v>
      </c>
      <c r="E249" s="11">
        <v>21000</v>
      </c>
      <c r="F249" s="11">
        <v>21000</v>
      </c>
      <c r="G249" s="11">
        <v>21000</v>
      </c>
    </row>
    <row r="250" spans="3:7" x14ac:dyDescent="0.25">
      <c r="C250" t="s">
        <v>4078</v>
      </c>
      <c r="E250" s="11">
        <v>21000</v>
      </c>
      <c r="F250" s="11">
        <v>21000</v>
      </c>
      <c r="G250" s="11">
        <v>21000</v>
      </c>
    </row>
    <row r="251" spans="3:7" x14ac:dyDescent="0.25">
      <c r="C251" t="s">
        <v>3999</v>
      </c>
      <c r="E251" s="11"/>
      <c r="F251" s="11"/>
      <c r="G251" s="11"/>
    </row>
    <row r="252" spans="3:7" x14ac:dyDescent="0.25">
      <c r="D252" t="s">
        <v>4257</v>
      </c>
      <c r="E252" s="11">
        <v>12234.608569982291</v>
      </c>
      <c r="F252" s="11">
        <v>1910.5359690238436</v>
      </c>
      <c r="G252" s="11">
        <v>96000</v>
      </c>
    </row>
    <row r="253" spans="3:7" x14ac:dyDescent="0.25">
      <c r="D253" t="s">
        <v>4256</v>
      </c>
      <c r="E253" s="11">
        <v>7442.0962529768894</v>
      </c>
      <c r="F253" s="11">
        <v>2671.1875031163854</v>
      </c>
      <c r="G253" s="11">
        <v>22000</v>
      </c>
    </row>
    <row r="254" spans="3:7" x14ac:dyDescent="0.25">
      <c r="C254" t="s">
        <v>4035</v>
      </c>
      <c r="E254" s="11">
        <v>9274.5274330083666</v>
      </c>
      <c r="F254" s="11">
        <v>1910.5359690238436</v>
      </c>
      <c r="G254" s="11">
        <v>96000</v>
      </c>
    </row>
    <row r="255" spans="3:7" x14ac:dyDescent="0.25">
      <c r="C255" t="s">
        <v>67</v>
      </c>
      <c r="E255" s="11"/>
      <c r="F255" s="11"/>
      <c r="G255" s="11"/>
    </row>
    <row r="256" spans="3:7" x14ac:dyDescent="0.25">
      <c r="D256" t="s">
        <v>4257</v>
      </c>
      <c r="E256" s="11">
        <v>44615.833374885136</v>
      </c>
      <c r="F256" s="11">
        <v>18000</v>
      </c>
      <c r="G256" s="11">
        <v>71231.666749770273</v>
      </c>
    </row>
    <row r="257" spans="1:7" x14ac:dyDescent="0.25">
      <c r="C257" t="s">
        <v>4045</v>
      </c>
      <c r="E257" s="11">
        <v>44615.833374885136</v>
      </c>
      <c r="F257" s="11">
        <v>18000</v>
      </c>
      <c r="G257" s="11">
        <v>71231.666749770273</v>
      </c>
    </row>
    <row r="258" spans="1:7" x14ac:dyDescent="0.25">
      <c r="B258" t="s">
        <v>4036</v>
      </c>
      <c r="E258" s="11">
        <v>15507.975196079824</v>
      </c>
      <c r="F258" s="11">
        <v>1910.5359690238436</v>
      </c>
      <c r="G258" s="11">
        <v>111000</v>
      </c>
    </row>
    <row r="259" spans="1:7" x14ac:dyDescent="0.25">
      <c r="B259" t="s">
        <v>186</v>
      </c>
      <c r="E259" s="11"/>
      <c r="F259" s="11"/>
      <c r="G259" s="11"/>
    </row>
    <row r="260" spans="1:7" x14ac:dyDescent="0.25">
      <c r="C260" t="s">
        <v>20</v>
      </c>
      <c r="E260" s="11"/>
      <c r="F260" s="11"/>
      <c r="G260" s="11"/>
    </row>
    <row r="261" spans="1:7" x14ac:dyDescent="0.25">
      <c r="D261" t="s">
        <v>4256</v>
      </c>
      <c r="E261" s="11">
        <v>4451.9791718606421</v>
      </c>
      <c r="F261" s="11">
        <v>4451.9791718606421</v>
      </c>
      <c r="G261" s="11">
        <v>4451.9791718606421</v>
      </c>
    </row>
    <row r="262" spans="1:7" x14ac:dyDescent="0.25">
      <c r="C262" t="s">
        <v>4031</v>
      </c>
      <c r="E262" s="11">
        <v>4451.9791718606421</v>
      </c>
      <c r="F262" s="11">
        <v>4451.9791718606421</v>
      </c>
      <c r="G262" s="11">
        <v>4451.9791718606421</v>
      </c>
    </row>
    <row r="263" spans="1:7" x14ac:dyDescent="0.25">
      <c r="C263" t="s">
        <v>52</v>
      </c>
      <c r="E263" s="11"/>
      <c r="F263" s="11"/>
      <c r="G263" s="11"/>
    </row>
    <row r="264" spans="1:7" x14ac:dyDescent="0.25">
      <c r="D264" t="s">
        <v>4258</v>
      </c>
      <c r="E264" s="11">
        <v>20000</v>
      </c>
      <c r="F264" s="11">
        <v>20000</v>
      </c>
      <c r="G264" s="11">
        <v>20000</v>
      </c>
    </row>
    <row r="265" spans="1:7" x14ac:dyDescent="0.25">
      <c r="C265" t="s">
        <v>4034</v>
      </c>
      <c r="E265" s="11">
        <v>20000</v>
      </c>
      <c r="F265" s="11">
        <v>20000</v>
      </c>
      <c r="G265" s="11">
        <v>20000</v>
      </c>
    </row>
    <row r="266" spans="1:7" x14ac:dyDescent="0.25">
      <c r="B266" t="s">
        <v>4057</v>
      </c>
      <c r="E266" s="11">
        <v>12225.989585930321</v>
      </c>
      <c r="F266" s="11">
        <v>4451.9791718606421</v>
      </c>
      <c r="G266" s="11">
        <v>20000</v>
      </c>
    </row>
    <row r="267" spans="1:7" x14ac:dyDescent="0.25">
      <c r="A267" t="s">
        <v>4040</v>
      </c>
      <c r="E267" s="11">
        <v>15050.38471748859</v>
      </c>
      <c r="F267" s="11">
        <v>1783.166904422254</v>
      </c>
      <c r="G267" s="11">
        <v>186983.12521814698</v>
      </c>
    </row>
    <row r="268" spans="1:7" x14ac:dyDescent="0.25">
      <c r="A268" t="s">
        <v>84</v>
      </c>
      <c r="E268" s="11"/>
      <c r="F268" s="11"/>
      <c r="G268" s="11"/>
    </row>
    <row r="269" spans="1:7" x14ac:dyDescent="0.25">
      <c r="B269" t="s">
        <v>25</v>
      </c>
      <c r="E269" s="11"/>
      <c r="F269" s="11"/>
      <c r="G269" s="11"/>
    </row>
    <row r="270" spans="1:7" x14ac:dyDescent="0.25">
      <c r="C270" t="s">
        <v>20</v>
      </c>
      <c r="E270" s="11"/>
      <c r="F270" s="11"/>
      <c r="G270" s="11"/>
    </row>
    <row r="271" spans="1:7" x14ac:dyDescent="0.25">
      <c r="D271" t="s">
        <v>4257</v>
      </c>
      <c r="E271" s="11">
        <v>112190.06220428993</v>
      </c>
      <c r="F271" s="11">
        <v>86692.320794224041</v>
      </c>
      <c r="G271" s="11">
        <v>152986.44846039536</v>
      </c>
    </row>
    <row r="272" spans="1:7" x14ac:dyDescent="0.25">
      <c r="D272" t="s">
        <v>4256</v>
      </c>
      <c r="E272" s="11">
        <v>48955.663507326513</v>
      </c>
      <c r="F272" s="11">
        <v>48955.663507326513</v>
      </c>
      <c r="G272" s="11">
        <v>48955.663507326513</v>
      </c>
    </row>
    <row r="273" spans="2:7" x14ac:dyDescent="0.25">
      <c r="C273" t="s">
        <v>4031</v>
      </c>
      <c r="E273" s="11">
        <v>96381.462530049073</v>
      </c>
      <c r="F273" s="11">
        <v>48955.663507326513</v>
      </c>
      <c r="G273" s="11">
        <v>152986.44846039536</v>
      </c>
    </row>
    <row r="274" spans="2:7" x14ac:dyDescent="0.25">
      <c r="C274" t="s">
        <v>356</v>
      </c>
      <c r="E274" s="11"/>
      <c r="F274" s="11"/>
      <c r="G274" s="11"/>
    </row>
    <row r="275" spans="2:7" x14ac:dyDescent="0.25">
      <c r="D275" t="s">
        <v>4255</v>
      </c>
      <c r="E275" s="11">
        <v>94341.643217243807</v>
      </c>
      <c r="F275" s="11">
        <v>86692.320794224041</v>
      </c>
      <c r="G275" s="11">
        <v>101990.96564026357</v>
      </c>
    </row>
    <row r="276" spans="2:7" x14ac:dyDescent="0.25">
      <c r="C276" t="s">
        <v>4038</v>
      </c>
      <c r="E276" s="11">
        <v>94341.643217243807</v>
      </c>
      <c r="F276" s="11">
        <v>86692.320794224041</v>
      </c>
      <c r="G276" s="11">
        <v>101990.96564026357</v>
      </c>
    </row>
    <row r="277" spans="2:7" x14ac:dyDescent="0.25">
      <c r="C277" t="s">
        <v>488</v>
      </c>
      <c r="E277" s="11"/>
      <c r="F277" s="11"/>
      <c r="G277" s="11"/>
    </row>
    <row r="278" spans="2:7" x14ac:dyDescent="0.25">
      <c r="D278" t="s">
        <v>4257</v>
      </c>
      <c r="E278" s="11">
        <v>50995.482820131787</v>
      </c>
      <c r="F278" s="11">
        <v>50995.482820131787</v>
      </c>
      <c r="G278" s="11">
        <v>50995.482820131787</v>
      </c>
    </row>
    <row r="279" spans="2:7" x14ac:dyDescent="0.25">
      <c r="C279" t="s">
        <v>4041</v>
      </c>
      <c r="E279" s="11">
        <v>50995.482820131787</v>
      </c>
      <c r="F279" s="11">
        <v>50995.482820131787</v>
      </c>
      <c r="G279" s="11">
        <v>50995.482820131787</v>
      </c>
    </row>
    <row r="280" spans="2:7" x14ac:dyDescent="0.25">
      <c r="C280" t="s">
        <v>52</v>
      </c>
      <c r="E280" s="11"/>
      <c r="F280" s="11"/>
      <c r="G280" s="11"/>
    </row>
    <row r="281" spans="2:7" x14ac:dyDescent="0.25">
      <c r="D281" t="s">
        <v>4257</v>
      </c>
      <c r="E281" s="11">
        <v>122389.15876831629</v>
      </c>
      <c r="F281" s="11">
        <v>122389.15876831629</v>
      </c>
      <c r="G281" s="11">
        <v>122389.15876831629</v>
      </c>
    </row>
    <row r="282" spans="2:7" x14ac:dyDescent="0.25">
      <c r="D282" t="s">
        <v>4258</v>
      </c>
      <c r="E282" s="11">
        <v>104030.78495306884</v>
      </c>
      <c r="F282" s="11">
        <v>104030.78495306884</v>
      </c>
      <c r="G282" s="11">
        <v>104030.78495306884</v>
      </c>
    </row>
    <row r="283" spans="2:7" x14ac:dyDescent="0.25">
      <c r="D283" t="s">
        <v>4255</v>
      </c>
      <c r="E283" s="11">
        <v>101990.96564026357</v>
      </c>
      <c r="F283" s="11">
        <v>101990.96564026357</v>
      </c>
      <c r="G283" s="11">
        <v>101990.96564026357</v>
      </c>
    </row>
    <row r="284" spans="2:7" x14ac:dyDescent="0.25">
      <c r="C284" t="s">
        <v>4034</v>
      </c>
      <c r="E284" s="11">
        <v>109470.30312054958</v>
      </c>
      <c r="F284" s="11">
        <v>101990.96564026357</v>
      </c>
      <c r="G284" s="11">
        <v>122389.15876831629</v>
      </c>
    </row>
    <row r="285" spans="2:7" x14ac:dyDescent="0.25">
      <c r="B285" t="s">
        <v>4032</v>
      </c>
      <c r="E285" s="11">
        <v>95361.552873646448</v>
      </c>
      <c r="F285" s="11">
        <v>48955.663507326513</v>
      </c>
      <c r="G285" s="11">
        <v>152986.44846039536</v>
      </c>
    </row>
    <row r="286" spans="2:7" x14ac:dyDescent="0.25">
      <c r="B286" t="s">
        <v>18</v>
      </c>
      <c r="E286" s="11"/>
      <c r="F286" s="11"/>
      <c r="G286" s="11"/>
    </row>
    <row r="287" spans="2:7" x14ac:dyDescent="0.25">
      <c r="C287" t="s">
        <v>310</v>
      </c>
      <c r="E287" s="11"/>
      <c r="F287" s="11"/>
      <c r="G287" s="11"/>
    </row>
    <row r="288" spans="2:7" x14ac:dyDescent="0.25">
      <c r="D288" t="s">
        <v>4257</v>
      </c>
      <c r="E288" s="11">
        <v>71393.675948184507</v>
      </c>
      <c r="F288" s="11">
        <v>71393.675948184507</v>
      </c>
      <c r="G288" s="11">
        <v>71393.675948184507</v>
      </c>
    </row>
    <row r="289" spans="3:7" x14ac:dyDescent="0.25">
      <c r="D289" t="s">
        <v>4255</v>
      </c>
      <c r="E289" s="11">
        <v>132588.25533234264</v>
      </c>
      <c r="F289" s="11">
        <v>132588.25533234264</v>
      </c>
      <c r="G289" s="11">
        <v>132588.25533234264</v>
      </c>
    </row>
    <row r="290" spans="3:7" x14ac:dyDescent="0.25">
      <c r="C290" t="s">
        <v>4042</v>
      </c>
      <c r="E290" s="11">
        <v>101990.96564026357</v>
      </c>
      <c r="F290" s="11">
        <v>71393.675948184507</v>
      </c>
      <c r="G290" s="11">
        <v>132588.25533234264</v>
      </c>
    </row>
    <row r="291" spans="3:7" x14ac:dyDescent="0.25">
      <c r="C291" t="s">
        <v>20</v>
      </c>
      <c r="E291" s="11"/>
      <c r="F291" s="11"/>
      <c r="G291" s="11"/>
    </row>
    <row r="292" spans="3:7" x14ac:dyDescent="0.25">
      <c r="D292" t="s">
        <v>4257</v>
      </c>
      <c r="E292" s="11">
        <v>117289.61048630311</v>
      </c>
      <c r="F292" s="11">
        <v>112190.06220428993</v>
      </c>
      <c r="G292" s="11">
        <v>122389.15876831629</v>
      </c>
    </row>
    <row r="293" spans="3:7" x14ac:dyDescent="0.25">
      <c r="D293" t="s">
        <v>4258</v>
      </c>
      <c r="E293" s="11">
        <v>92777.25194050149</v>
      </c>
      <c r="F293" s="11">
        <v>56095.031102144967</v>
      </c>
      <c r="G293" s="11">
        <v>152986.44846039536</v>
      </c>
    </row>
    <row r="294" spans="3:7" x14ac:dyDescent="0.25">
      <c r="D294" t="s">
        <v>4256</v>
      </c>
      <c r="E294" s="11">
        <v>63358.7420026334</v>
      </c>
      <c r="F294" s="11">
        <v>20000</v>
      </c>
      <c r="G294" s="11">
        <v>95871.50770184776</v>
      </c>
    </row>
    <row r="295" spans="3:7" x14ac:dyDescent="0.25">
      <c r="D295" t="s">
        <v>4255</v>
      </c>
      <c r="E295" s="11">
        <v>96891.417358250401</v>
      </c>
      <c r="F295" s="11">
        <v>96891.417358250401</v>
      </c>
      <c r="G295" s="11">
        <v>96891.417358250401</v>
      </c>
    </row>
    <row r="296" spans="3:7" x14ac:dyDescent="0.25">
      <c r="C296" t="s">
        <v>4031</v>
      </c>
      <c r="E296" s="11">
        <v>86066.275713359471</v>
      </c>
      <c r="F296" s="11">
        <v>20000</v>
      </c>
      <c r="G296" s="11">
        <v>152986.44846039536</v>
      </c>
    </row>
    <row r="297" spans="3:7" x14ac:dyDescent="0.25">
      <c r="C297" t="s">
        <v>356</v>
      </c>
      <c r="E297" s="11"/>
      <c r="F297" s="11"/>
      <c r="G297" s="11"/>
    </row>
    <row r="298" spans="3:7" x14ac:dyDescent="0.25">
      <c r="D298" t="s">
        <v>4257</v>
      </c>
      <c r="E298" s="11">
        <v>173384.64158844808</v>
      </c>
      <c r="F298" s="11">
        <v>173384.64158844808</v>
      </c>
      <c r="G298" s="11">
        <v>173384.64158844808</v>
      </c>
    </row>
    <row r="299" spans="3:7" x14ac:dyDescent="0.25">
      <c r="D299" t="s">
        <v>4258</v>
      </c>
      <c r="E299" s="11">
        <v>72000</v>
      </c>
      <c r="F299" s="11">
        <v>72000</v>
      </c>
      <c r="G299" s="11">
        <v>72000</v>
      </c>
    </row>
    <row r="300" spans="3:7" x14ac:dyDescent="0.25">
      <c r="D300" t="s">
        <v>4256</v>
      </c>
      <c r="E300" s="11">
        <v>71393.675948184507</v>
      </c>
      <c r="F300" s="11">
        <v>71393.675948184507</v>
      </c>
      <c r="G300" s="11">
        <v>71393.675948184507</v>
      </c>
    </row>
    <row r="301" spans="3:7" x14ac:dyDescent="0.25">
      <c r="C301" t="s">
        <v>4038</v>
      </c>
      <c r="E301" s="11">
        <v>105592.77251221087</v>
      </c>
      <c r="F301" s="11">
        <v>71393.675948184507</v>
      </c>
      <c r="G301" s="11">
        <v>173384.64158844808</v>
      </c>
    </row>
    <row r="302" spans="3:7" x14ac:dyDescent="0.25">
      <c r="C302" t="s">
        <v>488</v>
      </c>
      <c r="E302" s="11"/>
      <c r="F302" s="11"/>
      <c r="G302" s="11"/>
    </row>
    <row r="303" spans="3:7" x14ac:dyDescent="0.25">
      <c r="D303" t="s">
        <v>4261</v>
      </c>
      <c r="E303" s="11">
        <v>147886.90017838217</v>
      </c>
      <c r="F303" s="11">
        <v>147886.90017838217</v>
      </c>
      <c r="G303" s="11">
        <v>147886.90017838217</v>
      </c>
    </row>
    <row r="304" spans="3:7" x14ac:dyDescent="0.25">
      <c r="C304" t="s">
        <v>4041</v>
      </c>
      <c r="E304" s="11">
        <v>147886.90017838217</v>
      </c>
      <c r="F304" s="11">
        <v>147886.90017838217</v>
      </c>
      <c r="G304" s="11">
        <v>147886.90017838217</v>
      </c>
    </row>
    <row r="305" spans="2:7" x14ac:dyDescent="0.25">
      <c r="C305" t="s">
        <v>279</v>
      </c>
      <c r="E305" s="11"/>
      <c r="F305" s="11"/>
      <c r="G305" s="11"/>
    </row>
    <row r="306" spans="2:7" x14ac:dyDescent="0.25">
      <c r="D306" t="s">
        <v>4258</v>
      </c>
      <c r="E306" s="11">
        <v>159105.90639881117</v>
      </c>
      <c r="F306" s="11">
        <v>159105.90639881117</v>
      </c>
      <c r="G306" s="11">
        <v>159105.90639881117</v>
      </c>
    </row>
    <row r="307" spans="2:7" x14ac:dyDescent="0.25">
      <c r="D307" t="s">
        <v>4261</v>
      </c>
      <c r="E307" s="11">
        <v>168285.09330643489</v>
      </c>
      <c r="F307" s="11">
        <v>168285.09330643489</v>
      </c>
      <c r="G307" s="11">
        <v>168285.09330643489</v>
      </c>
    </row>
    <row r="308" spans="2:7" x14ac:dyDescent="0.25">
      <c r="C308" t="s">
        <v>4043</v>
      </c>
      <c r="E308" s="11">
        <v>163695.49985262303</v>
      </c>
      <c r="F308" s="11">
        <v>159105.90639881117</v>
      </c>
      <c r="G308" s="11">
        <v>168285.09330643489</v>
      </c>
    </row>
    <row r="309" spans="2:7" x14ac:dyDescent="0.25">
      <c r="C309" t="s">
        <v>52</v>
      </c>
      <c r="E309" s="11"/>
      <c r="F309" s="11"/>
      <c r="G309" s="11"/>
    </row>
    <row r="310" spans="2:7" x14ac:dyDescent="0.25">
      <c r="D310" t="s">
        <v>4257</v>
      </c>
      <c r="E310" s="11">
        <v>89242.09493523062</v>
      </c>
      <c r="F310" s="11">
        <v>66294.12766617132</v>
      </c>
      <c r="G310" s="11">
        <v>112190.06220428993</v>
      </c>
    </row>
    <row r="311" spans="2:7" x14ac:dyDescent="0.25">
      <c r="D311" t="s">
        <v>4258</v>
      </c>
      <c r="E311" s="11">
        <v>36000</v>
      </c>
      <c r="F311" s="11">
        <v>36000</v>
      </c>
      <c r="G311" s="11">
        <v>36000</v>
      </c>
    </row>
    <row r="312" spans="2:7" x14ac:dyDescent="0.25">
      <c r="D312" t="s">
        <v>4256</v>
      </c>
      <c r="E312" s="11">
        <v>73575.628850796391</v>
      </c>
      <c r="F312" s="11">
        <v>43000</v>
      </c>
      <c r="G312" s="11">
        <v>120000</v>
      </c>
    </row>
    <row r="313" spans="2:7" x14ac:dyDescent="0.25">
      <c r="D313" t="s">
        <v>4255</v>
      </c>
      <c r="E313" s="11">
        <v>101990.96564026357</v>
      </c>
      <c r="F313" s="11">
        <v>101990.96564026357</v>
      </c>
      <c r="G313" s="11">
        <v>101990.96564026357</v>
      </c>
    </row>
    <row r="314" spans="2:7" x14ac:dyDescent="0.25">
      <c r="C314" t="s">
        <v>4034</v>
      </c>
      <c r="E314" s="11">
        <v>76743.148866159143</v>
      </c>
      <c r="F314" s="11">
        <v>36000</v>
      </c>
      <c r="G314" s="11">
        <v>120000</v>
      </c>
    </row>
    <row r="315" spans="2:7" x14ac:dyDescent="0.25">
      <c r="B315" t="s">
        <v>4044</v>
      </c>
      <c r="E315" s="11">
        <v>94419.587956928764</v>
      </c>
      <c r="F315" s="11">
        <v>20000</v>
      </c>
      <c r="G315" s="11">
        <v>173384.64158844808</v>
      </c>
    </row>
    <row r="316" spans="2:7" x14ac:dyDescent="0.25">
      <c r="B316" t="s">
        <v>9</v>
      </c>
      <c r="E316" s="11"/>
      <c r="F316" s="11"/>
      <c r="G316" s="11"/>
    </row>
    <row r="317" spans="2:7" x14ac:dyDescent="0.25">
      <c r="C317" t="s">
        <v>310</v>
      </c>
      <c r="E317" s="11"/>
      <c r="F317" s="11"/>
      <c r="G317" s="11"/>
    </row>
    <row r="318" spans="2:7" x14ac:dyDescent="0.25">
      <c r="D318" t="s">
        <v>4257</v>
      </c>
      <c r="E318" s="11">
        <v>104540.73978127017</v>
      </c>
      <c r="F318" s="11">
        <v>81592.772512210868</v>
      </c>
      <c r="G318" s="11">
        <v>127488.70705032947</v>
      </c>
    </row>
    <row r="319" spans="2:7" x14ac:dyDescent="0.25">
      <c r="D319" t="s">
        <v>4256</v>
      </c>
      <c r="E319" s="11">
        <v>59819.107020370408</v>
      </c>
      <c r="F319" s="11">
        <v>59819.107020370408</v>
      </c>
      <c r="G319" s="11">
        <v>59819.107020370408</v>
      </c>
    </row>
    <row r="320" spans="2:7" x14ac:dyDescent="0.25">
      <c r="D320" t="s">
        <v>4255</v>
      </c>
      <c r="E320" s="11">
        <v>75770.868892469181</v>
      </c>
      <c r="F320" s="11">
        <v>75770.868892469181</v>
      </c>
      <c r="G320" s="11">
        <v>75770.868892469181</v>
      </c>
    </row>
    <row r="321" spans="3:7" x14ac:dyDescent="0.25">
      <c r="C321" t="s">
        <v>4042</v>
      </c>
      <c r="E321" s="11">
        <v>86167.863868844986</v>
      </c>
      <c r="F321" s="11">
        <v>59819.107020370408</v>
      </c>
      <c r="G321" s="11">
        <v>127488.70705032947</v>
      </c>
    </row>
    <row r="322" spans="3:7" x14ac:dyDescent="0.25">
      <c r="C322" t="s">
        <v>20</v>
      </c>
      <c r="E322" s="11"/>
      <c r="F322" s="11"/>
      <c r="G322" s="11"/>
    </row>
    <row r="323" spans="3:7" x14ac:dyDescent="0.25">
      <c r="D323" t="s">
        <v>4257</v>
      </c>
      <c r="E323" s="11">
        <v>70418.470971841307</v>
      </c>
      <c r="F323" s="11">
        <v>22438.012440857987</v>
      </c>
      <c r="G323" s="11">
        <v>122389.15876831629</v>
      </c>
    </row>
    <row r="324" spans="3:7" x14ac:dyDescent="0.25">
      <c r="D324" t="s">
        <v>4258</v>
      </c>
      <c r="E324" s="11">
        <v>79774.402182411432</v>
      </c>
      <c r="F324" s="11">
        <v>59819.107020370408</v>
      </c>
      <c r="G324" s="11">
        <v>91791.869076237213</v>
      </c>
    </row>
    <row r="325" spans="3:7" x14ac:dyDescent="0.25">
      <c r="D325" t="s">
        <v>4256</v>
      </c>
      <c r="E325" s="11">
        <v>69750.970125534834</v>
      </c>
      <c r="F325" s="11">
        <v>45616</v>
      </c>
      <c r="G325" s="11">
        <v>122389.15876831629</v>
      </c>
    </row>
    <row r="326" spans="3:7" x14ac:dyDescent="0.25">
      <c r="D326" t="s">
        <v>4255</v>
      </c>
      <c r="E326" s="11">
        <v>84163.444640960908</v>
      </c>
      <c r="F326" s="11">
        <v>63807.047488395103</v>
      </c>
      <c r="G326" s="11">
        <v>101990.96564026357</v>
      </c>
    </row>
    <row r="327" spans="3:7" x14ac:dyDescent="0.25">
      <c r="C327" t="s">
        <v>4031</v>
      </c>
      <c r="E327" s="11">
        <v>74009.038122670419</v>
      </c>
      <c r="F327" s="11">
        <v>22438.012440857987</v>
      </c>
      <c r="G327" s="11">
        <v>122389.15876831629</v>
      </c>
    </row>
    <row r="328" spans="3:7" x14ac:dyDescent="0.25">
      <c r="C328" t="s">
        <v>356</v>
      </c>
      <c r="E328" s="11"/>
      <c r="F328" s="11"/>
      <c r="G328" s="11"/>
    </row>
    <row r="329" spans="3:7" x14ac:dyDescent="0.25">
      <c r="D329" t="s">
        <v>4257</v>
      </c>
      <c r="E329" s="11">
        <v>85672.4111378214</v>
      </c>
      <c r="F329" s="11">
        <v>85672.4111378214</v>
      </c>
      <c r="G329" s="11">
        <v>85672.4111378214</v>
      </c>
    </row>
    <row r="330" spans="3:7" x14ac:dyDescent="0.25">
      <c r="D330" t="s">
        <v>4261</v>
      </c>
      <c r="E330" s="11">
        <v>101990.96564026357</v>
      </c>
      <c r="F330" s="11">
        <v>101990.96564026357</v>
      </c>
      <c r="G330" s="11">
        <v>101990.96564026357</v>
      </c>
    </row>
    <row r="331" spans="3:7" x14ac:dyDescent="0.25">
      <c r="C331" t="s">
        <v>4038</v>
      </c>
      <c r="E331" s="11">
        <v>93831.68838904248</v>
      </c>
      <c r="F331" s="11">
        <v>85672.4111378214</v>
      </c>
      <c r="G331" s="11">
        <v>101990.96564026357</v>
      </c>
    </row>
    <row r="332" spans="3:7" x14ac:dyDescent="0.25">
      <c r="C332" t="s">
        <v>488</v>
      </c>
      <c r="E332" s="11"/>
      <c r="F332" s="11"/>
      <c r="G332" s="11"/>
    </row>
    <row r="333" spans="3:7" x14ac:dyDescent="0.25">
      <c r="D333" t="s">
        <v>4255</v>
      </c>
      <c r="E333" s="11">
        <v>49975.573163729154</v>
      </c>
      <c r="F333" s="11">
        <v>49975.573163729154</v>
      </c>
      <c r="G333" s="11">
        <v>49975.573163729154</v>
      </c>
    </row>
    <row r="334" spans="3:7" x14ac:dyDescent="0.25">
      <c r="C334" t="s">
        <v>4041</v>
      </c>
      <c r="E334" s="11">
        <v>49975.573163729154</v>
      </c>
      <c r="F334" s="11">
        <v>49975.573163729154</v>
      </c>
      <c r="G334" s="11">
        <v>49975.573163729154</v>
      </c>
    </row>
    <row r="335" spans="3:7" x14ac:dyDescent="0.25">
      <c r="C335" t="s">
        <v>4001</v>
      </c>
      <c r="E335" s="11"/>
      <c r="F335" s="11"/>
      <c r="G335" s="11"/>
    </row>
    <row r="336" spans="3:7" x14ac:dyDescent="0.25">
      <c r="D336" t="s">
        <v>4256</v>
      </c>
      <c r="E336" s="11">
        <v>86692.320794224041</v>
      </c>
      <c r="F336" s="11">
        <v>86692.320794224041</v>
      </c>
      <c r="G336" s="11">
        <v>86692.320794224041</v>
      </c>
    </row>
    <row r="337" spans="3:7" x14ac:dyDescent="0.25">
      <c r="D337" t="s">
        <v>4261</v>
      </c>
      <c r="E337" s="11">
        <v>127488.70705032947</v>
      </c>
      <c r="F337" s="11">
        <v>127488.70705032947</v>
      </c>
      <c r="G337" s="11">
        <v>127488.70705032947</v>
      </c>
    </row>
    <row r="338" spans="3:7" x14ac:dyDescent="0.25">
      <c r="C338" t="s">
        <v>4028</v>
      </c>
      <c r="E338" s="11">
        <v>107090.51392227676</v>
      </c>
      <c r="F338" s="11">
        <v>86692.320794224041</v>
      </c>
      <c r="G338" s="11">
        <v>127488.70705032947</v>
      </c>
    </row>
    <row r="339" spans="3:7" x14ac:dyDescent="0.25">
      <c r="C339" t="s">
        <v>279</v>
      </c>
      <c r="E339" s="11"/>
      <c r="F339" s="11"/>
      <c r="G339" s="11"/>
    </row>
    <row r="340" spans="3:7" x14ac:dyDescent="0.25">
      <c r="D340" t="s">
        <v>4257</v>
      </c>
      <c r="E340" s="11">
        <v>39879.404680246938</v>
      </c>
      <c r="F340" s="11">
        <v>39879.404680246938</v>
      </c>
      <c r="G340" s="11">
        <v>39879.404680246938</v>
      </c>
    </row>
    <row r="341" spans="3:7" x14ac:dyDescent="0.25">
      <c r="C341" t="s">
        <v>4043</v>
      </c>
      <c r="E341" s="11">
        <v>39879.404680246938</v>
      </c>
      <c r="F341" s="11">
        <v>39879.404680246938</v>
      </c>
      <c r="G341" s="11">
        <v>39879.404680246938</v>
      </c>
    </row>
    <row r="342" spans="3:7" x14ac:dyDescent="0.25">
      <c r="C342" t="s">
        <v>52</v>
      </c>
      <c r="E342" s="11"/>
      <c r="F342" s="11"/>
      <c r="G342" s="11"/>
    </row>
    <row r="343" spans="3:7" x14ac:dyDescent="0.25">
      <c r="D343" t="s">
        <v>4257</v>
      </c>
      <c r="E343" s="11">
        <v>79564.183122363887</v>
      </c>
      <c r="F343" s="11">
        <v>71393.675948184507</v>
      </c>
      <c r="G343" s="11">
        <v>87734.690296543267</v>
      </c>
    </row>
    <row r="344" spans="3:7" x14ac:dyDescent="0.25">
      <c r="D344" t="s">
        <v>4258</v>
      </c>
      <c r="E344" s="11">
        <v>69353.856635379227</v>
      </c>
      <c r="F344" s="11">
        <v>69353.856635379227</v>
      </c>
      <c r="G344" s="11">
        <v>69353.856635379227</v>
      </c>
    </row>
    <row r="345" spans="3:7" x14ac:dyDescent="0.25">
      <c r="D345" t="s">
        <v>4256</v>
      </c>
      <c r="E345" s="11">
        <v>115995.48282013179</v>
      </c>
      <c r="F345" s="11">
        <v>101990.96564026357</v>
      </c>
      <c r="G345" s="11">
        <v>130000</v>
      </c>
    </row>
    <row r="346" spans="3:7" x14ac:dyDescent="0.25">
      <c r="D346" t="s">
        <v>4255</v>
      </c>
      <c r="E346" s="11">
        <v>118873.1849957708</v>
      </c>
      <c r="F346" s="11">
        <v>81592.772512210868</v>
      </c>
      <c r="G346" s="11">
        <v>158085.99674240855</v>
      </c>
    </row>
    <row r="347" spans="3:7" x14ac:dyDescent="0.25">
      <c r="D347" t="s">
        <v>4261</v>
      </c>
      <c r="E347" s="11">
        <v>135888.45961847348</v>
      </c>
      <c r="F347" s="11">
        <v>67794.987956419791</v>
      </c>
      <c r="G347" s="11">
        <v>203981.93128052715</v>
      </c>
    </row>
    <row r="348" spans="3:7" x14ac:dyDescent="0.25">
      <c r="C348" t="s">
        <v>4034</v>
      </c>
      <c r="E348" s="11">
        <v>110551.33606134761</v>
      </c>
      <c r="F348" s="11">
        <v>67794.987956419791</v>
      </c>
      <c r="G348" s="11">
        <v>203981.93128052715</v>
      </c>
    </row>
    <row r="349" spans="3:7" x14ac:dyDescent="0.25">
      <c r="C349" t="s">
        <v>3999</v>
      </c>
      <c r="E349" s="11"/>
      <c r="F349" s="11"/>
      <c r="G349" s="11"/>
    </row>
    <row r="350" spans="3:7" x14ac:dyDescent="0.25">
      <c r="D350" t="s">
        <v>4257</v>
      </c>
      <c r="E350" s="11">
        <v>85000</v>
      </c>
      <c r="F350" s="11">
        <v>85000</v>
      </c>
      <c r="G350" s="11">
        <v>85000</v>
      </c>
    </row>
    <row r="351" spans="3:7" x14ac:dyDescent="0.25">
      <c r="C351" t="s">
        <v>4035</v>
      </c>
      <c r="E351" s="11">
        <v>85000</v>
      </c>
      <c r="F351" s="11">
        <v>85000</v>
      </c>
      <c r="G351" s="11">
        <v>85000</v>
      </c>
    </row>
    <row r="352" spans="3:7" x14ac:dyDescent="0.25">
      <c r="C352" t="s">
        <v>67</v>
      </c>
      <c r="E352" s="11"/>
      <c r="F352" s="11"/>
      <c r="G352" s="11"/>
    </row>
    <row r="353" spans="2:7" x14ac:dyDescent="0.25">
      <c r="D353" t="s">
        <v>4257</v>
      </c>
      <c r="E353" s="11">
        <v>81592.772512210868</v>
      </c>
      <c r="F353" s="11">
        <v>81592.772512210868</v>
      </c>
      <c r="G353" s="11">
        <v>81592.772512210868</v>
      </c>
    </row>
    <row r="354" spans="2:7" x14ac:dyDescent="0.25">
      <c r="D354" t="s">
        <v>4261</v>
      </c>
      <c r="E354" s="11">
        <v>108110.42357867939</v>
      </c>
      <c r="F354" s="11">
        <v>108110.42357867939</v>
      </c>
      <c r="G354" s="11">
        <v>108110.42357867939</v>
      </c>
    </row>
    <row r="355" spans="2:7" x14ac:dyDescent="0.25">
      <c r="C355" t="s">
        <v>4045</v>
      </c>
      <c r="E355" s="11">
        <v>94851.598045445135</v>
      </c>
      <c r="F355" s="11">
        <v>81592.772512210868</v>
      </c>
      <c r="G355" s="11">
        <v>108110.42357867939</v>
      </c>
    </row>
    <row r="356" spans="2:7" x14ac:dyDescent="0.25">
      <c r="B356" t="s">
        <v>4029</v>
      </c>
      <c r="E356" s="11">
        <v>87670.99425528197</v>
      </c>
      <c r="F356" s="11">
        <v>22438.012440857987</v>
      </c>
      <c r="G356" s="11">
        <v>203981.93128052715</v>
      </c>
    </row>
    <row r="357" spans="2:7" x14ac:dyDescent="0.25">
      <c r="B357" t="s">
        <v>13</v>
      </c>
      <c r="E357" s="11"/>
      <c r="F357" s="11"/>
      <c r="G357" s="11"/>
    </row>
    <row r="358" spans="2:7" x14ac:dyDescent="0.25">
      <c r="C358" t="s">
        <v>310</v>
      </c>
      <c r="E358" s="11"/>
      <c r="F358" s="11"/>
      <c r="G358" s="11"/>
    </row>
    <row r="359" spans="2:7" x14ac:dyDescent="0.25">
      <c r="D359" t="s">
        <v>4256</v>
      </c>
      <c r="E359" s="11">
        <v>71903.63077638582</v>
      </c>
      <c r="F359" s="11">
        <v>64254.308353366054</v>
      </c>
      <c r="G359" s="11">
        <v>79552.953199405587</v>
      </c>
    </row>
    <row r="360" spans="2:7" x14ac:dyDescent="0.25">
      <c r="D360" t="s">
        <v>4261</v>
      </c>
      <c r="E360" s="11">
        <v>63807.047488395103</v>
      </c>
      <c r="F360" s="11">
        <v>63807.047488395103</v>
      </c>
      <c r="G360" s="11">
        <v>63807.047488395103</v>
      </c>
    </row>
    <row r="361" spans="2:7" x14ac:dyDescent="0.25">
      <c r="C361" t="s">
        <v>4042</v>
      </c>
      <c r="E361" s="11">
        <v>69204.769680388912</v>
      </c>
      <c r="F361" s="11">
        <v>63807.047488395103</v>
      </c>
      <c r="G361" s="11">
        <v>79552.953199405587</v>
      </c>
    </row>
    <row r="362" spans="2:7" x14ac:dyDescent="0.25">
      <c r="C362" t="s">
        <v>20</v>
      </c>
      <c r="E362" s="11"/>
      <c r="F362" s="11"/>
      <c r="G362" s="11"/>
    </row>
    <row r="363" spans="2:7" x14ac:dyDescent="0.25">
      <c r="D363" t="s">
        <v>4257</v>
      </c>
      <c r="E363" s="11">
        <v>75230.221517496568</v>
      </c>
      <c r="F363" s="11">
        <v>56628.754645950656</v>
      </c>
      <c r="G363" s="11">
        <v>93831.688389042494</v>
      </c>
    </row>
    <row r="364" spans="2:7" x14ac:dyDescent="0.25">
      <c r="D364" t="s">
        <v>4258</v>
      </c>
      <c r="E364" s="11">
        <v>94515.371467630335</v>
      </c>
      <c r="F364" s="11">
        <v>43867.345148271634</v>
      </c>
      <c r="G364" s="11">
        <v>173384.64158844808</v>
      </c>
    </row>
    <row r="365" spans="2:7" x14ac:dyDescent="0.25">
      <c r="D365" t="s">
        <v>4256</v>
      </c>
      <c r="E365" s="11">
        <v>89905.036211892351</v>
      </c>
      <c r="F365" s="11">
        <v>77819.106783521114</v>
      </c>
      <c r="G365" s="11">
        <v>101990.96564026357</v>
      </c>
    </row>
    <row r="366" spans="2:7" x14ac:dyDescent="0.25">
      <c r="D366" t="s">
        <v>4255</v>
      </c>
      <c r="E366" s="11">
        <v>75473.31457379504</v>
      </c>
      <c r="F366" s="11">
        <v>75473.31457379504</v>
      </c>
      <c r="G366" s="11">
        <v>75473.31457379504</v>
      </c>
    </row>
    <row r="367" spans="2:7" x14ac:dyDescent="0.25">
      <c r="C367" t="s">
        <v>4031</v>
      </c>
      <c r="E367" s="11">
        <v>86161.243054432998</v>
      </c>
      <c r="F367" s="11">
        <v>43867.345148271634</v>
      </c>
      <c r="G367" s="11">
        <v>173384.64158844808</v>
      </c>
    </row>
    <row r="368" spans="2:7" x14ac:dyDescent="0.25">
      <c r="C368" t="s">
        <v>356</v>
      </c>
      <c r="E368" s="11"/>
      <c r="F368" s="11"/>
      <c r="G368" s="11"/>
    </row>
    <row r="369" spans="1:7" x14ac:dyDescent="0.25">
      <c r="D369" t="s">
        <v>4257</v>
      </c>
      <c r="E369" s="11">
        <v>101990.96564026357</v>
      </c>
      <c r="F369" s="11">
        <v>101990.96564026357</v>
      </c>
      <c r="G369" s="11">
        <v>101990.96564026357</v>
      </c>
    </row>
    <row r="370" spans="1:7" x14ac:dyDescent="0.25">
      <c r="C370" t="s">
        <v>4038</v>
      </c>
      <c r="E370" s="11">
        <v>101990.96564026357</v>
      </c>
      <c r="F370" s="11">
        <v>101990.96564026357</v>
      </c>
      <c r="G370" s="11">
        <v>101990.96564026357</v>
      </c>
    </row>
    <row r="371" spans="1:7" x14ac:dyDescent="0.25">
      <c r="C371" t="s">
        <v>4001</v>
      </c>
      <c r="E371" s="11"/>
      <c r="F371" s="11"/>
      <c r="G371" s="11"/>
    </row>
    <row r="372" spans="1:7" x14ac:dyDescent="0.25">
      <c r="D372" t="s">
        <v>4256</v>
      </c>
      <c r="E372" s="11">
        <v>71393.675948184507</v>
      </c>
      <c r="F372" s="11">
        <v>71393.675948184507</v>
      </c>
      <c r="G372" s="11">
        <v>71393.675948184507</v>
      </c>
    </row>
    <row r="373" spans="1:7" x14ac:dyDescent="0.25">
      <c r="C373" t="s">
        <v>4028</v>
      </c>
      <c r="E373" s="11">
        <v>71393.675948184507</v>
      </c>
      <c r="F373" s="11">
        <v>71393.675948184507</v>
      </c>
      <c r="G373" s="11">
        <v>71393.675948184507</v>
      </c>
    </row>
    <row r="374" spans="1:7" x14ac:dyDescent="0.25">
      <c r="C374" t="s">
        <v>52</v>
      </c>
      <c r="E374" s="11"/>
      <c r="F374" s="11"/>
      <c r="G374" s="11"/>
    </row>
    <row r="375" spans="1:7" x14ac:dyDescent="0.25">
      <c r="D375" t="s">
        <v>4256</v>
      </c>
      <c r="E375" s="11">
        <v>43856.11522531334</v>
      </c>
      <c r="F375" s="11">
        <v>43856.11522531334</v>
      </c>
      <c r="G375" s="11">
        <v>43856.11522531334</v>
      </c>
    </row>
    <row r="376" spans="1:7" x14ac:dyDescent="0.25">
      <c r="C376" t="s">
        <v>4034</v>
      </c>
      <c r="E376" s="11">
        <v>43856.11522531334</v>
      </c>
      <c r="F376" s="11">
        <v>43856.11522531334</v>
      </c>
      <c r="G376" s="11">
        <v>43856.11522531334</v>
      </c>
    </row>
    <row r="377" spans="1:7" x14ac:dyDescent="0.25">
      <c r="B377" t="s">
        <v>4036</v>
      </c>
      <c r="E377" s="11">
        <v>79581.786449313717</v>
      </c>
      <c r="F377" s="11">
        <v>43856.11522531334</v>
      </c>
      <c r="G377" s="11">
        <v>173384.64158844808</v>
      </c>
    </row>
    <row r="378" spans="1:7" x14ac:dyDescent="0.25">
      <c r="A378" t="s">
        <v>4046</v>
      </c>
      <c r="E378" s="11">
        <v>89331.055653697011</v>
      </c>
      <c r="F378" s="11">
        <v>20000</v>
      </c>
      <c r="G378" s="11">
        <v>203981.93128052715</v>
      </c>
    </row>
    <row r="379" spans="1:7" x14ac:dyDescent="0.25">
      <c r="A379" t="s">
        <v>983</v>
      </c>
      <c r="E379" s="11"/>
      <c r="F379" s="11"/>
      <c r="G379" s="11"/>
    </row>
    <row r="380" spans="1:7" x14ac:dyDescent="0.25">
      <c r="B380" t="s">
        <v>25</v>
      </c>
      <c r="E380" s="11"/>
      <c r="F380" s="11"/>
      <c r="G380" s="11"/>
    </row>
    <row r="381" spans="1:7" x14ac:dyDescent="0.25">
      <c r="C381" t="s">
        <v>20</v>
      </c>
      <c r="E381" s="11"/>
      <c r="F381" s="11"/>
      <c r="G381" s="11"/>
    </row>
    <row r="382" spans="1:7" x14ac:dyDescent="0.25">
      <c r="D382" t="s">
        <v>4257</v>
      </c>
      <c r="E382" s="11">
        <v>71103.192005630408</v>
      </c>
      <c r="F382" s="11">
        <v>36206.384011260823</v>
      </c>
      <c r="G382" s="11">
        <v>106000</v>
      </c>
    </row>
    <row r="383" spans="1:7" x14ac:dyDescent="0.25">
      <c r="D383" t="s">
        <v>4258</v>
      </c>
      <c r="E383" s="11">
        <v>38111.983169748237</v>
      </c>
      <c r="F383" s="11">
        <v>38111.983169748237</v>
      </c>
      <c r="G383" s="11">
        <v>38111.983169748237</v>
      </c>
    </row>
    <row r="384" spans="1:7" x14ac:dyDescent="0.25">
      <c r="D384" t="s">
        <v>4256</v>
      </c>
      <c r="E384" s="11">
        <v>85608.541951464635</v>
      </c>
      <c r="F384" s="11">
        <v>48275.178681681093</v>
      </c>
      <c r="G384" s="11">
        <v>122941.90522124816</v>
      </c>
    </row>
    <row r="385" spans="3:7" x14ac:dyDescent="0.25">
      <c r="D385" t="s">
        <v>4255</v>
      </c>
      <c r="E385" s="11">
        <v>150000</v>
      </c>
      <c r="F385" s="11">
        <v>150000</v>
      </c>
      <c r="G385" s="11">
        <v>150000</v>
      </c>
    </row>
    <row r="386" spans="3:7" x14ac:dyDescent="0.25">
      <c r="D386" t="s">
        <v>4261</v>
      </c>
      <c r="E386" s="11">
        <v>38111.983169748237</v>
      </c>
      <c r="F386" s="11">
        <v>38111.983169748237</v>
      </c>
      <c r="G386" s="11">
        <v>38111.983169748237</v>
      </c>
    </row>
    <row r="387" spans="3:7" x14ac:dyDescent="0.25">
      <c r="C387" t="s">
        <v>4031</v>
      </c>
      <c r="E387" s="11">
        <v>77092.490607669504</v>
      </c>
      <c r="F387" s="11">
        <v>36206.384011260823</v>
      </c>
      <c r="G387" s="11">
        <v>150000</v>
      </c>
    </row>
    <row r="388" spans="3:7" x14ac:dyDescent="0.25">
      <c r="C388" t="s">
        <v>356</v>
      </c>
      <c r="E388" s="11"/>
      <c r="F388" s="11"/>
      <c r="G388" s="11"/>
    </row>
    <row r="389" spans="3:7" x14ac:dyDescent="0.25">
      <c r="D389" t="s">
        <v>4257</v>
      </c>
      <c r="E389" s="11">
        <v>38111.983169748237</v>
      </c>
      <c r="F389" s="11">
        <v>38111.983169748237</v>
      </c>
      <c r="G389" s="11">
        <v>38111.983169748237</v>
      </c>
    </row>
    <row r="390" spans="3:7" x14ac:dyDescent="0.25">
      <c r="D390" t="s">
        <v>4256</v>
      </c>
      <c r="E390" s="11">
        <v>79576.440176342556</v>
      </c>
      <c r="F390" s="11">
        <v>68954.520184280962</v>
      </c>
      <c r="G390" s="11">
        <v>90198.36016840415</v>
      </c>
    </row>
    <row r="391" spans="3:7" x14ac:dyDescent="0.25">
      <c r="C391" t="s">
        <v>4038</v>
      </c>
      <c r="E391" s="11">
        <v>65754.954507477785</v>
      </c>
      <c r="F391" s="11">
        <v>38111.983169748237</v>
      </c>
      <c r="G391" s="11">
        <v>90198.36016840415</v>
      </c>
    </row>
    <row r="392" spans="3:7" x14ac:dyDescent="0.25">
      <c r="C392" t="s">
        <v>4001</v>
      </c>
      <c r="E392" s="11"/>
      <c r="F392" s="11"/>
      <c r="G392" s="11"/>
    </row>
    <row r="393" spans="3:7" x14ac:dyDescent="0.25">
      <c r="D393" t="s">
        <v>4256</v>
      </c>
      <c r="E393" s="11">
        <v>44000</v>
      </c>
      <c r="F393" s="11">
        <v>44000</v>
      </c>
      <c r="G393" s="11">
        <v>44000</v>
      </c>
    </row>
    <row r="394" spans="3:7" x14ac:dyDescent="0.25">
      <c r="D394" t="s">
        <v>4255</v>
      </c>
      <c r="E394" s="11">
        <v>127039.94389916077</v>
      </c>
      <c r="F394" s="11">
        <v>127039.94389916077</v>
      </c>
      <c r="G394" s="11">
        <v>127039.94389916077</v>
      </c>
    </row>
    <row r="395" spans="3:7" x14ac:dyDescent="0.25">
      <c r="C395" t="s">
        <v>4028</v>
      </c>
      <c r="E395" s="11">
        <v>85519.971949580387</v>
      </c>
      <c r="F395" s="11">
        <v>44000</v>
      </c>
      <c r="G395" s="11">
        <v>127039.94389916077</v>
      </c>
    </row>
    <row r="396" spans="3:7" x14ac:dyDescent="0.25">
      <c r="C396" t="s">
        <v>279</v>
      </c>
      <c r="E396" s="11"/>
      <c r="F396" s="11"/>
      <c r="G396" s="11"/>
    </row>
    <row r="397" spans="3:7" x14ac:dyDescent="0.25">
      <c r="D397" t="s">
        <v>4256</v>
      </c>
      <c r="E397" s="11">
        <v>31523.565441345683</v>
      </c>
      <c r="F397" s="11">
        <v>31523.565441345683</v>
      </c>
      <c r="G397" s="11">
        <v>31523.565441345683</v>
      </c>
    </row>
    <row r="398" spans="3:7" x14ac:dyDescent="0.25">
      <c r="C398" t="s">
        <v>4043</v>
      </c>
      <c r="E398" s="11">
        <v>31523.565441345683</v>
      </c>
      <c r="F398" s="11">
        <v>31523.565441345683</v>
      </c>
      <c r="G398" s="11">
        <v>31523.565441345683</v>
      </c>
    </row>
    <row r="399" spans="3:7" x14ac:dyDescent="0.25">
      <c r="C399" t="s">
        <v>52</v>
      </c>
      <c r="E399" s="11"/>
      <c r="F399" s="11"/>
      <c r="G399" s="11"/>
    </row>
    <row r="400" spans="3:7" x14ac:dyDescent="0.25">
      <c r="D400" t="s">
        <v>4257</v>
      </c>
      <c r="E400" s="11">
        <v>60089.893464303044</v>
      </c>
      <c r="F400" s="11">
        <v>50307.817784067665</v>
      </c>
      <c r="G400" s="11">
        <v>69871.969144538423</v>
      </c>
    </row>
    <row r="401" spans="2:7" x14ac:dyDescent="0.25">
      <c r="D401" t="s">
        <v>4258</v>
      </c>
      <c r="E401" s="11">
        <v>25407.988779832154</v>
      </c>
      <c r="F401" s="11">
        <v>25407.988779832154</v>
      </c>
      <c r="G401" s="11">
        <v>25407.988779832154</v>
      </c>
    </row>
    <row r="402" spans="2:7" x14ac:dyDescent="0.25">
      <c r="D402" t="s">
        <v>4256</v>
      </c>
      <c r="E402" s="11">
        <v>96859.923890865437</v>
      </c>
      <c r="F402" s="11">
        <v>28371.208897211112</v>
      </c>
      <c r="G402" s="11">
        <v>184207.91865378313</v>
      </c>
    </row>
    <row r="403" spans="2:7" x14ac:dyDescent="0.25">
      <c r="D403" t="s">
        <v>4255</v>
      </c>
      <c r="E403" s="11">
        <v>98791.690232315683</v>
      </c>
      <c r="F403" s="11">
        <v>56742.417794422225</v>
      </c>
      <c r="G403" s="11">
        <v>176585.52201983347</v>
      </c>
    </row>
    <row r="404" spans="2:7" x14ac:dyDescent="0.25">
      <c r="D404" t="s">
        <v>4261</v>
      </c>
      <c r="E404" s="11">
        <v>73261.812153604245</v>
      </c>
      <c r="F404" s="11">
        <v>44921.080753917595</v>
      </c>
      <c r="G404" s="11">
        <v>102451.58768437347</v>
      </c>
    </row>
    <row r="405" spans="2:7" x14ac:dyDescent="0.25">
      <c r="C405" t="s">
        <v>4034</v>
      </c>
      <c r="E405" s="11">
        <v>81860.564451466096</v>
      </c>
      <c r="F405" s="11">
        <v>25407.988779832154</v>
      </c>
      <c r="G405" s="11">
        <v>184207.91865378313</v>
      </c>
    </row>
    <row r="406" spans="2:7" x14ac:dyDescent="0.25">
      <c r="C406" t="s">
        <v>3999</v>
      </c>
      <c r="E406" s="11"/>
      <c r="F406" s="11"/>
      <c r="G406" s="11"/>
    </row>
    <row r="407" spans="2:7" x14ac:dyDescent="0.25">
      <c r="D407" t="s">
        <v>4256</v>
      </c>
      <c r="E407" s="11">
        <v>30000</v>
      </c>
      <c r="F407" s="11">
        <v>30000</v>
      </c>
      <c r="G407" s="11">
        <v>30000</v>
      </c>
    </row>
    <row r="408" spans="2:7" x14ac:dyDescent="0.25">
      <c r="C408" t="s">
        <v>4035</v>
      </c>
      <c r="E408" s="11">
        <v>30000</v>
      </c>
      <c r="F408" s="11">
        <v>30000</v>
      </c>
      <c r="G408" s="11">
        <v>30000</v>
      </c>
    </row>
    <row r="409" spans="2:7" x14ac:dyDescent="0.25">
      <c r="C409" t="s">
        <v>67</v>
      </c>
      <c r="E409" s="11"/>
      <c r="F409" s="11"/>
      <c r="G409" s="11"/>
    </row>
    <row r="410" spans="2:7" x14ac:dyDescent="0.25">
      <c r="D410" t="s">
        <v>4257</v>
      </c>
      <c r="E410" s="11">
        <v>88927.960729412545</v>
      </c>
      <c r="F410" s="11">
        <v>88927.960729412545</v>
      </c>
      <c r="G410" s="11">
        <v>88927.960729412545</v>
      </c>
    </row>
    <row r="411" spans="2:7" x14ac:dyDescent="0.25">
      <c r="D411" t="s">
        <v>4256</v>
      </c>
      <c r="E411" s="11">
        <v>7600</v>
      </c>
      <c r="F411" s="11">
        <v>7600</v>
      </c>
      <c r="G411" s="11">
        <v>7600</v>
      </c>
    </row>
    <row r="412" spans="2:7" x14ac:dyDescent="0.25">
      <c r="C412" t="s">
        <v>4045</v>
      </c>
      <c r="E412" s="11">
        <v>48263.980364706273</v>
      </c>
      <c r="F412" s="11">
        <v>7600</v>
      </c>
      <c r="G412" s="11">
        <v>88927.960729412545</v>
      </c>
    </row>
    <row r="413" spans="2:7" x14ac:dyDescent="0.25">
      <c r="B413" t="s">
        <v>4032</v>
      </c>
      <c r="E413" s="11">
        <v>73735.055672218805</v>
      </c>
      <c r="F413" s="11">
        <v>7600</v>
      </c>
      <c r="G413" s="11">
        <v>184207.91865378313</v>
      </c>
    </row>
    <row r="414" spans="2:7" x14ac:dyDescent="0.25">
      <c r="B414" t="s">
        <v>18</v>
      </c>
      <c r="E414" s="11"/>
      <c r="F414" s="11"/>
      <c r="G414" s="11"/>
    </row>
    <row r="415" spans="2:7" x14ac:dyDescent="0.25">
      <c r="C415" t="s">
        <v>310</v>
      </c>
      <c r="E415" s="11"/>
      <c r="F415" s="11"/>
      <c r="G415" s="11"/>
    </row>
    <row r="416" spans="2:7" x14ac:dyDescent="0.25">
      <c r="D416" t="s">
        <v>4257</v>
      </c>
      <c r="E416" s="11">
        <v>50700.401084830977</v>
      </c>
      <c r="F416" s="11">
        <v>45709.169889951241</v>
      </c>
      <c r="G416" s="11">
        <v>59106.685202523156</v>
      </c>
    </row>
    <row r="417" spans="3:7" x14ac:dyDescent="0.25">
      <c r="D417" t="s">
        <v>4258</v>
      </c>
      <c r="E417" s="11">
        <v>50138.228351514073</v>
      </c>
      <c r="F417" s="11">
        <v>31523.565441345683</v>
      </c>
      <c r="G417" s="11">
        <v>78808.913603364199</v>
      </c>
    </row>
    <row r="418" spans="3:7" x14ac:dyDescent="0.25">
      <c r="D418" t="s">
        <v>4256</v>
      </c>
      <c r="E418" s="11">
        <v>59250</v>
      </c>
      <c r="F418" s="11">
        <v>8500</v>
      </c>
      <c r="G418" s="11">
        <v>110000</v>
      </c>
    </row>
    <row r="419" spans="3:7" x14ac:dyDescent="0.25">
      <c r="C419" t="s">
        <v>4042</v>
      </c>
      <c r="E419" s="11">
        <v>52350.457406727684</v>
      </c>
      <c r="F419" s="11">
        <v>8500</v>
      </c>
      <c r="G419" s="11">
        <v>110000</v>
      </c>
    </row>
    <row r="420" spans="3:7" x14ac:dyDescent="0.25">
      <c r="C420" t="s">
        <v>20</v>
      </c>
      <c r="E420" s="11"/>
      <c r="F420" s="11"/>
      <c r="G420" s="11"/>
    </row>
    <row r="421" spans="3:7" x14ac:dyDescent="0.25">
      <c r="D421" t="s">
        <v>4257</v>
      </c>
      <c r="E421" s="11">
        <v>32574.350956057209</v>
      </c>
      <c r="F421" s="11">
        <v>15761.782720672842</v>
      </c>
      <c r="G421" s="11">
        <v>55166.239522354947</v>
      </c>
    </row>
    <row r="422" spans="3:7" x14ac:dyDescent="0.25">
      <c r="D422" t="s">
        <v>4258</v>
      </c>
      <c r="E422" s="11">
        <v>63582.004917486847</v>
      </c>
      <c r="F422" s="11">
        <v>19055.991584874118</v>
      </c>
      <c r="G422" s="11">
        <v>124518.08349331544</v>
      </c>
    </row>
    <row r="423" spans="3:7" x14ac:dyDescent="0.25">
      <c r="D423" t="s">
        <v>4256</v>
      </c>
      <c r="E423" s="11">
        <v>59656.52804540639</v>
      </c>
      <c r="F423" s="11">
        <v>11518.711713336908</v>
      </c>
      <c r="G423" s="11">
        <v>157617.8272067284</v>
      </c>
    </row>
    <row r="424" spans="3:7" x14ac:dyDescent="0.25">
      <c r="D424" t="s">
        <v>4261</v>
      </c>
      <c r="E424" s="11">
        <v>41122.487393816096</v>
      </c>
      <c r="F424" s="11">
        <v>38111.983169748237</v>
      </c>
      <c r="G424" s="11">
        <v>44132.991617883956</v>
      </c>
    </row>
    <row r="425" spans="3:7" x14ac:dyDescent="0.25">
      <c r="C425" t="s">
        <v>4031</v>
      </c>
      <c r="E425" s="11">
        <v>54722.166634865083</v>
      </c>
      <c r="F425" s="11">
        <v>11518.711713336908</v>
      </c>
      <c r="G425" s="11">
        <v>157617.8272067284</v>
      </c>
    </row>
    <row r="426" spans="3:7" x14ac:dyDescent="0.25">
      <c r="C426" t="s">
        <v>356</v>
      </c>
      <c r="E426" s="11"/>
      <c r="F426" s="11"/>
      <c r="G426" s="11"/>
    </row>
    <row r="427" spans="3:7" x14ac:dyDescent="0.25">
      <c r="D427" t="s">
        <v>4257</v>
      </c>
      <c r="E427" s="11">
        <v>75000</v>
      </c>
      <c r="F427" s="11">
        <v>75000</v>
      </c>
      <c r="G427" s="11">
        <v>75000</v>
      </c>
    </row>
    <row r="428" spans="3:7" x14ac:dyDescent="0.25">
      <c r="D428" t="s">
        <v>4256</v>
      </c>
      <c r="E428" s="11">
        <v>78319.829183161259</v>
      </c>
      <c r="F428" s="11">
        <v>53356.776437647524</v>
      </c>
      <c r="G428" s="11">
        <v>96000</v>
      </c>
    </row>
    <row r="429" spans="3:7" x14ac:dyDescent="0.25">
      <c r="D429" t="s">
        <v>4255</v>
      </c>
      <c r="E429" s="11">
        <v>88927.960729412545</v>
      </c>
      <c r="F429" s="11">
        <v>88927.960729412545</v>
      </c>
      <c r="G429" s="11">
        <v>88927.960729412545</v>
      </c>
    </row>
    <row r="430" spans="3:7" x14ac:dyDescent="0.25">
      <c r="D430" t="s">
        <v>4261</v>
      </c>
      <c r="E430" s="11">
        <v>16000</v>
      </c>
      <c r="F430" s="11">
        <v>12000</v>
      </c>
      <c r="G430" s="11">
        <v>20000</v>
      </c>
    </row>
    <row r="431" spans="3:7" x14ac:dyDescent="0.25">
      <c r="C431" t="s">
        <v>4038</v>
      </c>
      <c r="E431" s="11">
        <v>63650.909682757199</v>
      </c>
      <c r="F431" s="11">
        <v>12000</v>
      </c>
      <c r="G431" s="11">
        <v>96000</v>
      </c>
    </row>
    <row r="432" spans="3:7" x14ac:dyDescent="0.25">
      <c r="C432" t="s">
        <v>488</v>
      </c>
      <c r="E432" s="11"/>
      <c r="F432" s="11"/>
      <c r="G432" s="11"/>
    </row>
    <row r="433" spans="3:7" x14ac:dyDescent="0.25">
      <c r="D433" t="s">
        <v>4257</v>
      </c>
      <c r="E433" s="11">
        <v>36000</v>
      </c>
      <c r="F433" s="11">
        <v>36000</v>
      </c>
      <c r="G433" s="11">
        <v>36000</v>
      </c>
    </row>
    <row r="434" spans="3:7" x14ac:dyDescent="0.25">
      <c r="D434" t="s">
        <v>4256</v>
      </c>
      <c r="E434" s="11">
        <v>102451.58768437347</v>
      </c>
      <c r="F434" s="11">
        <v>102451.58768437347</v>
      </c>
      <c r="G434" s="11">
        <v>102451.58768437347</v>
      </c>
    </row>
    <row r="435" spans="3:7" x14ac:dyDescent="0.25">
      <c r="D435" t="s">
        <v>4255</v>
      </c>
      <c r="E435" s="11">
        <v>135976.88835798655</v>
      </c>
      <c r="F435" s="11">
        <v>114335.9495092447</v>
      </c>
      <c r="G435" s="11">
        <v>157617.8272067284</v>
      </c>
    </row>
    <row r="436" spans="3:7" x14ac:dyDescent="0.25">
      <c r="C436" t="s">
        <v>4041</v>
      </c>
      <c r="E436" s="11">
        <v>102601.34110008665</v>
      </c>
      <c r="F436" s="11">
        <v>36000</v>
      </c>
      <c r="G436" s="11">
        <v>157617.8272067284</v>
      </c>
    </row>
    <row r="437" spans="3:7" x14ac:dyDescent="0.25">
      <c r="C437" t="s">
        <v>4001</v>
      </c>
      <c r="E437" s="11"/>
      <c r="F437" s="11"/>
      <c r="G437" s="11"/>
    </row>
    <row r="438" spans="3:7" x14ac:dyDescent="0.25">
      <c r="D438" t="s">
        <v>4256</v>
      </c>
      <c r="E438" s="11">
        <v>94570.696324037053</v>
      </c>
      <c r="F438" s="11">
        <v>94570.696324037053</v>
      </c>
      <c r="G438" s="11">
        <v>94570.696324037053</v>
      </c>
    </row>
    <row r="439" spans="3:7" x14ac:dyDescent="0.25">
      <c r="D439" t="s">
        <v>4255</v>
      </c>
      <c r="E439" s="11">
        <v>80618.681495351862</v>
      </c>
      <c r="F439" s="11">
        <v>55166.239522354947</v>
      </c>
      <c r="G439" s="11">
        <v>100000</v>
      </c>
    </row>
    <row r="440" spans="3:7" x14ac:dyDescent="0.25">
      <c r="D440" t="s">
        <v>4261</v>
      </c>
      <c r="E440" s="11">
        <v>69871.969144538423</v>
      </c>
      <c r="F440" s="11">
        <v>69871.969144538423</v>
      </c>
      <c r="G440" s="11">
        <v>69871.969144538423</v>
      </c>
    </row>
    <row r="441" spans="3:7" x14ac:dyDescent="0.25">
      <c r="C441" t="s">
        <v>4028</v>
      </c>
      <c r="E441" s="11">
        <v>81259.74199092621</v>
      </c>
      <c r="F441" s="11">
        <v>55166.239522354947</v>
      </c>
      <c r="G441" s="11">
        <v>100000</v>
      </c>
    </row>
    <row r="442" spans="3:7" x14ac:dyDescent="0.25">
      <c r="C442" t="s">
        <v>279</v>
      </c>
      <c r="E442" s="11"/>
      <c r="F442" s="11"/>
      <c r="G442" s="11"/>
    </row>
    <row r="443" spans="3:7" x14ac:dyDescent="0.25">
      <c r="D443" t="s">
        <v>4257</v>
      </c>
      <c r="E443" s="11">
        <v>52801.972114254015</v>
      </c>
      <c r="F443" s="11">
        <v>52801.972114254015</v>
      </c>
      <c r="G443" s="11">
        <v>52801.972114254015</v>
      </c>
    </row>
    <row r="444" spans="3:7" x14ac:dyDescent="0.25">
      <c r="D444" t="s">
        <v>4258</v>
      </c>
      <c r="E444" s="11">
        <v>147319.86025881121</v>
      </c>
      <c r="F444" s="11">
        <v>63519.971949580387</v>
      </c>
      <c r="G444" s="11">
        <v>231119.74856804207</v>
      </c>
    </row>
    <row r="445" spans="3:7" x14ac:dyDescent="0.25">
      <c r="D445" t="s">
        <v>4256</v>
      </c>
      <c r="E445" s="11">
        <v>48861.526434085805</v>
      </c>
      <c r="F445" s="11">
        <v>48861.526434085805</v>
      </c>
      <c r="G445" s="11">
        <v>48861.526434085805</v>
      </c>
    </row>
    <row r="446" spans="3:7" x14ac:dyDescent="0.25">
      <c r="D446" t="s">
        <v>4255</v>
      </c>
      <c r="E446" s="11">
        <v>102542.54233725216</v>
      </c>
      <c r="F446" s="11">
        <v>102542.54233725216</v>
      </c>
      <c r="G446" s="11">
        <v>102542.54233725216</v>
      </c>
    </row>
    <row r="447" spans="3:7" x14ac:dyDescent="0.25">
      <c r="C447" t="s">
        <v>4043</v>
      </c>
      <c r="E447" s="11">
        <v>99769.152280642884</v>
      </c>
      <c r="F447" s="11">
        <v>48861.526434085805</v>
      </c>
      <c r="G447" s="11">
        <v>231119.74856804207</v>
      </c>
    </row>
    <row r="448" spans="3:7" x14ac:dyDescent="0.25">
      <c r="C448" t="s">
        <v>52</v>
      </c>
      <c r="E448" s="11"/>
      <c r="F448" s="11"/>
      <c r="G448" s="11"/>
    </row>
    <row r="449" spans="2:7" x14ac:dyDescent="0.25">
      <c r="D449" t="s">
        <v>4257</v>
      </c>
      <c r="E449" s="11">
        <v>60669.097303724011</v>
      </c>
      <c r="F449" s="11">
        <v>15000</v>
      </c>
      <c r="G449" s="11">
        <v>148102.22862117883</v>
      </c>
    </row>
    <row r="450" spans="2:7" x14ac:dyDescent="0.25">
      <c r="D450" t="s">
        <v>4258</v>
      </c>
      <c r="E450" s="11">
        <v>81985.304165943773</v>
      </c>
      <c r="F450" s="11">
        <v>55262.375596134938</v>
      </c>
      <c r="G450" s="11">
        <v>118213.37040504631</v>
      </c>
    </row>
    <row r="451" spans="2:7" x14ac:dyDescent="0.25">
      <c r="D451" t="s">
        <v>4256</v>
      </c>
      <c r="E451" s="11">
        <v>60092.188587665754</v>
      </c>
      <c r="F451" s="11">
        <v>22867.189901848938</v>
      </c>
      <c r="G451" s="11">
        <v>110332.47904470989</v>
      </c>
    </row>
    <row r="452" spans="2:7" x14ac:dyDescent="0.25">
      <c r="D452" t="s">
        <v>4255</v>
      </c>
      <c r="E452" s="11">
        <v>84798.37862248873</v>
      </c>
      <c r="F452" s="11">
        <v>63835.220018725006</v>
      </c>
      <c r="G452" s="11">
        <v>114335.9495092447</v>
      </c>
    </row>
    <row r="453" spans="2:7" x14ac:dyDescent="0.25">
      <c r="D453" t="s">
        <v>4261</v>
      </c>
      <c r="E453" s="11">
        <v>73575.994291262119</v>
      </c>
      <c r="F453" s="11">
        <v>70928.022243027779</v>
      </c>
      <c r="G453" s="11">
        <v>76223.966339496474</v>
      </c>
    </row>
    <row r="454" spans="2:7" x14ac:dyDescent="0.25">
      <c r="C454" t="s">
        <v>4034</v>
      </c>
      <c r="E454" s="11">
        <v>68798.697106077801</v>
      </c>
      <c r="F454" s="11">
        <v>15000</v>
      </c>
      <c r="G454" s="11">
        <v>148102.22862117883</v>
      </c>
    </row>
    <row r="455" spans="2:7" x14ac:dyDescent="0.25">
      <c r="C455" t="s">
        <v>3999</v>
      </c>
      <c r="E455" s="11"/>
      <c r="F455" s="11"/>
      <c r="G455" s="11"/>
    </row>
    <row r="456" spans="2:7" x14ac:dyDescent="0.25">
      <c r="D456" t="s">
        <v>4256</v>
      </c>
      <c r="E456" s="11">
        <v>15000</v>
      </c>
      <c r="F456" s="11">
        <v>15000</v>
      </c>
      <c r="G456" s="11">
        <v>15000</v>
      </c>
    </row>
    <row r="457" spans="2:7" x14ac:dyDescent="0.25">
      <c r="D457" t="s">
        <v>4261</v>
      </c>
      <c r="E457" s="11">
        <v>45709.169889951241</v>
      </c>
      <c r="F457" s="11">
        <v>45709.169889951241</v>
      </c>
      <c r="G457" s="11">
        <v>45709.169889951241</v>
      </c>
    </row>
    <row r="458" spans="2:7" x14ac:dyDescent="0.25">
      <c r="C458" t="s">
        <v>4035</v>
      </c>
      <c r="E458" s="11">
        <v>30354.584944975621</v>
      </c>
      <c r="F458" s="11">
        <v>15000</v>
      </c>
      <c r="G458" s="11">
        <v>45709.169889951241</v>
      </c>
    </row>
    <row r="459" spans="2:7" x14ac:dyDescent="0.25">
      <c r="C459" t="s">
        <v>67</v>
      </c>
      <c r="E459" s="11"/>
      <c r="F459" s="11"/>
      <c r="G459" s="11"/>
    </row>
    <row r="460" spans="2:7" x14ac:dyDescent="0.25">
      <c r="D460" t="s">
        <v>4256</v>
      </c>
      <c r="E460" s="11">
        <v>82457.681082077732</v>
      </c>
      <c r="F460" s="11">
        <v>65616.131023916547</v>
      </c>
      <c r="G460" s="11">
        <v>99299.231140238902</v>
      </c>
    </row>
    <row r="461" spans="2:7" x14ac:dyDescent="0.25">
      <c r="D461" t="s">
        <v>4255</v>
      </c>
      <c r="E461" s="11">
        <v>63047.130882691366</v>
      </c>
      <c r="F461" s="11">
        <v>63047.130882691366</v>
      </c>
      <c r="G461" s="11">
        <v>63047.130882691366</v>
      </c>
    </row>
    <row r="462" spans="2:7" x14ac:dyDescent="0.25">
      <c r="C462" t="s">
        <v>4045</v>
      </c>
      <c r="E462" s="11">
        <v>75987.497682282279</v>
      </c>
      <c r="F462" s="11">
        <v>63047.130882691366</v>
      </c>
      <c r="G462" s="11">
        <v>99299.231140238902</v>
      </c>
    </row>
    <row r="463" spans="2:7" x14ac:dyDescent="0.25">
      <c r="B463" t="s">
        <v>4044</v>
      </c>
      <c r="E463" s="11">
        <v>66571.76361344372</v>
      </c>
      <c r="F463" s="11">
        <v>8500</v>
      </c>
      <c r="G463" s="11">
        <v>231119.74856804207</v>
      </c>
    </row>
    <row r="464" spans="2:7" x14ac:dyDescent="0.25">
      <c r="B464" t="s">
        <v>9</v>
      </c>
      <c r="E464" s="11"/>
      <c r="F464" s="11"/>
      <c r="G464" s="11"/>
    </row>
    <row r="465" spans="3:7" x14ac:dyDescent="0.25">
      <c r="C465" t="s">
        <v>310</v>
      </c>
      <c r="E465" s="11"/>
      <c r="F465" s="11"/>
      <c r="G465" s="11"/>
    </row>
    <row r="466" spans="3:7" x14ac:dyDescent="0.25">
      <c r="D466" t="s">
        <v>4257</v>
      </c>
      <c r="E466" s="11">
        <v>55954.328658388586</v>
      </c>
      <c r="F466" s="11">
        <v>55954.328658388586</v>
      </c>
      <c r="G466" s="11">
        <v>55954.328658388586</v>
      </c>
    </row>
    <row r="467" spans="3:7" x14ac:dyDescent="0.25">
      <c r="D467" t="s">
        <v>4258</v>
      </c>
      <c r="E467" s="11">
        <v>126094.26176538273</v>
      </c>
      <c r="F467" s="11">
        <v>126094.26176538273</v>
      </c>
      <c r="G467" s="11">
        <v>126094.26176538273</v>
      </c>
    </row>
    <row r="468" spans="3:7" x14ac:dyDescent="0.25">
      <c r="D468" t="s">
        <v>4256</v>
      </c>
      <c r="E468" s="11">
        <v>45821.628948720623</v>
      </c>
      <c r="F468" s="11">
        <v>15000</v>
      </c>
      <c r="G468" s="11">
        <v>63047.130882691366</v>
      </c>
    </row>
    <row r="469" spans="3:7" x14ac:dyDescent="0.25">
      <c r="D469" t="s">
        <v>4255</v>
      </c>
      <c r="E469" s="11">
        <v>29202.22840084105</v>
      </c>
      <c r="F469" s="11">
        <v>19000</v>
      </c>
      <c r="G469" s="11">
        <v>39404.456801682099</v>
      </c>
    </row>
    <row r="470" spans="3:7" x14ac:dyDescent="0.25">
      <c r="D470" t="s">
        <v>4261</v>
      </c>
      <c r="E470" s="11">
        <v>21342.710575059013</v>
      </c>
      <c r="F470" s="11">
        <v>21342.710575059013</v>
      </c>
      <c r="G470" s="11">
        <v>21342.710575059013</v>
      </c>
    </row>
    <row r="471" spans="3:7" x14ac:dyDescent="0.25">
      <c r="C471" t="s">
        <v>4042</v>
      </c>
      <c r="E471" s="11">
        <v>49090.390254411548</v>
      </c>
      <c r="F471" s="11">
        <v>15000</v>
      </c>
      <c r="G471" s="11">
        <v>126094.26176538273</v>
      </c>
    </row>
    <row r="472" spans="3:7" x14ac:dyDescent="0.25">
      <c r="C472" t="s">
        <v>20</v>
      </c>
      <c r="E472" s="11"/>
      <c r="F472" s="11"/>
      <c r="G472" s="11"/>
    </row>
    <row r="473" spans="3:7" x14ac:dyDescent="0.25">
      <c r="D473" t="s">
        <v>4257</v>
      </c>
      <c r="E473" s="11">
        <v>67251.082457306286</v>
      </c>
      <c r="F473" s="11">
        <v>18000</v>
      </c>
      <c r="G473" s="11">
        <v>149907.13380100971</v>
      </c>
    </row>
    <row r="474" spans="3:7" x14ac:dyDescent="0.25">
      <c r="D474" t="s">
        <v>4258</v>
      </c>
      <c r="E474" s="11">
        <v>43067.964470908635</v>
      </c>
      <c r="F474" s="11">
        <v>24391.669228638868</v>
      </c>
      <c r="G474" s="11">
        <v>55166.239522354947</v>
      </c>
    </row>
    <row r="475" spans="3:7" x14ac:dyDescent="0.25">
      <c r="D475" t="s">
        <v>4256</v>
      </c>
      <c r="E475" s="11">
        <v>48615.937028292807</v>
      </c>
      <c r="F475" s="11">
        <v>19055.991584874118</v>
      </c>
      <c r="G475" s="11">
        <v>100000</v>
      </c>
    </row>
    <row r="476" spans="3:7" x14ac:dyDescent="0.25">
      <c r="D476" t="s">
        <v>4255</v>
      </c>
      <c r="E476" s="11">
        <v>41374.679641766212</v>
      </c>
      <c r="F476" s="11">
        <v>32311.654577379326</v>
      </c>
      <c r="G476" s="11">
        <v>50437.70470615309</v>
      </c>
    </row>
    <row r="477" spans="3:7" x14ac:dyDescent="0.25">
      <c r="D477" t="s">
        <v>4261</v>
      </c>
      <c r="E477" s="11">
        <v>61296.772931345076</v>
      </c>
      <c r="F477" s="11">
        <v>43828.780645210471</v>
      </c>
      <c r="G477" s="11">
        <v>78764.765217479682</v>
      </c>
    </row>
    <row r="478" spans="3:7" x14ac:dyDescent="0.25">
      <c r="C478" t="s">
        <v>4031</v>
      </c>
      <c r="E478" s="11">
        <v>53119.980435796577</v>
      </c>
      <c r="F478" s="11">
        <v>18000</v>
      </c>
      <c r="G478" s="11">
        <v>149907.13380100971</v>
      </c>
    </row>
    <row r="479" spans="3:7" x14ac:dyDescent="0.25">
      <c r="C479" t="s">
        <v>356</v>
      </c>
      <c r="E479" s="11"/>
      <c r="F479" s="11"/>
      <c r="G479" s="11"/>
    </row>
    <row r="480" spans="3:7" x14ac:dyDescent="0.25">
      <c r="D480" t="s">
        <v>4258</v>
      </c>
      <c r="E480" s="11">
        <v>100087.32027627254</v>
      </c>
      <c r="F480" s="11">
        <v>48073.437298052166</v>
      </c>
      <c r="G480" s="11">
        <v>126094.26176538273</v>
      </c>
    </row>
    <row r="481" spans="3:7" x14ac:dyDescent="0.25">
      <c r="D481" t="s">
        <v>4256</v>
      </c>
      <c r="E481" s="11">
        <v>60177.778961860931</v>
      </c>
      <c r="F481" s="11">
        <v>19055.991584874118</v>
      </c>
      <c r="G481" s="11">
        <v>94570.696324037053</v>
      </c>
    </row>
    <row r="482" spans="3:7" x14ac:dyDescent="0.25">
      <c r="D482" t="s">
        <v>4261</v>
      </c>
      <c r="E482" s="11">
        <v>105769.44294707511</v>
      </c>
      <c r="F482" s="11">
        <v>101206.40684944032</v>
      </c>
      <c r="G482" s="11">
        <v>110332.47904470989</v>
      </c>
    </row>
    <row r="483" spans="3:7" x14ac:dyDescent="0.25">
      <c r="C483" t="s">
        <v>4038</v>
      </c>
      <c r="E483" s="11">
        <v>79351.592772193937</v>
      </c>
      <c r="F483" s="11">
        <v>19055.991584874118</v>
      </c>
      <c r="G483" s="11">
        <v>126094.26176538273</v>
      </c>
    </row>
    <row r="484" spans="3:7" x14ac:dyDescent="0.25">
      <c r="C484" t="s">
        <v>488</v>
      </c>
      <c r="E484" s="11"/>
      <c r="F484" s="11"/>
      <c r="G484" s="11"/>
    </row>
    <row r="485" spans="3:7" x14ac:dyDescent="0.25">
      <c r="D485" t="s">
        <v>4257</v>
      </c>
      <c r="E485" s="11">
        <v>56816.809800315277</v>
      </c>
      <c r="F485" s="11">
        <v>19818.231248269083</v>
      </c>
      <c r="G485" s="11">
        <v>115061.01386091174</v>
      </c>
    </row>
    <row r="486" spans="3:7" x14ac:dyDescent="0.25">
      <c r="D486" t="s">
        <v>4258</v>
      </c>
      <c r="E486" s="11">
        <v>67573.467640740389</v>
      </c>
      <c r="F486" s="11">
        <v>30489.586535798586</v>
      </c>
      <c r="G486" s="11">
        <v>100000</v>
      </c>
    </row>
    <row r="487" spans="3:7" x14ac:dyDescent="0.25">
      <c r="D487" t="s">
        <v>4255</v>
      </c>
      <c r="E487" s="11">
        <v>67775.665698893223</v>
      </c>
      <c r="F487" s="11">
        <v>67775.665698893223</v>
      </c>
      <c r="G487" s="11">
        <v>67775.665698893223</v>
      </c>
    </row>
    <row r="488" spans="3:7" x14ac:dyDescent="0.25">
      <c r="D488" t="s">
        <v>4261</v>
      </c>
      <c r="E488" s="11">
        <v>129104.87026432433</v>
      </c>
      <c r="F488" s="11">
        <v>78764.765217479682</v>
      </c>
      <c r="G488" s="11">
        <v>228671.89901848941</v>
      </c>
    </row>
    <row r="489" spans="3:7" x14ac:dyDescent="0.25">
      <c r="C489" t="s">
        <v>4041</v>
      </c>
      <c r="E489" s="11">
        <v>84039.454950833708</v>
      </c>
      <c r="F489" s="11">
        <v>19818.231248269083</v>
      </c>
      <c r="G489" s="11">
        <v>228671.89901848941</v>
      </c>
    </row>
    <row r="490" spans="3:7" x14ac:dyDescent="0.25">
      <c r="C490" t="s">
        <v>4001</v>
      </c>
      <c r="E490" s="11"/>
      <c r="F490" s="11"/>
      <c r="G490" s="11"/>
    </row>
    <row r="491" spans="3:7" x14ac:dyDescent="0.25">
      <c r="D491" t="s">
        <v>4257</v>
      </c>
      <c r="E491" s="11">
        <v>45749.51112151389</v>
      </c>
      <c r="F491" s="11">
        <v>20571</v>
      </c>
      <c r="G491" s="11">
        <v>70928.022243027779</v>
      </c>
    </row>
    <row r="492" spans="3:7" x14ac:dyDescent="0.25">
      <c r="D492" t="s">
        <v>4258</v>
      </c>
      <c r="E492" s="11">
        <v>78808.913603364199</v>
      </c>
      <c r="F492" s="11">
        <v>78808.913603364199</v>
      </c>
      <c r="G492" s="11">
        <v>78808.913603364199</v>
      </c>
    </row>
    <row r="493" spans="3:7" x14ac:dyDescent="0.25">
      <c r="D493" t="s">
        <v>4256</v>
      </c>
      <c r="E493" s="11">
        <v>299473.87169278396</v>
      </c>
      <c r="F493" s="11">
        <v>299473.87169278396</v>
      </c>
      <c r="G493" s="11">
        <v>299473.87169278396</v>
      </c>
    </row>
    <row r="494" spans="3:7" x14ac:dyDescent="0.25">
      <c r="C494" t="s">
        <v>4028</v>
      </c>
      <c r="E494" s="11">
        <v>117445.45188479399</v>
      </c>
      <c r="F494" s="11">
        <v>20571</v>
      </c>
      <c r="G494" s="11">
        <v>299473.87169278396</v>
      </c>
    </row>
    <row r="495" spans="3:7" x14ac:dyDescent="0.25">
      <c r="C495" t="s">
        <v>279</v>
      </c>
      <c r="E495" s="11"/>
      <c r="F495" s="11"/>
      <c r="G495" s="11"/>
    </row>
    <row r="496" spans="3:7" x14ac:dyDescent="0.25">
      <c r="D496" t="s">
        <v>4257</v>
      </c>
      <c r="E496" s="11">
        <v>76223.966339496474</v>
      </c>
      <c r="F496" s="11">
        <v>76223.966339496474</v>
      </c>
      <c r="G496" s="11">
        <v>76223.966339496474</v>
      </c>
    </row>
    <row r="497" spans="3:7" x14ac:dyDescent="0.25">
      <c r="D497" t="s">
        <v>4258</v>
      </c>
      <c r="E497" s="11">
        <v>52086.37699865592</v>
      </c>
      <c r="F497" s="11">
        <v>52086.37699865592</v>
      </c>
      <c r="G497" s="11">
        <v>52086.37699865592</v>
      </c>
    </row>
    <row r="498" spans="3:7" x14ac:dyDescent="0.25">
      <c r="D498" t="s">
        <v>4256</v>
      </c>
      <c r="E498" s="11">
        <v>36637.863261154729</v>
      </c>
      <c r="F498" s="11">
        <v>14000</v>
      </c>
      <c r="G498" s="11">
        <v>53356.776437647524</v>
      </c>
    </row>
    <row r="499" spans="3:7" x14ac:dyDescent="0.25">
      <c r="C499" t="s">
        <v>4043</v>
      </c>
      <c r="E499" s="11">
        <v>47644.786624323322</v>
      </c>
      <c r="F499" s="11">
        <v>14000</v>
      </c>
      <c r="G499" s="11">
        <v>76223.966339496474</v>
      </c>
    </row>
    <row r="500" spans="3:7" x14ac:dyDescent="0.25">
      <c r="C500" t="s">
        <v>52</v>
      </c>
      <c r="E500" s="11"/>
      <c r="F500" s="11"/>
      <c r="G500" s="11"/>
    </row>
    <row r="501" spans="3:7" x14ac:dyDescent="0.25">
      <c r="D501" t="s">
        <v>4257</v>
      </c>
      <c r="E501" s="11">
        <v>60132.183298277712</v>
      </c>
      <c r="F501" s="11">
        <v>12000</v>
      </c>
      <c r="G501" s="11">
        <v>125000</v>
      </c>
    </row>
    <row r="502" spans="3:7" x14ac:dyDescent="0.25">
      <c r="D502" t="s">
        <v>4258</v>
      </c>
      <c r="E502" s="11">
        <v>38719.692646198731</v>
      </c>
      <c r="F502" s="11">
        <v>13500</v>
      </c>
      <c r="G502" s="11">
        <v>60000</v>
      </c>
    </row>
    <row r="503" spans="3:7" x14ac:dyDescent="0.25">
      <c r="D503" t="s">
        <v>4256</v>
      </c>
      <c r="E503" s="11">
        <v>58884.377897533792</v>
      </c>
      <c r="F503" s="11">
        <v>23000</v>
      </c>
      <c r="G503" s="11">
        <v>115061.01386091174</v>
      </c>
    </row>
    <row r="504" spans="3:7" x14ac:dyDescent="0.25">
      <c r="D504" t="s">
        <v>4255</v>
      </c>
      <c r="E504" s="11">
        <v>77487.583579009064</v>
      </c>
      <c r="F504" s="11">
        <v>45393.934235537781</v>
      </c>
      <c r="G504" s="11">
        <v>118213.37040504631</v>
      </c>
    </row>
    <row r="505" spans="3:7" x14ac:dyDescent="0.25">
      <c r="D505" t="s">
        <v>4261</v>
      </c>
      <c r="E505" s="11">
        <v>60485.841190582025</v>
      </c>
      <c r="F505" s="11">
        <v>34675.92198548025</v>
      </c>
      <c r="G505" s="11">
        <v>102451.58768437347</v>
      </c>
    </row>
    <row r="506" spans="3:7" x14ac:dyDescent="0.25">
      <c r="C506" t="s">
        <v>4034</v>
      </c>
      <c r="E506" s="11">
        <v>59116.294073989084</v>
      </c>
      <c r="F506" s="11">
        <v>12000</v>
      </c>
      <c r="G506" s="11">
        <v>125000</v>
      </c>
    </row>
    <row r="507" spans="3:7" x14ac:dyDescent="0.25">
      <c r="C507" t="s">
        <v>3999</v>
      </c>
      <c r="E507" s="11"/>
      <c r="F507" s="11"/>
      <c r="G507" s="11"/>
    </row>
    <row r="508" spans="3:7" x14ac:dyDescent="0.25">
      <c r="D508" t="s">
        <v>4256</v>
      </c>
      <c r="E508" s="11">
        <v>39404.456801682099</v>
      </c>
      <c r="F508" s="11">
        <v>39404.456801682099</v>
      </c>
      <c r="G508" s="11">
        <v>39404.456801682099</v>
      </c>
    </row>
    <row r="509" spans="3:7" x14ac:dyDescent="0.25">
      <c r="C509" t="s">
        <v>4035</v>
      </c>
      <c r="E509" s="11">
        <v>39404.456801682099</v>
      </c>
      <c r="F509" s="11">
        <v>39404.456801682099</v>
      </c>
      <c r="G509" s="11">
        <v>39404.456801682099</v>
      </c>
    </row>
    <row r="510" spans="3:7" x14ac:dyDescent="0.25">
      <c r="C510" t="s">
        <v>67</v>
      </c>
      <c r="E510" s="11"/>
      <c r="F510" s="11"/>
      <c r="G510" s="11"/>
    </row>
    <row r="511" spans="3:7" x14ac:dyDescent="0.25">
      <c r="D511" t="s">
        <v>4257</v>
      </c>
      <c r="E511" s="11">
        <v>18499.860539512854</v>
      </c>
      <c r="F511" s="11">
        <v>18499.860539512854</v>
      </c>
      <c r="G511" s="11">
        <v>18499.860539512854</v>
      </c>
    </row>
    <row r="512" spans="3:7" x14ac:dyDescent="0.25">
      <c r="D512" t="s">
        <v>4258</v>
      </c>
      <c r="E512" s="11">
        <v>47285.348162018527</v>
      </c>
      <c r="F512" s="11">
        <v>47285.348162018527</v>
      </c>
      <c r="G512" s="11">
        <v>47285.348162018527</v>
      </c>
    </row>
    <row r="513" spans="2:7" x14ac:dyDescent="0.25">
      <c r="D513" t="s">
        <v>4256</v>
      </c>
      <c r="E513" s="11">
        <v>46799</v>
      </c>
      <c r="F513" s="11">
        <v>5250</v>
      </c>
      <c r="G513" s="11">
        <v>99147</v>
      </c>
    </row>
    <row r="514" spans="2:7" x14ac:dyDescent="0.25">
      <c r="C514" t="s">
        <v>4045</v>
      </c>
      <c r="E514" s="11">
        <v>41236.441740306276</v>
      </c>
      <c r="F514" s="11">
        <v>5250</v>
      </c>
      <c r="G514" s="11">
        <v>99147</v>
      </c>
    </row>
    <row r="515" spans="2:7" x14ac:dyDescent="0.25">
      <c r="B515" t="s">
        <v>4029</v>
      </c>
      <c r="E515" s="11">
        <v>61095.64948092978</v>
      </c>
      <c r="F515" s="11">
        <v>5250</v>
      </c>
      <c r="G515" s="11">
        <v>299473.87169278396</v>
      </c>
    </row>
    <row r="516" spans="2:7" x14ac:dyDescent="0.25">
      <c r="B516" t="s">
        <v>13</v>
      </c>
      <c r="E516" s="11"/>
      <c r="F516" s="11"/>
      <c r="G516" s="11"/>
    </row>
    <row r="517" spans="2:7" x14ac:dyDescent="0.25">
      <c r="C517" t="s">
        <v>310</v>
      </c>
      <c r="E517" s="11"/>
      <c r="F517" s="11"/>
      <c r="G517" s="11"/>
    </row>
    <row r="518" spans="2:7" x14ac:dyDescent="0.25">
      <c r="D518" t="s">
        <v>4257</v>
      </c>
      <c r="E518" s="11">
        <v>38111.983169748237</v>
      </c>
      <c r="F518" s="11">
        <v>38111.983169748237</v>
      </c>
      <c r="G518" s="11">
        <v>38111.983169748237</v>
      </c>
    </row>
    <row r="519" spans="2:7" x14ac:dyDescent="0.25">
      <c r="D519" t="s">
        <v>4258</v>
      </c>
      <c r="E519" s="11">
        <v>53590.061250287661</v>
      </c>
      <c r="F519" s="11">
        <v>53590.061250287661</v>
      </c>
      <c r="G519" s="11">
        <v>53590.061250287661</v>
      </c>
    </row>
    <row r="520" spans="2:7" x14ac:dyDescent="0.25">
      <c r="D520" t="s">
        <v>4256</v>
      </c>
      <c r="E520" s="11">
        <v>62564.631571458704</v>
      </c>
      <c r="F520" s="11">
        <v>62564.631571458704</v>
      </c>
      <c r="G520" s="11">
        <v>62564.631571458704</v>
      </c>
    </row>
    <row r="521" spans="2:7" x14ac:dyDescent="0.25">
      <c r="D521" t="s">
        <v>4261</v>
      </c>
      <c r="E521" s="11">
        <v>65647.818824236805</v>
      </c>
      <c r="F521" s="11">
        <v>63519.971949580387</v>
      </c>
      <c r="G521" s="11">
        <v>67775.665698893223</v>
      </c>
    </row>
    <row r="522" spans="2:7" x14ac:dyDescent="0.25">
      <c r="C522" t="s">
        <v>4042</v>
      </c>
      <c r="E522" s="11">
        <v>56106.062305791937</v>
      </c>
      <c r="F522" s="11">
        <v>38111.983169748237</v>
      </c>
      <c r="G522" s="11">
        <v>67775.665698893223</v>
      </c>
    </row>
    <row r="523" spans="2:7" x14ac:dyDescent="0.25">
      <c r="C523" t="s">
        <v>20</v>
      </c>
      <c r="E523" s="11"/>
      <c r="F523" s="11"/>
      <c r="G523" s="11"/>
    </row>
    <row r="524" spans="2:7" x14ac:dyDescent="0.25">
      <c r="D524" t="s">
        <v>4257</v>
      </c>
      <c r="E524" s="11">
        <v>62057.029020570029</v>
      </c>
      <c r="F524" s="11">
        <v>13000</v>
      </c>
      <c r="G524" s="11">
        <v>100000</v>
      </c>
    </row>
    <row r="525" spans="2:7" x14ac:dyDescent="0.25">
      <c r="D525" t="s">
        <v>4258</v>
      </c>
      <c r="E525" s="11">
        <v>49650.139328868427</v>
      </c>
      <c r="F525" s="11">
        <v>18018.883790212141</v>
      </c>
      <c r="G525" s="11">
        <v>78808.913603364199</v>
      </c>
    </row>
    <row r="526" spans="2:7" x14ac:dyDescent="0.25">
      <c r="D526" t="s">
        <v>4256</v>
      </c>
      <c r="E526" s="11">
        <v>42528.512476775533</v>
      </c>
      <c r="F526" s="11">
        <v>7500</v>
      </c>
      <c r="G526" s="11">
        <v>100000</v>
      </c>
    </row>
    <row r="527" spans="2:7" x14ac:dyDescent="0.25">
      <c r="D527" t="s">
        <v>4255</v>
      </c>
      <c r="E527" s="11">
        <v>63047.130882691359</v>
      </c>
      <c r="F527" s="11">
        <v>55166.239522354947</v>
      </c>
      <c r="G527" s="11">
        <v>70928.022243027779</v>
      </c>
    </row>
    <row r="528" spans="2:7" x14ac:dyDescent="0.25">
      <c r="D528" t="s">
        <v>4261</v>
      </c>
      <c r="E528" s="11">
        <v>52321.768695463041</v>
      </c>
      <c r="F528" s="11">
        <v>14400</v>
      </c>
      <c r="G528" s="11">
        <v>95279.957924370581</v>
      </c>
    </row>
    <row r="529" spans="3:7" x14ac:dyDescent="0.25">
      <c r="C529" t="s">
        <v>4031</v>
      </c>
      <c r="E529" s="11">
        <v>49617.325606533639</v>
      </c>
      <c r="F529" s="11">
        <v>7500</v>
      </c>
      <c r="G529" s="11">
        <v>100000</v>
      </c>
    </row>
    <row r="530" spans="3:7" x14ac:dyDescent="0.25">
      <c r="C530" t="s">
        <v>356</v>
      </c>
      <c r="E530" s="11"/>
      <c r="F530" s="11"/>
      <c r="G530" s="11"/>
    </row>
    <row r="531" spans="3:7" x14ac:dyDescent="0.25">
      <c r="D531" t="s">
        <v>4257</v>
      </c>
      <c r="E531" s="11">
        <v>51445.803837132298</v>
      </c>
      <c r="F531" s="11">
        <v>40980.635073749385</v>
      </c>
      <c r="G531" s="11">
        <v>60000</v>
      </c>
    </row>
    <row r="532" spans="3:7" x14ac:dyDescent="0.25">
      <c r="D532" t="s">
        <v>4258</v>
      </c>
      <c r="E532" s="11">
        <v>36000</v>
      </c>
      <c r="F532" s="11">
        <v>36000</v>
      </c>
      <c r="G532" s="11">
        <v>36000</v>
      </c>
    </row>
    <row r="533" spans="3:7" x14ac:dyDescent="0.25">
      <c r="D533" t="s">
        <v>4256</v>
      </c>
      <c r="E533" s="11">
        <v>83033.071372504521</v>
      </c>
      <c r="F533" s="11">
        <v>83033.071372504521</v>
      </c>
      <c r="G533" s="11">
        <v>83033.071372504521</v>
      </c>
    </row>
    <row r="534" spans="3:7" x14ac:dyDescent="0.25">
      <c r="C534" t="s">
        <v>4038</v>
      </c>
      <c r="E534" s="11">
        <v>54674.096576780292</v>
      </c>
      <c r="F534" s="11">
        <v>36000</v>
      </c>
      <c r="G534" s="11">
        <v>83033.071372504521</v>
      </c>
    </row>
    <row r="535" spans="3:7" x14ac:dyDescent="0.25">
      <c r="C535" t="s">
        <v>488</v>
      </c>
      <c r="E535" s="11"/>
      <c r="F535" s="11"/>
      <c r="G535" s="11"/>
    </row>
    <row r="536" spans="3:7" x14ac:dyDescent="0.25">
      <c r="D536" t="s">
        <v>4257</v>
      </c>
      <c r="E536" s="11">
        <v>76279.190603109426</v>
      </c>
      <c r="F536" s="11">
        <v>42558.381206218859</v>
      </c>
      <c r="G536" s="11">
        <v>110000</v>
      </c>
    </row>
    <row r="537" spans="3:7" x14ac:dyDescent="0.25">
      <c r="D537" t="s">
        <v>4256</v>
      </c>
      <c r="E537" s="11">
        <v>80858.654511484841</v>
      </c>
      <c r="F537" s="11">
        <v>15000</v>
      </c>
      <c r="G537" s="11">
        <v>145000</v>
      </c>
    </row>
    <row r="538" spans="3:7" x14ac:dyDescent="0.25">
      <c r="D538" t="s">
        <v>4255</v>
      </c>
      <c r="E538" s="11">
        <v>24000</v>
      </c>
      <c r="F538" s="11">
        <v>24000</v>
      </c>
      <c r="G538" s="11">
        <v>24000</v>
      </c>
    </row>
    <row r="539" spans="3:7" x14ac:dyDescent="0.25">
      <c r="D539" t="s">
        <v>4261</v>
      </c>
      <c r="E539" s="11">
        <v>35063.024516168378</v>
      </c>
      <c r="F539" s="11">
        <v>35063.024516168378</v>
      </c>
      <c r="G539" s="11">
        <v>35063.024516168378</v>
      </c>
    </row>
    <row r="540" spans="3:7" x14ac:dyDescent="0.25">
      <c r="C540" t="s">
        <v>4041</v>
      </c>
      <c r="E540" s="11">
        <v>64885.338465263114</v>
      </c>
      <c r="F540" s="11">
        <v>15000</v>
      </c>
      <c r="G540" s="11">
        <v>145000</v>
      </c>
    </row>
    <row r="541" spans="3:7" x14ac:dyDescent="0.25">
      <c r="C541" t="s">
        <v>4001</v>
      </c>
      <c r="E541" s="11"/>
      <c r="F541" s="11"/>
      <c r="G541" s="11"/>
    </row>
    <row r="542" spans="3:7" x14ac:dyDescent="0.25">
      <c r="D542" t="s">
        <v>4261</v>
      </c>
      <c r="E542" s="11">
        <v>76906.906752939132</v>
      </c>
      <c r="F542" s="11">
        <v>76906.906752939132</v>
      </c>
      <c r="G542" s="11">
        <v>76906.906752939132</v>
      </c>
    </row>
    <row r="543" spans="3:7" x14ac:dyDescent="0.25">
      <c r="C543" t="s">
        <v>4028</v>
      </c>
      <c r="E543" s="11">
        <v>76906.906752939132</v>
      </c>
      <c r="F543" s="11">
        <v>76906.906752939132</v>
      </c>
      <c r="G543" s="11">
        <v>76906.906752939132</v>
      </c>
    </row>
    <row r="544" spans="3:7" x14ac:dyDescent="0.25">
      <c r="C544" t="s">
        <v>52</v>
      </c>
      <c r="E544" s="11"/>
      <c r="F544" s="11"/>
      <c r="G544" s="11"/>
    </row>
    <row r="545" spans="2:7" x14ac:dyDescent="0.25">
      <c r="D545" t="s">
        <v>4257</v>
      </c>
      <c r="E545" s="11">
        <v>62531.191636078409</v>
      </c>
      <c r="F545" s="11">
        <v>54627.175876639136</v>
      </c>
      <c r="G545" s="11">
        <v>76223.981237173866</v>
      </c>
    </row>
    <row r="546" spans="2:7" x14ac:dyDescent="0.25">
      <c r="D546" t="s">
        <v>4256</v>
      </c>
      <c r="E546" s="11">
        <v>42253.444869789164</v>
      </c>
      <c r="F546" s="11">
        <v>19200</v>
      </c>
      <c r="G546" s="11">
        <v>91418.339779902482</v>
      </c>
    </row>
    <row r="547" spans="2:7" x14ac:dyDescent="0.25">
      <c r="D547" t="s">
        <v>4255</v>
      </c>
      <c r="E547" s="11">
        <v>74163.78335460044</v>
      </c>
      <c r="F547" s="11">
        <v>58318.59606648951</v>
      </c>
      <c r="G547" s="11">
        <v>104172.75399731184</v>
      </c>
    </row>
    <row r="548" spans="2:7" x14ac:dyDescent="0.25">
      <c r="D548" t="s">
        <v>4261</v>
      </c>
      <c r="E548" s="11">
        <v>20326.391023865726</v>
      </c>
      <c r="F548" s="11">
        <v>20326.391023865726</v>
      </c>
      <c r="G548" s="11">
        <v>20326.391023865726</v>
      </c>
    </row>
    <row r="549" spans="2:7" x14ac:dyDescent="0.25">
      <c r="C549" t="s">
        <v>4034</v>
      </c>
      <c r="E549" s="11">
        <v>53473.211695404003</v>
      </c>
      <c r="F549" s="11">
        <v>19200</v>
      </c>
      <c r="G549" s="11">
        <v>104172.75399731184</v>
      </c>
    </row>
    <row r="550" spans="2:7" x14ac:dyDescent="0.25">
      <c r="C550" t="s">
        <v>3999</v>
      </c>
      <c r="E550" s="11"/>
      <c r="F550" s="11"/>
      <c r="G550" s="11"/>
    </row>
    <row r="551" spans="2:7" x14ac:dyDescent="0.25">
      <c r="D551" t="s">
        <v>4257</v>
      </c>
      <c r="E551" s="11">
        <v>19000</v>
      </c>
      <c r="F551" s="11">
        <v>19000</v>
      </c>
      <c r="G551" s="11">
        <v>19000</v>
      </c>
    </row>
    <row r="552" spans="2:7" x14ac:dyDescent="0.25">
      <c r="D552" t="s">
        <v>4256</v>
      </c>
      <c r="E552" s="11">
        <v>138861.28093966542</v>
      </c>
      <c r="F552" s="11">
        <v>23642.674081009263</v>
      </c>
      <c r="G552" s="11">
        <v>254079.88779832155</v>
      </c>
    </row>
    <row r="553" spans="2:7" x14ac:dyDescent="0.25">
      <c r="C553" t="s">
        <v>4035</v>
      </c>
      <c r="E553" s="11">
        <v>98907.520626443613</v>
      </c>
      <c r="F553" s="11">
        <v>19000</v>
      </c>
      <c r="G553" s="11">
        <v>254079.88779832155</v>
      </c>
    </row>
    <row r="554" spans="2:7" x14ac:dyDescent="0.25">
      <c r="C554" t="s">
        <v>67</v>
      </c>
      <c r="E554" s="11"/>
      <c r="F554" s="11"/>
      <c r="G554" s="11"/>
    </row>
    <row r="555" spans="2:7" x14ac:dyDescent="0.25">
      <c r="D555" t="s">
        <v>4257</v>
      </c>
      <c r="E555" s="11">
        <v>37828.278529614821</v>
      </c>
      <c r="F555" s="11">
        <v>37828.278529614821</v>
      </c>
      <c r="G555" s="11">
        <v>37828.278529614821</v>
      </c>
    </row>
    <row r="556" spans="2:7" x14ac:dyDescent="0.25">
      <c r="D556" t="s">
        <v>4256</v>
      </c>
      <c r="E556" s="11">
        <v>117954.87567865953</v>
      </c>
      <c r="F556" s="11">
        <v>15244.793267899293</v>
      </c>
      <c r="G556" s="11">
        <v>220664.95808941979</v>
      </c>
    </row>
    <row r="557" spans="2:7" x14ac:dyDescent="0.25">
      <c r="C557" t="s">
        <v>4045</v>
      </c>
      <c r="E557" s="11">
        <v>91246.009962311306</v>
      </c>
      <c r="F557" s="11">
        <v>15244.793267899293</v>
      </c>
      <c r="G557" s="11">
        <v>220664.95808941979</v>
      </c>
    </row>
    <row r="558" spans="2:7" x14ac:dyDescent="0.25">
      <c r="B558" t="s">
        <v>4036</v>
      </c>
      <c r="E558" s="11">
        <v>56510.719739389715</v>
      </c>
      <c r="F558" s="11">
        <v>7500</v>
      </c>
      <c r="G558" s="11">
        <v>254079.88779832155</v>
      </c>
    </row>
    <row r="559" spans="2:7" x14ac:dyDescent="0.25">
      <c r="B559" t="s">
        <v>186</v>
      </c>
      <c r="E559" s="11"/>
      <c r="F559" s="11"/>
      <c r="G559" s="11"/>
    </row>
    <row r="560" spans="2:7" x14ac:dyDescent="0.25">
      <c r="C560" t="s">
        <v>20</v>
      </c>
      <c r="E560" s="11"/>
      <c r="F560" s="11"/>
      <c r="G560" s="11"/>
    </row>
    <row r="561" spans="1:7" x14ac:dyDescent="0.25">
      <c r="D561" t="s">
        <v>4256</v>
      </c>
      <c r="E561" s="11">
        <v>170000</v>
      </c>
      <c r="F561" s="11">
        <v>170000</v>
      </c>
      <c r="G561" s="11">
        <v>170000</v>
      </c>
    </row>
    <row r="562" spans="1:7" x14ac:dyDescent="0.25">
      <c r="C562" t="s">
        <v>4031</v>
      </c>
      <c r="E562" s="11">
        <v>170000</v>
      </c>
      <c r="F562" s="11">
        <v>170000</v>
      </c>
      <c r="G562" s="11">
        <v>170000</v>
      </c>
    </row>
    <row r="563" spans="1:7" x14ac:dyDescent="0.25">
      <c r="B563" t="s">
        <v>4057</v>
      </c>
      <c r="E563" s="11">
        <v>170000</v>
      </c>
      <c r="F563" s="11">
        <v>170000</v>
      </c>
      <c r="G563" s="11">
        <v>170000</v>
      </c>
    </row>
    <row r="564" spans="1:7" x14ac:dyDescent="0.25">
      <c r="A564" t="s">
        <v>4069</v>
      </c>
      <c r="E564" s="11">
        <v>62900.645589964159</v>
      </c>
      <c r="F564" s="11">
        <v>5250</v>
      </c>
      <c r="G564" s="11">
        <v>299473.87169278396</v>
      </c>
    </row>
    <row r="565" spans="1:7" x14ac:dyDescent="0.25">
      <c r="A565" t="s">
        <v>1371</v>
      </c>
      <c r="E565" s="11"/>
      <c r="F565" s="11"/>
      <c r="G565" s="11"/>
    </row>
    <row r="566" spans="1:7" x14ac:dyDescent="0.25">
      <c r="B566" t="s">
        <v>25</v>
      </c>
      <c r="E566" s="11"/>
      <c r="F566" s="11"/>
      <c r="G566" s="11"/>
    </row>
    <row r="567" spans="1:7" x14ac:dyDescent="0.25">
      <c r="C567" t="s">
        <v>20</v>
      </c>
      <c r="E567" s="11"/>
      <c r="F567" s="11"/>
      <c r="G567" s="11"/>
    </row>
    <row r="568" spans="1:7" x14ac:dyDescent="0.25">
      <c r="D568" t="s">
        <v>4258</v>
      </c>
      <c r="E568" s="11">
        <v>6000</v>
      </c>
      <c r="F568" s="11">
        <v>6000</v>
      </c>
      <c r="G568" s="11">
        <v>6000</v>
      </c>
    </row>
    <row r="569" spans="1:7" x14ac:dyDescent="0.25">
      <c r="D569" t="s">
        <v>4256</v>
      </c>
      <c r="E569" s="11">
        <v>11250</v>
      </c>
      <c r="F569" s="11">
        <v>8500</v>
      </c>
      <c r="G569" s="11">
        <v>14000</v>
      </c>
    </row>
    <row r="570" spans="1:7" x14ac:dyDescent="0.25">
      <c r="D570" t="s">
        <v>4261</v>
      </c>
      <c r="E570" s="11">
        <v>50700</v>
      </c>
      <c r="F570" s="11">
        <v>50700</v>
      </c>
      <c r="G570" s="11">
        <v>50700</v>
      </c>
    </row>
    <row r="571" spans="1:7" x14ac:dyDescent="0.25">
      <c r="C571" t="s">
        <v>4031</v>
      </c>
      <c r="E571" s="11">
        <v>19800</v>
      </c>
      <c r="F571" s="11">
        <v>6000</v>
      </c>
      <c r="G571" s="11">
        <v>50700</v>
      </c>
    </row>
    <row r="572" spans="1:7" x14ac:dyDescent="0.25">
      <c r="C572" t="s">
        <v>356</v>
      </c>
      <c r="E572" s="11"/>
      <c r="F572" s="11"/>
      <c r="G572" s="11"/>
    </row>
    <row r="573" spans="1:7" x14ac:dyDescent="0.25">
      <c r="D573" t="s">
        <v>4258</v>
      </c>
      <c r="E573" s="11">
        <v>5000</v>
      </c>
      <c r="F573" s="11">
        <v>5000</v>
      </c>
      <c r="G573" s="11">
        <v>5000</v>
      </c>
    </row>
    <row r="574" spans="1:7" x14ac:dyDescent="0.25">
      <c r="C574" t="s">
        <v>4038</v>
      </c>
      <c r="E574" s="11">
        <v>5000</v>
      </c>
      <c r="F574" s="11">
        <v>5000</v>
      </c>
      <c r="G574" s="11">
        <v>5000</v>
      </c>
    </row>
    <row r="575" spans="1:7" x14ac:dyDescent="0.25">
      <c r="C575" t="s">
        <v>279</v>
      </c>
      <c r="E575" s="11"/>
      <c r="F575" s="11"/>
      <c r="G575" s="11"/>
    </row>
    <row r="576" spans="1:7" x14ac:dyDescent="0.25">
      <c r="D576" t="s">
        <v>4257</v>
      </c>
      <c r="E576" s="11">
        <v>80000</v>
      </c>
      <c r="F576" s="11">
        <v>80000</v>
      </c>
      <c r="G576" s="11">
        <v>80000</v>
      </c>
    </row>
    <row r="577" spans="2:7" x14ac:dyDescent="0.25">
      <c r="C577" t="s">
        <v>4043</v>
      </c>
      <c r="E577" s="11">
        <v>80000</v>
      </c>
      <c r="F577" s="11">
        <v>80000</v>
      </c>
      <c r="G577" s="11">
        <v>80000</v>
      </c>
    </row>
    <row r="578" spans="2:7" x14ac:dyDescent="0.25">
      <c r="C578" t="s">
        <v>52</v>
      </c>
      <c r="E578" s="11"/>
      <c r="F578" s="11"/>
      <c r="G578" s="11"/>
    </row>
    <row r="579" spans="2:7" x14ac:dyDescent="0.25">
      <c r="D579" t="s">
        <v>4257</v>
      </c>
      <c r="E579" s="11">
        <v>26691.183012544854</v>
      </c>
      <c r="F579" s="11">
        <v>26691.183012544854</v>
      </c>
      <c r="G579" s="11">
        <v>26691.183012544854</v>
      </c>
    </row>
    <row r="580" spans="2:7" x14ac:dyDescent="0.25">
      <c r="D580" t="s">
        <v>4255</v>
      </c>
      <c r="E580" s="11">
        <v>6000</v>
      </c>
      <c r="F580" s="11">
        <v>6000</v>
      </c>
      <c r="G580" s="11">
        <v>6000</v>
      </c>
    </row>
    <row r="581" spans="2:7" x14ac:dyDescent="0.25">
      <c r="C581" t="s">
        <v>4034</v>
      </c>
      <c r="E581" s="11">
        <v>16345.591506272427</v>
      </c>
      <c r="F581" s="11">
        <v>6000</v>
      </c>
      <c r="G581" s="11">
        <v>26691.183012544854</v>
      </c>
    </row>
    <row r="582" spans="2:7" x14ac:dyDescent="0.25">
      <c r="B582" t="s">
        <v>4032</v>
      </c>
      <c r="E582" s="11">
        <v>24611.397876568106</v>
      </c>
      <c r="F582" s="11">
        <v>5000</v>
      </c>
      <c r="G582" s="11">
        <v>80000</v>
      </c>
    </row>
    <row r="583" spans="2:7" x14ac:dyDescent="0.25">
      <c r="B583" t="s">
        <v>18</v>
      </c>
      <c r="E583" s="11"/>
      <c r="F583" s="11"/>
      <c r="G583" s="11"/>
    </row>
    <row r="584" spans="2:7" x14ac:dyDescent="0.25">
      <c r="C584" t="s">
        <v>20</v>
      </c>
      <c r="E584" s="11"/>
      <c r="F584" s="11"/>
      <c r="G584" s="11"/>
    </row>
    <row r="585" spans="2:7" x14ac:dyDescent="0.25">
      <c r="D585" t="s">
        <v>4256</v>
      </c>
      <c r="E585" s="11">
        <v>30000</v>
      </c>
      <c r="F585" s="11">
        <v>30000</v>
      </c>
      <c r="G585" s="11">
        <v>30000</v>
      </c>
    </row>
    <row r="586" spans="2:7" x14ac:dyDescent="0.25">
      <c r="C586" t="s">
        <v>4031</v>
      </c>
      <c r="E586" s="11">
        <v>30000</v>
      </c>
      <c r="F586" s="11">
        <v>30000</v>
      </c>
      <c r="G586" s="11">
        <v>30000</v>
      </c>
    </row>
    <row r="587" spans="2:7" x14ac:dyDescent="0.25">
      <c r="C587" t="s">
        <v>52</v>
      </c>
      <c r="E587" s="11"/>
      <c r="F587" s="11"/>
      <c r="G587" s="11"/>
    </row>
    <row r="588" spans="2:7" x14ac:dyDescent="0.25">
      <c r="D588" t="s">
        <v>4257</v>
      </c>
      <c r="E588" s="11">
        <v>4400</v>
      </c>
      <c r="F588" s="11">
        <v>4400</v>
      </c>
      <c r="G588" s="11">
        <v>4400</v>
      </c>
    </row>
    <row r="589" spans="2:7" x14ac:dyDescent="0.25">
      <c r="D589" t="s">
        <v>4256</v>
      </c>
      <c r="E589" s="11">
        <v>63519.971949580387</v>
      </c>
      <c r="F589" s="11">
        <v>63519.971949580387</v>
      </c>
      <c r="G589" s="11">
        <v>63519.971949580387</v>
      </c>
    </row>
    <row r="590" spans="2:7" x14ac:dyDescent="0.25">
      <c r="C590" t="s">
        <v>4034</v>
      </c>
      <c r="E590" s="11">
        <v>33959.985974790194</v>
      </c>
      <c r="F590" s="11">
        <v>4400</v>
      </c>
      <c r="G590" s="11">
        <v>63519.971949580387</v>
      </c>
    </row>
    <row r="591" spans="2:7" x14ac:dyDescent="0.25">
      <c r="B591" t="s">
        <v>4044</v>
      </c>
      <c r="E591" s="11">
        <v>32639.99064986013</v>
      </c>
      <c r="F591" s="11">
        <v>4400</v>
      </c>
      <c r="G591" s="11">
        <v>63519.971949580387</v>
      </c>
    </row>
    <row r="592" spans="2:7" x14ac:dyDescent="0.25">
      <c r="B592" t="s">
        <v>9</v>
      </c>
      <c r="E592" s="11"/>
      <c r="F592" s="11"/>
      <c r="G592" s="11"/>
    </row>
    <row r="593" spans="3:7" x14ac:dyDescent="0.25">
      <c r="C593" t="s">
        <v>310</v>
      </c>
      <c r="E593" s="11"/>
      <c r="F593" s="11"/>
      <c r="G593" s="11"/>
    </row>
    <row r="594" spans="3:7" x14ac:dyDescent="0.25">
      <c r="D594" t="s">
        <v>4256</v>
      </c>
      <c r="E594" s="11">
        <v>78000</v>
      </c>
      <c r="F594" s="11">
        <v>78000</v>
      </c>
      <c r="G594" s="11">
        <v>78000</v>
      </c>
    </row>
    <row r="595" spans="3:7" x14ac:dyDescent="0.25">
      <c r="C595" t="s">
        <v>4042</v>
      </c>
      <c r="E595" s="11">
        <v>78000</v>
      </c>
      <c r="F595" s="11">
        <v>78000</v>
      </c>
      <c r="G595" s="11">
        <v>78000</v>
      </c>
    </row>
    <row r="596" spans="3:7" x14ac:dyDescent="0.25">
      <c r="C596" t="s">
        <v>20</v>
      </c>
      <c r="E596" s="11"/>
      <c r="F596" s="11"/>
      <c r="G596" s="11"/>
    </row>
    <row r="597" spans="3:7" x14ac:dyDescent="0.25">
      <c r="D597" t="s">
        <v>4256</v>
      </c>
      <c r="E597" s="11">
        <v>19532</v>
      </c>
      <c r="F597" s="11">
        <v>10000</v>
      </c>
      <c r="G597" s="11">
        <v>31200</v>
      </c>
    </row>
    <row r="598" spans="3:7" x14ac:dyDescent="0.25">
      <c r="C598" t="s">
        <v>4031</v>
      </c>
      <c r="E598" s="11">
        <v>19532</v>
      </c>
      <c r="F598" s="11">
        <v>10000</v>
      </c>
      <c r="G598" s="11">
        <v>31200</v>
      </c>
    </row>
    <row r="599" spans="3:7" x14ac:dyDescent="0.25">
      <c r="C599" t="s">
        <v>356</v>
      </c>
      <c r="E599" s="11"/>
      <c r="F599" s="11"/>
      <c r="G599" s="11"/>
    </row>
    <row r="600" spans="3:7" x14ac:dyDescent="0.25">
      <c r="D600" t="s">
        <v>4256</v>
      </c>
      <c r="E600" s="11">
        <v>11400</v>
      </c>
      <c r="F600" s="11">
        <v>11400</v>
      </c>
      <c r="G600" s="11">
        <v>11400</v>
      </c>
    </row>
    <row r="601" spans="3:7" x14ac:dyDescent="0.25">
      <c r="C601" t="s">
        <v>4038</v>
      </c>
      <c r="E601" s="11">
        <v>11400</v>
      </c>
      <c r="F601" s="11">
        <v>11400</v>
      </c>
      <c r="G601" s="11">
        <v>11400</v>
      </c>
    </row>
    <row r="602" spans="3:7" x14ac:dyDescent="0.25">
      <c r="C602" t="s">
        <v>488</v>
      </c>
      <c r="E602" s="11"/>
      <c r="F602" s="11"/>
      <c r="G602" s="11"/>
    </row>
    <row r="603" spans="3:7" x14ac:dyDescent="0.25">
      <c r="D603" t="s">
        <v>4257</v>
      </c>
      <c r="E603" s="11">
        <v>7200</v>
      </c>
      <c r="F603" s="11">
        <v>7200</v>
      </c>
      <c r="G603" s="11">
        <v>7200</v>
      </c>
    </row>
    <row r="604" spans="3:7" x14ac:dyDescent="0.25">
      <c r="D604" t="s">
        <v>4255</v>
      </c>
      <c r="E604" s="11">
        <v>15600</v>
      </c>
      <c r="F604" s="11">
        <v>15600</v>
      </c>
      <c r="G604" s="11">
        <v>15600</v>
      </c>
    </row>
    <row r="605" spans="3:7" x14ac:dyDescent="0.25">
      <c r="C605" t="s">
        <v>4041</v>
      </c>
      <c r="E605" s="11">
        <v>11400</v>
      </c>
      <c r="F605" s="11">
        <v>7200</v>
      </c>
      <c r="G605" s="11">
        <v>15600</v>
      </c>
    </row>
    <row r="606" spans="3:7" x14ac:dyDescent="0.25">
      <c r="C606" t="s">
        <v>4001</v>
      </c>
      <c r="E606" s="11"/>
      <c r="F606" s="11"/>
      <c r="G606" s="11"/>
    </row>
    <row r="607" spans="3:7" x14ac:dyDescent="0.25">
      <c r="D607" t="s">
        <v>4257</v>
      </c>
      <c r="E607" s="11">
        <v>45000</v>
      </c>
      <c r="F607" s="11">
        <v>45000</v>
      </c>
      <c r="G607" s="11">
        <v>45000</v>
      </c>
    </row>
    <row r="608" spans="3:7" x14ac:dyDescent="0.25">
      <c r="C608" t="s">
        <v>4028</v>
      </c>
      <c r="E608" s="11">
        <v>45000</v>
      </c>
      <c r="F608" s="11">
        <v>45000</v>
      </c>
      <c r="G608" s="11">
        <v>45000</v>
      </c>
    </row>
    <row r="609" spans="2:7" x14ac:dyDescent="0.25">
      <c r="C609" t="s">
        <v>279</v>
      </c>
      <c r="E609" s="11"/>
      <c r="F609" s="11"/>
      <c r="G609" s="11"/>
    </row>
    <row r="610" spans="2:7" x14ac:dyDescent="0.25">
      <c r="D610" t="s">
        <v>4256</v>
      </c>
      <c r="E610" s="11">
        <v>18000</v>
      </c>
      <c r="F610" s="11">
        <v>18000</v>
      </c>
      <c r="G610" s="11">
        <v>18000</v>
      </c>
    </row>
    <row r="611" spans="2:7" x14ac:dyDescent="0.25">
      <c r="C611" t="s">
        <v>4043</v>
      </c>
      <c r="E611" s="11">
        <v>18000</v>
      </c>
      <c r="F611" s="11">
        <v>18000</v>
      </c>
      <c r="G611" s="11">
        <v>18000</v>
      </c>
    </row>
    <row r="612" spans="2:7" x14ac:dyDescent="0.25">
      <c r="C612" t="s">
        <v>52</v>
      </c>
      <c r="E612" s="11"/>
      <c r="F612" s="11"/>
      <c r="G612" s="11"/>
    </row>
    <row r="613" spans="2:7" x14ac:dyDescent="0.25">
      <c r="D613" t="s">
        <v>4256</v>
      </c>
      <c r="E613" s="11">
        <v>16500</v>
      </c>
      <c r="F613" s="11">
        <v>11000</v>
      </c>
      <c r="G613" s="11">
        <v>22000</v>
      </c>
    </row>
    <row r="614" spans="2:7" x14ac:dyDescent="0.25">
      <c r="D614" t="s">
        <v>4255</v>
      </c>
      <c r="E614" s="11">
        <v>24000</v>
      </c>
      <c r="F614" s="11">
        <v>24000</v>
      </c>
      <c r="G614" s="11">
        <v>24000</v>
      </c>
    </row>
    <row r="615" spans="2:7" x14ac:dyDescent="0.25">
      <c r="C615" t="s">
        <v>4034</v>
      </c>
      <c r="E615" s="11">
        <v>19000</v>
      </c>
      <c r="F615" s="11">
        <v>11000</v>
      </c>
      <c r="G615" s="11">
        <v>24000</v>
      </c>
    </row>
    <row r="616" spans="2:7" x14ac:dyDescent="0.25">
      <c r="B616" t="s">
        <v>4029</v>
      </c>
      <c r="E616" s="11">
        <v>23871.384615384617</v>
      </c>
      <c r="F616" s="11">
        <v>7200</v>
      </c>
      <c r="G616" s="11">
        <v>78000</v>
      </c>
    </row>
    <row r="617" spans="2:7" x14ac:dyDescent="0.25">
      <c r="B617" t="s">
        <v>13</v>
      </c>
      <c r="E617" s="11"/>
      <c r="F617" s="11"/>
      <c r="G617" s="11"/>
    </row>
    <row r="618" spans="2:7" x14ac:dyDescent="0.25">
      <c r="C618" t="s">
        <v>310</v>
      </c>
      <c r="E618" s="11"/>
      <c r="F618" s="11"/>
      <c r="G618" s="11"/>
    </row>
    <row r="619" spans="2:7" x14ac:dyDescent="0.25">
      <c r="D619" t="s">
        <v>4256</v>
      </c>
      <c r="E619" s="11">
        <v>15500</v>
      </c>
      <c r="F619" s="11">
        <v>15500</v>
      </c>
      <c r="G619" s="11">
        <v>15500</v>
      </c>
    </row>
    <row r="620" spans="2:7" x14ac:dyDescent="0.25">
      <c r="C620" t="s">
        <v>4042</v>
      </c>
      <c r="E620" s="11">
        <v>15500</v>
      </c>
      <c r="F620" s="11">
        <v>15500</v>
      </c>
      <c r="G620" s="11">
        <v>15500</v>
      </c>
    </row>
    <row r="621" spans="2:7" x14ac:dyDescent="0.25">
      <c r="C621" t="s">
        <v>20</v>
      </c>
      <c r="E621" s="11"/>
      <c r="F621" s="11"/>
      <c r="G621" s="11"/>
    </row>
    <row r="622" spans="2:7" x14ac:dyDescent="0.25">
      <c r="D622" t="s">
        <v>4257</v>
      </c>
      <c r="E622" s="11">
        <v>18610.066134820128</v>
      </c>
      <c r="F622" s="11">
        <v>9490.1984044603923</v>
      </c>
      <c r="G622" s="11">
        <v>30500</v>
      </c>
    </row>
    <row r="623" spans="2:7" x14ac:dyDescent="0.25">
      <c r="D623" t="s">
        <v>4258</v>
      </c>
      <c r="E623" s="11">
        <v>16110</v>
      </c>
      <c r="F623" s="11">
        <v>16110</v>
      </c>
      <c r="G623" s="11">
        <v>16110</v>
      </c>
    </row>
    <row r="624" spans="2:7" x14ac:dyDescent="0.25">
      <c r="D624" t="s">
        <v>4256</v>
      </c>
      <c r="E624" s="11">
        <v>32019.193756023571</v>
      </c>
      <c r="F624" s="11">
        <v>4545</v>
      </c>
      <c r="G624" s="11">
        <v>148284.35006969364</v>
      </c>
    </row>
    <row r="625" spans="3:7" x14ac:dyDescent="0.25">
      <c r="C625" t="s">
        <v>4031</v>
      </c>
      <c r="E625" s="11">
        <v>28510.657717296453</v>
      </c>
      <c r="F625" s="11">
        <v>4545</v>
      </c>
      <c r="G625" s="11">
        <v>148284.35006969364</v>
      </c>
    </row>
    <row r="626" spans="3:7" x14ac:dyDescent="0.25">
      <c r="C626" t="s">
        <v>356</v>
      </c>
      <c r="E626" s="11"/>
      <c r="F626" s="11"/>
      <c r="G626" s="11"/>
    </row>
    <row r="627" spans="3:7" x14ac:dyDescent="0.25">
      <c r="D627" t="s">
        <v>4256</v>
      </c>
      <c r="E627" s="11">
        <v>220700</v>
      </c>
      <c r="F627" s="11">
        <v>220700</v>
      </c>
      <c r="G627" s="11">
        <v>220700</v>
      </c>
    </row>
    <row r="628" spans="3:7" x14ac:dyDescent="0.25">
      <c r="C628" t="s">
        <v>4038</v>
      </c>
      <c r="E628" s="11">
        <v>220700</v>
      </c>
      <c r="F628" s="11">
        <v>220700</v>
      </c>
      <c r="G628" s="11">
        <v>220700</v>
      </c>
    </row>
    <row r="629" spans="3:7" x14ac:dyDescent="0.25">
      <c r="C629" t="s">
        <v>4001</v>
      </c>
      <c r="E629" s="11"/>
      <c r="F629" s="11"/>
      <c r="G629" s="11"/>
    </row>
    <row r="630" spans="3:7" x14ac:dyDescent="0.25">
      <c r="D630" t="s">
        <v>4258</v>
      </c>
      <c r="E630" s="11">
        <v>100000</v>
      </c>
      <c r="F630" s="11">
        <v>100000</v>
      </c>
      <c r="G630" s="11">
        <v>100000</v>
      </c>
    </row>
    <row r="631" spans="3:7" x14ac:dyDescent="0.25">
      <c r="C631" t="s">
        <v>4028</v>
      </c>
      <c r="E631" s="11">
        <v>100000</v>
      </c>
      <c r="F631" s="11">
        <v>100000</v>
      </c>
      <c r="G631" s="11">
        <v>100000</v>
      </c>
    </row>
    <row r="632" spans="3:7" x14ac:dyDescent="0.25">
      <c r="C632" t="s">
        <v>279</v>
      </c>
      <c r="E632" s="11"/>
      <c r="F632" s="11"/>
      <c r="G632" s="11"/>
    </row>
    <row r="633" spans="3:7" x14ac:dyDescent="0.25">
      <c r="D633" t="s">
        <v>4256</v>
      </c>
      <c r="E633" s="11">
        <v>6629</v>
      </c>
      <c r="F633" s="11">
        <v>6629</v>
      </c>
      <c r="G633" s="11">
        <v>6629</v>
      </c>
    </row>
    <row r="634" spans="3:7" x14ac:dyDescent="0.25">
      <c r="C634" t="s">
        <v>4043</v>
      </c>
      <c r="E634" s="11">
        <v>6629</v>
      </c>
      <c r="F634" s="11">
        <v>6629</v>
      </c>
      <c r="G634" s="11">
        <v>6629</v>
      </c>
    </row>
    <row r="635" spans="3:7" x14ac:dyDescent="0.25">
      <c r="C635" t="s">
        <v>52</v>
      </c>
      <c r="E635" s="11"/>
      <c r="F635" s="11"/>
      <c r="G635" s="11"/>
    </row>
    <row r="636" spans="3:7" x14ac:dyDescent="0.25">
      <c r="D636" t="s">
        <v>4258</v>
      </c>
      <c r="E636" s="11">
        <v>35000</v>
      </c>
      <c r="F636" s="11">
        <v>35000</v>
      </c>
      <c r="G636" s="11">
        <v>35000</v>
      </c>
    </row>
    <row r="637" spans="3:7" x14ac:dyDescent="0.25">
      <c r="D637" t="s">
        <v>4256</v>
      </c>
      <c r="E637" s="11">
        <v>42500</v>
      </c>
      <c r="F637" s="11">
        <v>24000</v>
      </c>
      <c r="G637" s="11">
        <v>61000</v>
      </c>
    </row>
    <row r="638" spans="3:7" x14ac:dyDescent="0.25">
      <c r="D638" t="s">
        <v>4261</v>
      </c>
      <c r="E638" s="11">
        <v>30000</v>
      </c>
      <c r="F638" s="11">
        <v>30000</v>
      </c>
      <c r="G638" s="11">
        <v>30000</v>
      </c>
    </row>
    <row r="639" spans="3:7" x14ac:dyDescent="0.25">
      <c r="C639" t="s">
        <v>4034</v>
      </c>
      <c r="E639" s="11">
        <v>37500</v>
      </c>
      <c r="F639" s="11">
        <v>24000</v>
      </c>
      <c r="G639" s="11">
        <v>61000</v>
      </c>
    </row>
    <row r="640" spans="3:7" x14ac:dyDescent="0.25">
      <c r="C640" t="s">
        <v>3999</v>
      </c>
      <c r="E640" s="11"/>
      <c r="F640" s="11"/>
      <c r="G640" s="11"/>
    </row>
    <row r="641" spans="1:7" x14ac:dyDescent="0.25">
      <c r="D641" t="s">
        <v>4257</v>
      </c>
      <c r="E641" s="11">
        <v>20000</v>
      </c>
      <c r="F641" s="11">
        <v>20000</v>
      </c>
      <c r="G641" s="11">
        <v>20000</v>
      </c>
    </row>
    <row r="642" spans="1:7" x14ac:dyDescent="0.25">
      <c r="C642" t="s">
        <v>4035</v>
      </c>
      <c r="E642" s="11">
        <v>20000</v>
      </c>
      <c r="F642" s="11">
        <v>20000</v>
      </c>
      <c r="G642" s="11">
        <v>20000</v>
      </c>
    </row>
    <row r="643" spans="1:7" x14ac:dyDescent="0.25">
      <c r="B643" t="s">
        <v>4036</v>
      </c>
      <c r="E643" s="11">
        <v>38759.980939069734</v>
      </c>
      <c r="F643" s="11">
        <v>4545</v>
      </c>
      <c r="G643" s="11">
        <v>220700</v>
      </c>
    </row>
    <row r="644" spans="1:7" x14ac:dyDescent="0.25">
      <c r="A644" t="s">
        <v>4089</v>
      </c>
      <c r="E644" s="11">
        <v>32125.27915181364</v>
      </c>
      <c r="F644" s="11">
        <v>4400</v>
      </c>
      <c r="G644" s="11">
        <v>220700</v>
      </c>
    </row>
    <row r="645" spans="1:7" x14ac:dyDescent="0.25">
      <c r="A645" t="s">
        <v>4011</v>
      </c>
      <c r="E645" s="11"/>
      <c r="F645" s="11"/>
      <c r="G645" s="11"/>
    </row>
    <row r="646" spans="1:7" x14ac:dyDescent="0.25">
      <c r="B646" t="s">
        <v>25</v>
      </c>
      <c r="E646" s="11"/>
      <c r="F646" s="11"/>
      <c r="G646" s="11"/>
    </row>
    <row r="647" spans="1:7" x14ac:dyDescent="0.25">
      <c r="C647" t="s">
        <v>310</v>
      </c>
      <c r="E647" s="11"/>
      <c r="F647" s="11"/>
      <c r="G647" s="11"/>
    </row>
    <row r="648" spans="1:7" x14ac:dyDescent="0.25">
      <c r="D648" t="s">
        <v>4257</v>
      </c>
      <c r="E648" s="11">
        <v>9146.5655463031271</v>
      </c>
      <c r="F648" s="11">
        <v>9146.5655463031271</v>
      </c>
      <c r="G648" s="11">
        <v>9146.5655463031271</v>
      </c>
    </row>
    <row r="649" spans="1:7" x14ac:dyDescent="0.25">
      <c r="D649" t="s">
        <v>4258</v>
      </c>
      <c r="E649" s="11">
        <v>33500</v>
      </c>
      <c r="F649" s="11">
        <v>33500</v>
      </c>
      <c r="G649" s="11">
        <v>33500</v>
      </c>
    </row>
    <row r="650" spans="1:7" x14ac:dyDescent="0.25">
      <c r="C650" t="s">
        <v>4042</v>
      </c>
      <c r="E650" s="11">
        <v>21323.282773151564</v>
      </c>
      <c r="F650" s="11">
        <v>9146.5655463031271</v>
      </c>
      <c r="G650" s="11">
        <v>33500</v>
      </c>
    </row>
    <row r="651" spans="1:7" x14ac:dyDescent="0.25">
      <c r="C651" t="s">
        <v>20</v>
      </c>
      <c r="E651" s="11"/>
      <c r="F651" s="11"/>
      <c r="G651" s="11"/>
    </row>
    <row r="652" spans="1:7" x14ac:dyDescent="0.25">
      <c r="D652" t="s">
        <v>4256</v>
      </c>
      <c r="E652" s="11">
        <v>21000</v>
      </c>
      <c r="F652" s="11">
        <v>21000</v>
      </c>
      <c r="G652" s="11">
        <v>21000</v>
      </c>
    </row>
    <row r="653" spans="1:7" x14ac:dyDescent="0.25">
      <c r="C653" t="s">
        <v>4031</v>
      </c>
      <c r="E653" s="11">
        <v>21000</v>
      </c>
      <c r="F653" s="11">
        <v>21000</v>
      </c>
      <c r="G653" s="11">
        <v>21000</v>
      </c>
    </row>
    <row r="654" spans="1:7" x14ac:dyDescent="0.25">
      <c r="C654" t="s">
        <v>279</v>
      </c>
      <c r="E654" s="11"/>
      <c r="F654" s="11"/>
      <c r="G654" s="11"/>
    </row>
    <row r="655" spans="1:7" x14ac:dyDescent="0.25">
      <c r="D655" t="s">
        <v>4257</v>
      </c>
      <c r="E655" s="11">
        <v>36000</v>
      </c>
      <c r="F655" s="11">
        <v>36000</v>
      </c>
      <c r="G655" s="11">
        <v>36000</v>
      </c>
    </row>
    <row r="656" spans="1:7" x14ac:dyDescent="0.25">
      <c r="C656" t="s">
        <v>4043</v>
      </c>
      <c r="E656" s="11">
        <v>36000</v>
      </c>
      <c r="F656" s="11">
        <v>36000</v>
      </c>
      <c r="G656" s="11">
        <v>36000</v>
      </c>
    </row>
    <row r="657" spans="2:7" x14ac:dyDescent="0.25">
      <c r="B657" t="s">
        <v>4032</v>
      </c>
      <c r="E657" s="11">
        <v>24911.641386575782</v>
      </c>
      <c r="F657" s="11">
        <v>9146.5655463031271</v>
      </c>
      <c r="G657" s="11">
        <v>36000</v>
      </c>
    </row>
    <row r="658" spans="2:7" x14ac:dyDescent="0.25">
      <c r="B658" t="s">
        <v>18</v>
      </c>
      <c r="E658" s="11"/>
      <c r="F658" s="11"/>
      <c r="G658" s="11"/>
    </row>
    <row r="659" spans="2:7" x14ac:dyDescent="0.25">
      <c r="C659" t="s">
        <v>310</v>
      </c>
      <c r="E659" s="11"/>
      <c r="F659" s="11"/>
      <c r="G659" s="11"/>
    </row>
    <row r="660" spans="2:7" x14ac:dyDescent="0.25">
      <c r="D660" t="s">
        <v>4255</v>
      </c>
      <c r="E660" s="11">
        <v>39600</v>
      </c>
      <c r="F660" s="11">
        <v>30000</v>
      </c>
      <c r="G660" s="11">
        <v>49200</v>
      </c>
    </row>
    <row r="661" spans="2:7" x14ac:dyDescent="0.25">
      <c r="D661" t="s">
        <v>4261</v>
      </c>
      <c r="E661" s="11">
        <v>24000</v>
      </c>
      <c r="F661" s="11">
        <v>24000</v>
      </c>
      <c r="G661" s="11">
        <v>24000</v>
      </c>
    </row>
    <row r="662" spans="2:7" x14ac:dyDescent="0.25">
      <c r="C662" t="s">
        <v>4042</v>
      </c>
      <c r="E662" s="11">
        <v>34400</v>
      </c>
      <c r="F662" s="11">
        <v>24000</v>
      </c>
      <c r="G662" s="11">
        <v>49200</v>
      </c>
    </row>
    <row r="663" spans="2:7" x14ac:dyDescent="0.25">
      <c r="C663" t="s">
        <v>20</v>
      </c>
      <c r="E663" s="11"/>
      <c r="F663" s="11"/>
      <c r="G663" s="11"/>
    </row>
    <row r="664" spans="2:7" x14ac:dyDescent="0.25">
      <c r="D664" t="s">
        <v>4258</v>
      </c>
      <c r="E664" s="11">
        <v>36000</v>
      </c>
      <c r="F664" s="11">
        <v>36000</v>
      </c>
      <c r="G664" s="11">
        <v>36000</v>
      </c>
    </row>
    <row r="665" spans="2:7" x14ac:dyDescent="0.25">
      <c r="D665" t="s">
        <v>4256</v>
      </c>
      <c r="E665" s="11">
        <v>12000</v>
      </c>
      <c r="F665" s="11">
        <v>12000</v>
      </c>
      <c r="G665" s="11">
        <v>12000</v>
      </c>
    </row>
    <row r="666" spans="2:7" x14ac:dyDescent="0.25">
      <c r="C666" t="s">
        <v>4031</v>
      </c>
      <c r="E666" s="11">
        <v>24000</v>
      </c>
      <c r="F666" s="11">
        <v>12000</v>
      </c>
      <c r="G666" s="11">
        <v>36000</v>
      </c>
    </row>
    <row r="667" spans="2:7" x14ac:dyDescent="0.25">
      <c r="C667" t="s">
        <v>488</v>
      </c>
      <c r="E667" s="11"/>
      <c r="F667" s="11"/>
      <c r="G667" s="11"/>
    </row>
    <row r="668" spans="2:7" x14ac:dyDescent="0.25">
      <c r="D668" t="s">
        <v>4258</v>
      </c>
      <c r="E668" s="11">
        <v>48000</v>
      </c>
      <c r="F668" s="11">
        <v>48000</v>
      </c>
      <c r="G668" s="11">
        <v>48000</v>
      </c>
    </row>
    <row r="669" spans="2:7" x14ac:dyDescent="0.25">
      <c r="C669" t="s">
        <v>4041</v>
      </c>
      <c r="E669" s="11">
        <v>48000</v>
      </c>
      <c r="F669" s="11">
        <v>48000</v>
      </c>
      <c r="G669" s="11">
        <v>48000</v>
      </c>
    </row>
    <row r="670" spans="2:7" x14ac:dyDescent="0.25">
      <c r="C670" t="s">
        <v>52</v>
      </c>
      <c r="E670" s="11"/>
      <c r="F670" s="11"/>
      <c r="G670" s="11"/>
    </row>
    <row r="671" spans="2:7" x14ac:dyDescent="0.25">
      <c r="D671" t="s">
        <v>4257</v>
      </c>
      <c r="E671" s="11">
        <v>56400</v>
      </c>
      <c r="F671" s="11">
        <v>56400</v>
      </c>
      <c r="G671" s="11">
        <v>56400</v>
      </c>
    </row>
    <row r="672" spans="2:7" x14ac:dyDescent="0.25">
      <c r="D672" t="s">
        <v>4258</v>
      </c>
      <c r="E672" s="11">
        <v>32666.305522511171</v>
      </c>
      <c r="F672" s="11">
        <v>32666.305522511171</v>
      </c>
      <c r="G672" s="11">
        <v>32666.305522511171</v>
      </c>
    </row>
    <row r="673" spans="2:7" x14ac:dyDescent="0.25">
      <c r="D673" t="s">
        <v>4256</v>
      </c>
      <c r="E673" s="11">
        <v>50862</v>
      </c>
      <c r="F673" s="11">
        <v>41000</v>
      </c>
      <c r="G673" s="11">
        <v>63586</v>
      </c>
    </row>
    <row r="674" spans="2:7" x14ac:dyDescent="0.25">
      <c r="D674" t="s">
        <v>4261</v>
      </c>
      <c r="E674" s="11">
        <v>72666.666666666657</v>
      </c>
      <c r="F674" s="11">
        <v>60000</v>
      </c>
      <c r="G674" s="11">
        <v>85333.333333333328</v>
      </c>
    </row>
    <row r="675" spans="2:7" x14ac:dyDescent="0.25">
      <c r="C675" t="s">
        <v>4034</v>
      </c>
      <c r="E675" s="11">
        <v>55283.662693692073</v>
      </c>
      <c r="F675" s="11">
        <v>32666.305522511171</v>
      </c>
      <c r="G675" s="11">
        <v>85333.333333333328</v>
      </c>
    </row>
    <row r="676" spans="2:7" x14ac:dyDescent="0.25">
      <c r="B676" t="s">
        <v>4044</v>
      </c>
      <c r="E676" s="11">
        <v>45091.202988911115</v>
      </c>
      <c r="F676" s="11">
        <v>12000</v>
      </c>
      <c r="G676" s="11">
        <v>85333.333333333328</v>
      </c>
    </row>
    <row r="677" spans="2:7" x14ac:dyDescent="0.25">
      <c r="B677" t="s">
        <v>9</v>
      </c>
      <c r="E677" s="11"/>
      <c r="F677" s="11"/>
      <c r="G677" s="11"/>
    </row>
    <row r="678" spans="2:7" x14ac:dyDescent="0.25">
      <c r="C678" t="s">
        <v>310</v>
      </c>
      <c r="E678" s="11"/>
      <c r="F678" s="11"/>
      <c r="G678" s="11"/>
    </row>
    <row r="679" spans="2:7" x14ac:dyDescent="0.25">
      <c r="D679" t="s">
        <v>4257</v>
      </c>
      <c r="E679" s="11">
        <v>30000</v>
      </c>
      <c r="F679" s="11">
        <v>30000</v>
      </c>
      <c r="G679" s="11">
        <v>30000</v>
      </c>
    </row>
    <row r="680" spans="2:7" x14ac:dyDescent="0.25">
      <c r="D680" t="s">
        <v>4256</v>
      </c>
      <c r="E680" s="11">
        <v>31610.960634379655</v>
      </c>
      <c r="F680" s="11">
        <v>27221.92126875931</v>
      </c>
      <c r="G680" s="11">
        <v>36000</v>
      </c>
    </row>
    <row r="681" spans="2:7" x14ac:dyDescent="0.25">
      <c r="D681" t="s">
        <v>4261</v>
      </c>
      <c r="E681" s="11">
        <v>36500</v>
      </c>
      <c r="F681" s="11">
        <v>36500</v>
      </c>
      <c r="G681" s="11">
        <v>36500</v>
      </c>
    </row>
    <row r="682" spans="2:7" x14ac:dyDescent="0.25">
      <c r="C682" t="s">
        <v>4042</v>
      </c>
      <c r="E682" s="11">
        <v>32430.480317189827</v>
      </c>
      <c r="F682" s="11">
        <v>27221.92126875931</v>
      </c>
      <c r="G682" s="11">
        <v>36500</v>
      </c>
    </row>
    <row r="683" spans="2:7" x14ac:dyDescent="0.25">
      <c r="C683" t="s">
        <v>20</v>
      </c>
      <c r="E683" s="11"/>
      <c r="F683" s="11"/>
      <c r="G683" s="11"/>
    </row>
    <row r="684" spans="2:7" x14ac:dyDescent="0.25">
      <c r="D684" t="s">
        <v>4257</v>
      </c>
      <c r="E684" s="11">
        <v>35500</v>
      </c>
      <c r="F684" s="11">
        <v>11000</v>
      </c>
      <c r="G684" s="11">
        <v>60000</v>
      </c>
    </row>
    <row r="685" spans="2:7" x14ac:dyDescent="0.25">
      <c r="D685" t="s">
        <v>4258</v>
      </c>
      <c r="E685" s="11">
        <v>30103.599373169895</v>
      </c>
      <c r="F685" s="11">
        <v>12000</v>
      </c>
      <c r="G685" s="11">
        <v>50000</v>
      </c>
    </row>
    <row r="686" spans="2:7" x14ac:dyDescent="0.25">
      <c r="D686" t="s">
        <v>4256</v>
      </c>
      <c r="E686" s="11">
        <v>58799.349940520107</v>
      </c>
      <c r="F686" s="11">
        <v>58799.349940520107</v>
      </c>
      <c r="G686" s="11">
        <v>58799.349940520107</v>
      </c>
    </row>
    <row r="687" spans="2:7" x14ac:dyDescent="0.25">
      <c r="C687" t="s">
        <v>4031</v>
      </c>
      <c r="E687" s="11">
        <v>36685.02467667163</v>
      </c>
      <c r="F687" s="11">
        <v>11000</v>
      </c>
      <c r="G687" s="11">
        <v>60000</v>
      </c>
    </row>
    <row r="688" spans="2:7" x14ac:dyDescent="0.25">
      <c r="C688" t="s">
        <v>356</v>
      </c>
      <c r="E688" s="11"/>
      <c r="F688" s="11"/>
      <c r="G688" s="11"/>
    </row>
    <row r="689" spans="3:7" x14ac:dyDescent="0.25">
      <c r="D689" t="s">
        <v>4257</v>
      </c>
      <c r="E689" s="11">
        <v>36000</v>
      </c>
      <c r="F689" s="11">
        <v>36000</v>
      </c>
      <c r="G689" s="11">
        <v>36000</v>
      </c>
    </row>
    <row r="690" spans="3:7" x14ac:dyDescent="0.25">
      <c r="C690" t="s">
        <v>4038</v>
      </c>
      <c r="E690" s="11">
        <v>36000</v>
      </c>
      <c r="F690" s="11">
        <v>36000</v>
      </c>
      <c r="G690" s="11">
        <v>36000</v>
      </c>
    </row>
    <row r="691" spans="3:7" x14ac:dyDescent="0.25">
      <c r="C691" t="s">
        <v>488</v>
      </c>
      <c r="E691" s="11"/>
      <c r="F691" s="11"/>
      <c r="G691" s="11"/>
    </row>
    <row r="692" spans="3:7" x14ac:dyDescent="0.25">
      <c r="D692" t="s">
        <v>4258</v>
      </c>
      <c r="E692" s="11">
        <v>15600</v>
      </c>
      <c r="F692" s="11">
        <v>15600</v>
      </c>
      <c r="G692" s="11">
        <v>15600</v>
      </c>
    </row>
    <row r="693" spans="3:7" x14ac:dyDescent="0.25">
      <c r="D693" t="s">
        <v>4256</v>
      </c>
      <c r="E693" s="11">
        <v>50833.333333333336</v>
      </c>
      <c r="F693" s="11">
        <v>12000</v>
      </c>
      <c r="G693" s="11">
        <v>85000</v>
      </c>
    </row>
    <row r="694" spans="3:7" x14ac:dyDescent="0.25">
      <c r="C694" t="s">
        <v>4041</v>
      </c>
      <c r="E694" s="11">
        <v>42025</v>
      </c>
      <c r="F694" s="11">
        <v>12000</v>
      </c>
      <c r="G694" s="11">
        <v>85000</v>
      </c>
    </row>
    <row r="695" spans="3:7" x14ac:dyDescent="0.25">
      <c r="C695" t="s">
        <v>4001</v>
      </c>
      <c r="E695" s="11"/>
      <c r="F695" s="11"/>
      <c r="G695" s="11"/>
    </row>
    <row r="696" spans="3:7" x14ac:dyDescent="0.25">
      <c r="D696" t="s">
        <v>4256</v>
      </c>
      <c r="E696" s="11">
        <v>100800</v>
      </c>
      <c r="F696" s="11">
        <v>100800</v>
      </c>
      <c r="G696" s="11">
        <v>100800</v>
      </c>
    </row>
    <row r="697" spans="3:7" x14ac:dyDescent="0.25">
      <c r="C697" t="s">
        <v>4028</v>
      </c>
      <c r="E697" s="11">
        <v>100800</v>
      </c>
      <c r="F697" s="11">
        <v>100800</v>
      </c>
      <c r="G697" s="11">
        <v>100800</v>
      </c>
    </row>
    <row r="698" spans="3:7" x14ac:dyDescent="0.25">
      <c r="C698" t="s">
        <v>279</v>
      </c>
      <c r="E698" s="11"/>
      <c r="F698" s="11"/>
      <c r="G698" s="11"/>
    </row>
    <row r="699" spans="3:7" x14ac:dyDescent="0.25">
      <c r="D699" t="s">
        <v>4255</v>
      </c>
      <c r="E699" s="11">
        <v>57600</v>
      </c>
      <c r="F699" s="11">
        <v>57600</v>
      </c>
      <c r="G699" s="11">
        <v>57600</v>
      </c>
    </row>
    <row r="700" spans="3:7" x14ac:dyDescent="0.25">
      <c r="C700" t="s">
        <v>4043</v>
      </c>
      <c r="E700" s="11">
        <v>57600</v>
      </c>
      <c r="F700" s="11">
        <v>57600</v>
      </c>
      <c r="G700" s="11">
        <v>57600</v>
      </c>
    </row>
    <row r="701" spans="3:7" x14ac:dyDescent="0.25">
      <c r="C701" t="s">
        <v>52</v>
      </c>
      <c r="E701" s="11"/>
      <c r="F701" s="11"/>
      <c r="G701" s="11"/>
    </row>
    <row r="702" spans="3:7" x14ac:dyDescent="0.25">
      <c r="D702" t="s">
        <v>4257</v>
      </c>
      <c r="E702" s="11">
        <v>24000</v>
      </c>
      <c r="F702" s="11">
        <v>24000</v>
      </c>
      <c r="G702" s="11">
        <v>24000</v>
      </c>
    </row>
    <row r="703" spans="3:7" x14ac:dyDescent="0.25">
      <c r="D703" t="s">
        <v>4258</v>
      </c>
      <c r="E703" s="11">
        <v>24000</v>
      </c>
      <c r="F703" s="11">
        <v>24000</v>
      </c>
      <c r="G703" s="11">
        <v>24000</v>
      </c>
    </row>
    <row r="704" spans="3:7" x14ac:dyDescent="0.25">
      <c r="D704" t="s">
        <v>4256</v>
      </c>
      <c r="E704" s="11">
        <v>68940</v>
      </c>
      <c r="F704" s="11">
        <v>25560</v>
      </c>
      <c r="G704" s="11">
        <v>150000</v>
      </c>
    </row>
    <row r="705" spans="2:7" x14ac:dyDescent="0.25">
      <c r="C705" t="s">
        <v>4034</v>
      </c>
      <c r="E705" s="11">
        <v>53960</v>
      </c>
      <c r="F705" s="11">
        <v>24000</v>
      </c>
      <c r="G705" s="11">
        <v>150000</v>
      </c>
    </row>
    <row r="706" spans="2:7" x14ac:dyDescent="0.25">
      <c r="C706" t="s">
        <v>3999</v>
      </c>
      <c r="E706" s="11"/>
      <c r="F706" s="11"/>
      <c r="G706" s="11"/>
    </row>
    <row r="707" spans="2:7" x14ac:dyDescent="0.25">
      <c r="D707" t="s">
        <v>4257</v>
      </c>
      <c r="E707" s="11">
        <v>55000</v>
      </c>
      <c r="F707" s="11">
        <v>55000</v>
      </c>
      <c r="G707" s="11">
        <v>55000</v>
      </c>
    </row>
    <row r="708" spans="2:7" x14ac:dyDescent="0.25">
      <c r="C708" t="s">
        <v>4035</v>
      </c>
      <c r="E708" s="11">
        <v>55000</v>
      </c>
      <c r="F708" s="11">
        <v>55000</v>
      </c>
      <c r="G708" s="11">
        <v>55000</v>
      </c>
    </row>
    <row r="709" spans="2:7" x14ac:dyDescent="0.25">
      <c r="B709" t="s">
        <v>4029</v>
      </c>
      <c r="E709" s="11">
        <v>45462.169555366214</v>
      </c>
      <c r="F709" s="11">
        <v>11000</v>
      </c>
      <c r="G709" s="11">
        <v>150000</v>
      </c>
    </row>
    <row r="710" spans="2:7" x14ac:dyDescent="0.25">
      <c r="B710" t="s">
        <v>13</v>
      </c>
      <c r="E710" s="11"/>
      <c r="F710" s="11"/>
      <c r="G710" s="11"/>
    </row>
    <row r="711" spans="2:7" x14ac:dyDescent="0.25">
      <c r="C711" t="s">
        <v>310</v>
      </c>
      <c r="E711" s="11"/>
      <c r="F711" s="11"/>
      <c r="G711" s="11"/>
    </row>
    <row r="712" spans="2:7" x14ac:dyDescent="0.25">
      <c r="D712" t="s">
        <v>4258</v>
      </c>
      <c r="E712" s="11">
        <v>23000</v>
      </c>
      <c r="F712" s="11">
        <v>23000</v>
      </c>
      <c r="G712" s="11">
        <v>23000</v>
      </c>
    </row>
    <row r="713" spans="2:7" x14ac:dyDescent="0.25">
      <c r="D713" t="s">
        <v>4256</v>
      </c>
      <c r="E713" s="11">
        <v>18000</v>
      </c>
      <c r="F713" s="11">
        <v>18000</v>
      </c>
      <c r="G713" s="11">
        <v>18000</v>
      </c>
    </row>
    <row r="714" spans="2:7" x14ac:dyDescent="0.25">
      <c r="C714" t="s">
        <v>4042</v>
      </c>
      <c r="E714" s="11">
        <v>20500</v>
      </c>
      <c r="F714" s="11">
        <v>18000</v>
      </c>
      <c r="G714" s="11">
        <v>23000</v>
      </c>
    </row>
    <row r="715" spans="2:7" x14ac:dyDescent="0.25">
      <c r="C715" t="s">
        <v>20</v>
      </c>
      <c r="E715" s="11"/>
      <c r="F715" s="11"/>
      <c r="G715" s="11"/>
    </row>
    <row r="716" spans="2:7" x14ac:dyDescent="0.25">
      <c r="D716" t="s">
        <v>4257</v>
      </c>
      <c r="E716" s="11">
        <v>23115.716410510657</v>
      </c>
      <c r="F716" s="11">
        <v>19831.432821021317</v>
      </c>
      <c r="G716" s="11">
        <v>26400</v>
      </c>
    </row>
    <row r="717" spans="2:7" x14ac:dyDescent="0.25">
      <c r="D717" t="s">
        <v>4256</v>
      </c>
      <c r="E717" s="11">
        <v>18000</v>
      </c>
      <c r="F717" s="11">
        <v>18000</v>
      </c>
      <c r="G717" s="11">
        <v>18000</v>
      </c>
    </row>
    <row r="718" spans="2:7" x14ac:dyDescent="0.25">
      <c r="C718" t="s">
        <v>4031</v>
      </c>
      <c r="E718" s="11">
        <v>21410.477607007106</v>
      </c>
      <c r="F718" s="11">
        <v>18000</v>
      </c>
      <c r="G718" s="11">
        <v>26400</v>
      </c>
    </row>
    <row r="719" spans="2:7" x14ac:dyDescent="0.25">
      <c r="C719" t="s">
        <v>488</v>
      </c>
      <c r="E719" s="11"/>
      <c r="F719" s="11"/>
      <c r="G719" s="11"/>
    </row>
    <row r="720" spans="2:7" x14ac:dyDescent="0.25">
      <c r="D720" t="s">
        <v>4257</v>
      </c>
      <c r="E720" s="11">
        <v>13745.704467353951</v>
      </c>
      <c r="F720" s="11">
        <v>13745.704467353951</v>
      </c>
      <c r="G720" s="11">
        <v>13745.704467353951</v>
      </c>
    </row>
    <row r="721" spans="1:7" x14ac:dyDescent="0.25">
      <c r="D721" t="s">
        <v>4256</v>
      </c>
      <c r="E721" s="11">
        <v>14960</v>
      </c>
      <c r="F721" s="11">
        <v>14960</v>
      </c>
      <c r="G721" s="11">
        <v>14960</v>
      </c>
    </row>
    <row r="722" spans="1:7" x14ac:dyDescent="0.25">
      <c r="D722" t="s">
        <v>4261</v>
      </c>
      <c r="E722" s="11">
        <v>42000</v>
      </c>
      <c r="F722" s="11">
        <v>42000</v>
      </c>
      <c r="G722" s="11">
        <v>42000</v>
      </c>
    </row>
    <row r="723" spans="1:7" x14ac:dyDescent="0.25">
      <c r="C723" t="s">
        <v>4041</v>
      </c>
      <c r="E723" s="11">
        <v>23568.568155784651</v>
      </c>
      <c r="F723" s="11">
        <v>13745.704467353951</v>
      </c>
      <c r="G723" s="11">
        <v>42000</v>
      </c>
    </row>
    <row r="724" spans="1:7" x14ac:dyDescent="0.25">
      <c r="C724" t="s">
        <v>52</v>
      </c>
      <c r="E724" s="11"/>
      <c r="F724" s="11"/>
      <c r="G724" s="11"/>
    </row>
    <row r="725" spans="1:7" x14ac:dyDescent="0.25">
      <c r="D725" t="s">
        <v>4257</v>
      </c>
      <c r="E725" s="11">
        <v>33432</v>
      </c>
      <c r="F725" s="11">
        <v>24864</v>
      </c>
      <c r="G725" s="11">
        <v>42000</v>
      </c>
    </row>
    <row r="726" spans="1:7" x14ac:dyDescent="0.25">
      <c r="D726" t="s">
        <v>4258</v>
      </c>
      <c r="E726" s="11">
        <v>62000</v>
      </c>
      <c r="F726" s="11">
        <v>62000</v>
      </c>
      <c r="G726" s="11">
        <v>62000</v>
      </c>
    </row>
    <row r="727" spans="1:7" x14ac:dyDescent="0.25">
      <c r="D727" t="s">
        <v>4256</v>
      </c>
      <c r="E727" s="11">
        <v>33420</v>
      </c>
      <c r="F727" s="11">
        <v>33420</v>
      </c>
      <c r="G727" s="11">
        <v>33420</v>
      </c>
    </row>
    <row r="728" spans="1:7" x14ac:dyDescent="0.25">
      <c r="D728" t="s">
        <v>4261</v>
      </c>
      <c r="E728" s="11">
        <v>56000</v>
      </c>
      <c r="F728" s="11">
        <v>12000</v>
      </c>
      <c r="G728" s="11">
        <v>100000</v>
      </c>
    </row>
    <row r="729" spans="1:7" x14ac:dyDescent="0.25">
      <c r="C729" t="s">
        <v>4034</v>
      </c>
      <c r="E729" s="11">
        <v>45714</v>
      </c>
      <c r="F729" s="11">
        <v>12000</v>
      </c>
      <c r="G729" s="11">
        <v>100000</v>
      </c>
    </row>
    <row r="730" spans="1:7" x14ac:dyDescent="0.25">
      <c r="C730" t="s">
        <v>3999</v>
      </c>
      <c r="E730" s="11"/>
      <c r="F730" s="11"/>
      <c r="G730" s="11"/>
    </row>
    <row r="731" spans="1:7" x14ac:dyDescent="0.25">
      <c r="D731" t="s">
        <v>4258</v>
      </c>
      <c r="E731" s="11">
        <v>31200</v>
      </c>
      <c r="F731" s="11">
        <v>31200</v>
      </c>
      <c r="G731" s="11">
        <v>31200</v>
      </c>
    </row>
    <row r="732" spans="1:7" x14ac:dyDescent="0.25">
      <c r="C732" t="s">
        <v>4035</v>
      </c>
      <c r="E732" s="11">
        <v>31200</v>
      </c>
      <c r="F732" s="11">
        <v>31200</v>
      </c>
      <c r="G732" s="11">
        <v>31200</v>
      </c>
    </row>
    <row r="733" spans="1:7" x14ac:dyDescent="0.25">
      <c r="B733" t="s">
        <v>4036</v>
      </c>
      <c r="E733" s="11">
        <v>32094.742485891686</v>
      </c>
      <c r="F733" s="11">
        <v>12000</v>
      </c>
      <c r="G733" s="11">
        <v>100000</v>
      </c>
    </row>
    <row r="734" spans="1:7" x14ac:dyDescent="0.25">
      <c r="A734" t="s">
        <v>4141</v>
      </c>
      <c r="E734" s="11">
        <v>40327.596625344864</v>
      </c>
      <c r="F734" s="11">
        <v>9146.5655463031271</v>
      </c>
      <c r="G734" s="11">
        <v>150000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3:E1868"/>
  <sheetViews>
    <sheetView workbookViewId="0">
      <selection activeCell="D13" sqref="D13"/>
    </sheetView>
  </sheetViews>
  <sheetFormatPr defaultRowHeight="15" x14ac:dyDescent="0.25"/>
  <cols>
    <col min="1" max="1" width="23" customWidth="1"/>
    <col min="2" max="2" width="42.28515625" customWidth="1"/>
    <col min="3" max="3" width="17" customWidth="1"/>
    <col min="4" max="4" width="22.7109375" customWidth="1"/>
    <col min="5" max="6" width="23" bestFit="1" customWidth="1"/>
    <col min="7" max="7" width="6" customWidth="1"/>
    <col min="8" max="9" width="5" customWidth="1"/>
    <col min="10" max="10" width="7" customWidth="1"/>
    <col min="11" max="12" width="6" customWidth="1"/>
    <col min="13" max="13" width="5" customWidth="1"/>
    <col min="14" max="14" width="7" customWidth="1"/>
    <col min="15" max="16" width="6" customWidth="1"/>
    <col min="17" max="17" width="7" customWidth="1"/>
    <col min="18" max="18" width="6" customWidth="1"/>
    <col min="19" max="19" width="7" customWidth="1"/>
    <col min="20" max="21" width="6" customWidth="1"/>
    <col min="22" max="23" width="7" customWidth="1"/>
    <col min="24" max="24" width="6" customWidth="1"/>
    <col min="25" max="25" width="7" customWidth="1"/>
    <col min="26" max="26" width="5" customWidth="1"/>
    <col min="27" max="27" width="6" customWidth="1"/>
    <col min="28" max="28" width="7" customWidth="1"/>
    <col min="29" max="30" width="5" customWidth="1"/>
    <col min="31" max="31" width="7" customWidth="1"/>
    <col min="32" max="33" width="6" customWidth="1"/>
    <col min="34" max="36" width="7" customWidth="1"/>
    <col min="37" max="37" width="6" customWidth="1"/>
    <col min="38" max="42" width="7" customWidth="1"/>
    <col min="43" max="43" width="5" customWidth="1"/>
    <col min="44" max="44" width="7" customWidth="1"/>
    <col min="45" max="45" width="6" customWidth="1"/>
    <col min="46" max="46" width="7" customWidth="1"/>
    <col min="47" max="47" width="6" customWidth="1"/>
    <col min="48" max="48" width="7" customWidth="1"/>
    <col min="49" max="49" width="6" customWidth="1"/>
    <col min="50" max="50" width="7" customWidth="1"/>
    <col min="51" max="51" width="6" customWidth="1"/>
    <col min="52" max="54" width="7" customWidth="1"/>
    <col min="55" max="56" width="6" customWidth="1"/>
    <col min="57" max="57" width="7" customWidth="1"/>
    <col min="58" max="58" width="6" customWidth="1"/>
    <col min="59" max="59" width="7" customWidth="1"/>
    <col min="60" max="60" width="8" customWidth="1"/>
    <col min="61" max="230" width="20.7109375" customWidth="1"/>
    <col min="231" max="492" width="42.28515625" bestFit="1" customWidth="1"/>
  </cols>
  <sheetData>
    <row r="3" spans="1:5" x14ac:dyDescent="0.25">
      <c r="A3" s="10" t="s">
        <v>4004</v>
      </c>
      <c r="B3" s="10" t="s">
        <v>5</v>
      </c>
      <c r="C3" s="10" t="s">
        <v>3998</v>
      </c>
      <c r="D3" s="10" t="s">
        <v>4254</v>
      </c>
      <c r="E3" t="s">
        <v>4012</v>
      </c>
    </row>
    <row r="4" spans="1:5" x14ac:dyDescent="0.25">
      <c r="A4" t="s">
        <v>1074</v>
      </c>
      <c r="E4" s="11"/>
    </row>
    <row r="5" spans="1:5" x14ac:dyDescent="0.25">
      <c r="B5" t="s">
        <v>9</v>
      </c>
      <c r="E5" s="11"/>
    </row>
    <row r="6" spans="1:5" x14ac:dyDescent="0.25">
      <c r="C6" t="s">
        <v>4001</v>
      </c>
      <c r="E6" s="11"/>
    </row>
    <row r="7" spans="1:5" x14ac:dyDescent="0.25">
      <c r="D7" t="s">
        <v>4257</v>
      </c>
      <c r="E7" s="11">
        <v>20571</v>
      </c>
    </row>
    <row r="8" spans="1:5" x14ac:dyDescent="0.25">
      <c r="C8" t="s">
        <v>4028</v>
      </c>
      <c r="E8" s="11">
        <v>20571</v>
      </c>
    </row>
    <row r="9" spans="1:5" x14ac:dyDescent="0.25">
      <c r="B9" t="s">
        <v>4029</v>
      </c>
      <c r="E9" s="11">
        <v>20571</v>
      </c>
    </row>
    <row r="10" spans="1:5" x14ac:dyDescent="0.25">
      <c r="A10" t="s">
        <v>4030</v>
      </c>
      <c r="E10" s="11">
        <v>20571</v>
      </c>
    </row>
    <row r="11" spans="1:5" x14ac:dyDescent="0.25">
      <c r="A11" t="s">
        <v>163</v>
      </c>
      <c r="E11" s="11"/>
    </row>
    <row r="12" spans="1:5" x14ac:dyDescent="0.25">
      <c r="B12" t="s">
        <v>25</v>
      </c>
      <c r="E12" s="11"/>
    </row>
    <row r="13" spans="1:5" x14ac:dyDescent="0.25">
      <c r="C13" t="s">
        <v>20</v>
      </c>
      <c r="E13" s="11"/>
    </row>
    <row r="14" spans="1:5" x14ac:dyDescent="0.25">
      <c r="D14" t="s">
        <v>4256</v>
      </c>
      <c r="E14" s="11">
        <v>21000</v>
      </c>
    </row>
    <row r="15" spans="1:5" x14ac:dyDescent="0.25">
      <c r="C15" t="s">
        <v>4031</v>
      </c>
      <c r="E15" s="11">
        <v>21000</v>
      </c>
    </row>
    <row r="16" spans="1:5" x14ac:dyDescent="0.25">
      <c r="B16" t="s">
        <v>4032</v>
      </c>
      <c r="E16" s="11">
        <v>21000</v>
      </c>
    </row>
    <row r="17" spans="1:5" x14ac:dyDescent="0.25">
      <c r="A17" t="s">
        <v>4033</v>
      </c>
      <c r="E17" s="11">
        <v>21000</v>
      </c>
    </row>
    <row r="18" spans="1:5" x14ac:dyDescent="0.25">
      <c r="A18" t="s">
        <v>1860</v>
      </c>
      <c r="E18" s="11"/>
    </row>
    <row r="19" spans="1:5" x14ac:dyDescent="0.25">
      <c r="B19" t="s">
        <v>13</v>
      </c>
      <c r="E19" s="11"/>
    </row>
    <row r="20" spans="1:5" x14ac:dyDescent="0.25">
      <c r="C20" t="s">
        <v>3999</v>
      </c>
      <c r="E20" s="11"/>
    </row>
    <row r="21" spans="1:5" x14ac:dyDescent="0.25">
      <c r="D21" t="s">
        <v>4257</v>
      </c>
      <c r="E21" s="11">
        <v>6000</v>
      </c>
    </row>
    <row r="22" spans="1:5" x14ac:dyDescent="0.25">
      <c r="C22" t="s">
        <v>4035</v>
      </c>
      <c r="E22" s="11">
        <v>6000</v>
      </c>
    </row>
    <row r="23" spans="1:5" x14ac:dyDescent="0.25">
      <c r="B23" t="s">
        <v>4036</v>
      </c>
      <c r="E23" s="11">
        <v>6000</v>
      </c>
    </row>
    <row r="24" spans="1:5" x14ac:dyDescent="0.25">
      <c r="A24" t="s">
        <v>4037</v>
      </c>
      <c r="E24" s="11">
        <v>6000</v>
      </c>
    </row>
    <row r="25" spans="1:5" x14ac:dyDescent="0.25">
      <c r="A25" t="s">
        <v>992</v>
      </c>
      <c r="E25" s="11"/>
    </row>
    <row r="26" spans="1:5" x14ac:dyDescent="0.25">
      <c r="B26" t="s">
        <v>25</v>
      </c>
      <c r="E26" s="11"/>
    </row>
    <row r="27" spans="1:5" x14ac:dyDescent="0.25">
      <c r="C27" t="s">
        <v>356</v>
      </c>
      <c r="E27" s="11"/>
    </row>
    <row r="28" spans="1:5" x14ac:dyDescent="0.25">
      <c r="D28" t="s">
        <v>4258</v>
      </c>
      <c r="E28" s="11">
        <v>5000</v>
      </c>
    </row>
    <row r="29" spans="1:5" x14ac:dyDescent="0.25">
      <c r="C29" t="s">
        <v>4038</v>
      </c>
      <c r="E29" s="11">
        <v>5000</v>
      </c>
    </row>
    <row r="30" spans="1:5" x14ac:dyDescent="0.25">
      <c r="B30" t="s">
        <v>4032</v>
      </c>
      <c r="E30" s="11">
        <v>5000</v>
      </c>
    </row>
    <row r="31" spans="1:5" x14ac:dyDescent="0.25">
      <c r="A31" t="s">
        <v>4039</v>
      </c>
      <c r="E31" s="11">
        <v>5000</v>
      </c>
    </row>
    <row r="32" spans="1:5" x14ac:dyDescent="0.25">
      <c r="A32" t="s">
        <v>1126</v>
      </c>
      <c r="E32" s="11"/>
    </row>
    <row r="33" spans="1:5" x14ac:dyDescent="0.25">
      <c r="B33" t="s">
        <v>13</v>
      </c>
      <c r="E33" s="11"/>
    </row>
    <row r="34" spans="1:5" x14ac:dyDescent="0.25">
      <c r="C34" t="s">
        <v>52</v>
      </c>
      <c r="E34" s="11"/>
    </row>
    <row r="35" spans="1:5" x14ac:dyDescent="0.25">
      <c r="D35" t="s">
        <v>4256</v>
      </c>
      <c r="E35" s="11">
        <v>12000</v>
      </c>
    </row>
    <row r="36" spans="1:5" x14ac:dyDescent="0.25">
      <c r="C36" t="s">
        <v>4034</v>
      </c>
      <c r="E36" s="11">
        <v>12000</v>
      </c>
    </row>
    <row r="37" spans="1:5" x14ac:dyDescent="0.25">
      <c r="B37" t="s">
        <v>4036</v>
      </c>
      <c r="E37" s="11">
        <v>12000</v>
      </c>
    </row>
    <row r="38" spans="1:5" x14ac:dyDescent="0.25">
      <c r="A38" t="s">
        <v>4040</v>
      </c>
      <c r="E38" s="11">
        <v>12000</v>
      </c>
    </row>
    <row r="39" spans="1:5" x14ac:dyDescent="0.25">
      <c r="A39" t="s">
        <v>84</v>
      </c>
      <c r="E39" s="11"/>
    </row>
    <row r="40" spans="1:5" x14ac:dyDescent="0.25">
      <c r="B40" t="s">
        <v>25</v>
      </c>
      <c r="E40" s="11"/>
    </row>
    <row r="41" spans="1:5" x14ac:dyDescent="0.25">
      <c r="C41" t="s">
        <v>20</v>
      </c>
      <c r="E41" s="11"/>
    </row>
    <row r="42" spans="1:5" x14ac:dyDescent="0.25">
      <c r="D42" t="s">
        <v>4257</v>
      </c>
      <c r="E42" s="11">
        <v>112190.06220428993</v>
      </c>
    </row>
    <row r="43" spans="1:5" x14ac:dyDescent="0.25">
      <c r="D43" t="s">
        <v>4256</v>
      </c>
      <c r="E43" s="11">
        <v>48955.663507326513</v>
      </c>
    </row>
    <row r="44" spans="1:5" x14ac:dyDescent="0.25">
      <c r="C44" t="s">
        <v>4031</v>
      </c>
      <c r="E44" s="11">
        <v>96381.462530049073</v>
      </c>
    </row>
    <row r="45" spans="1:5" x14ac:dyDescent="0.25">
      <c r="C45" t="s">
        <v>488</v>
      </c>
      <c r="E45" s="11"/>
    </row>
    <row r="46" spans="1:5" x14ac:dyDescent="0.25">
      <c r="D46" t="s">
        <v>4257</v>
      </c>
      <c r="E46" s="11">
        <v>50995.482820131787</v>
      </c>
    </row>
    <row r="47" spans="1:5" x14ac:dyDescent="0.25">
      <c r="C47" t="s">
        <v>4041</v>
      </c>
      <c r="E47" s="11">
        <v>50995.482820131787</v>
      </c>
    </row>
    <row r="48" spans="1:5" x14ac:dyDescent="0.25">
      <c r="C48" t="s">
        <v>52</v>
      </c>
      <c r="E48" s="11"/>
    </row>
    <row r="49" spans="2:5" x14ac:dyDescent="0.25">
      <c r="D49" t="s">
        <v>4257</v>
      </c>
      <c r="E49" s="11">
        <v>122389.15876831629</v>
      </c>
    </row>
    <row r="50" spans="2:5" x14ac:dyDescent="0.25">
      <c r="D50" t="s">
        <v>4258</v>
      </c>
      <c r="E50" s="11">
        <v>104030.78495306884</v>
      </c>
    </row>
    <row r="51" spans="2:5" x14ac:dyDescent="0.25">
      <c r="C51" t="s">
        <v>4034</v>
      </c>
      <c r="E51" s="11">
        <v>113209.97186069257</v>
      </c>
    </row>
    <row r="52" spans="2:5" x14ac:dyDescent="0.25">
      <c r="B52" t="s">
        <v>4032</v>
      </c>
      <c r="E52" s="11">
        <v>94705.896665959022</v>
      </c>
    </row>
    <row r="53" spans="2:5" x14ac:dyDescent="0.25">
      <c r="B53" t="s">
        <v>18</v>
      </c>
      <c r="E53" s="11"/>
    </row>
    <row r="54" spans="2:5" x14ac:dyDescent="0.25">
      <c r="C54" t="s">
        <v>310</v>
      </c>
      <c r="E54" s="11"/>
    </row>
    <row r="55" spans="2:5" x14ac:dyDescent="0.25">
      <c r="D55" t="s">
        <v>4257</v>
      </c>
      <c r="E55" s="11">
        <v>71393.675948184507</v>
      </c>
    </row>
    <row r="56" spans="2:5" x14ac:dyDescent="0.25">
      <c r="C56" t="s">
        <v>4042</v>
      </c>
      <c r="E56" s="11">
        <v>71393.675948184507</v>
      </c>
    </row>
    <row r="57" spans="2:5" x14ac:dyDescent="0.25">
      <c r="C57" t="s">
        <v>20</v>
      </c>
      <c r="E57" s="11"/>
    </row>
    <row r="58" spans="2:5" x14ac:dyDescent="0.25">
      <c r="D58" t="s">
        <v>4257</v>
      </c>
      <c r="E58" s="11">
        <v>117289.61048630311</v>
      </c>
    </row>
    <row r="59" spans="2:5" x14ac:dyDescent="0.25">
      <c r="D59" t="s">
        <v>4258</v>
      </c>
      <c r="E59" s="11">
        <v>99368.880924527693</v>
      </c>
    </row>
    <row r="60" spans="2:5" x14ac:dyDescent="0.25">
      <c r="D60" t="s">
        <v>4256</v>
      </c>
      <c r="E60" s="11">
        <v>63358.7420026334</v>
      </c>
    </row>
    <row r="61" spans="2:5" x14ac:dyDescent="0.25">
      <c r="C61" t="s">
        <v>4031</v>
      </c>
      <c r="E61" s="11">
        <v>87351.444634034313</v>
      </c>
    </row>
    <row r="62" spans="2:5" x14ac:dyDescent="0.25">
      <c r="C62" t="s">
        <v>356</v>
      </c>
      <c r="E62" s="11"/>
    </row>
    <row r="63" spans="2:5" x14ac:dyDescent="0.25">
      <c r="D63" t="s">
        <v>4257</v>
      </c>
      <c r="E63" s="11">
        <v>173384.64158844808</v>
      </c>
    </row>
    <row r="64" spans="2:5" x14ac:dyDescent="0.25">
      <c r="D64" t="s">
        <v>4256</v>
      </c>
      <c r="E64" s="11">
        <v>71393.675948184507</v>
      </c>
    </row>
    <row r="65" spans="2:5" x14ac:dyDescent="0.25">
      <c r="C65" t="s">
        <v>4038</v>
      </c>
      <c r="E65" s="11">
        <v>122389.15876831629</v>
      </c>
    </row>
    <row r="66" spans="2:5" x14ac:dyDescent="0.25">
      <c r="C66" t="s">
        <v>488</v>
      </c>
      <c r="E66" s="11"/>
    </row>
    <row r="67" spans="2:5" x14ac:dyDescent="0.25">
      <c r="D67" t="s">
        <v>4261</v>
      </c>
      <c r="E67" s="11">
        <v>147886.90017838217</v>
      </c>
    </row>
    <row r="68" spans="2:5" x14ac:dyDescent="0.25">
      <c r="C68" t="s">
        <v>4041</v>
      </c>
      <c r="E68" s="11">
        <v>147886.90017838217</v>
      </c>
    </row>
    <row r="69" spans="2:5" x14ac:dyDescent="0.25">
      <c r="C69" t="s">
        <v>279</v>
      </c>
      <c r="E69" s="11"/>
    </row>
    <row r="70" spans="2:5" x14ac:dyDescent="0.25">
      <c r="D70" t="s">
        <v>4258</v>
      </c>
      <c r="E70" s="11">
        <v>159105.90639881117</v>
      </c>
    </row>
    <row r="71" spans="2:5" x14ac:dyDescent="0.25">
      <c r="D71" t="s">
        <v>4261</v>
      </c>
      <c r="E71" s="11">
        <v>168285.09330643489</v>
      </c>
    </row>
    <row r="72" spans="2:5" x14ac:dyDescent="0.25">
      <c r="C72" t="s">
        <v>4043</v>
      </c>
      <c r="E72" s="11">
        <v>163695.49985262303</v>
      </c>
    </row>
    <row r="73" spans="2:5" x14ac:dyDescent="0.25">
      <c r="C73" t="s">
        <v>52</v>
      </c>
      <c r="E73" s="11"/>
    </row>
    <row r="74" spans="2:5" x14ac:dyDescent="0.25">
      <c r="D74" t="s">
        <v>4257</v>
      </c>
      <c r="E74" s="11">
        <v>89242.09493523062</v>
      </c>
    </row>
    <row r="75" spans="2:5" x14ac:dyDescent="0.25">
      <c r="D75" t="s">
        <v>4258</v>
      </c>
      <c r="E75" s="11">
        <v>36000</v>
      </c>
    </row>
    <row r="76" spans="2:5" x14ac:dyDescent="0.25">
      <c r="D76" t="s">
        <v>4256</v>
      </c>
      <c r="E76" s="11">
        <v>50363.443276194594</v>
      </c>
    </row>
    <row r="77" spans="2:5" x14ac:dyDescent="0.25">
      <c r="C77" t="s">
        <v>4034</v>
      </c>
      <c r="E77" s="11">
        <v>63042.215284570084</v>
      </c>
    </row>
    <row r="78" spans="2:5" x14ac:dyDescent="0.25">
      <c r="B78" t="s">
        <v>4044</v>
      </c>
      <c r="E78" s="11">
        <v>93690.361104335112</v>
      </c>
    </row>
    <row r="79" spans="2:5" x14ac:dyDescent="0.25">
      <c r="B79" t="s">
        <v>9</v>
      </c>
      <c r="E79" s="11"/>
    </row>
    <row r="80" spans="2:5" x14ac:dyDescent="0.25">
      <c r="C80" t="s">
        <v>310</v>
      </c>
      <c r="E80" s="11"/>
    </row>
    <row r="81" spans="3:5" x14ac:dyDescent="0.25">
      <c r="D81" t="s">
        <v>4257</v>
      </c>
      <c r="E81" s="11">
        <v>104540.73978127017</v>
      </c>
    </row>
    <row r="82" spans="3:5" x14ac:dyDescent="0.25">
      <c r="C82" t="s">
        <v>4042</v>
      </c>
      <c r="E82" s="11">
        <v>104540.73978127017</v>
      </c>
    </row>
    <row r="83" spans="3:5" x14ac:dyDescent="0.25">
      <c r="C83" t="s">
        <v>20</v>
      </c>
      <c r="E83" s="11"/>
    </row>
    <row r="84" spans="3:5" x14ac:dyDescent="0.25">
      <c r="D84" t="s">
        <v>4257</v>
      </c>
      <c r="E84" s="11">
        <v>78023.088714801634</v>
      </c>
    </row>
    <row r="85" spans="3:5" x14ac:dyDescent="0.25">
      <c r="D85" t="s">
        <v>4258</v>
      </c>
      <c r="E85" s="11">
        <v>89752.049763431947</v>
      </c>
    </row>
    <row r="86" spans="3:5" x14ac:dyDescent="0.25">
      <c r="D86" t="s">
        <v>4256</v>
      </c>
      <c r="E86" s="11">
        <v>69750.970125534834</v>
      </c>
    </row>
    <row r="87" spans="3:5" x14ac:dyDescent="0.25">
      <c r="C87" t="s">
        <v>4031</v>
      </c>
      <c r="E87" s="11">
        <v>75373.326558831875</v>
      </c>
    </row>
    <row r="88" spans="3:5" x14ac:dyDescent="0.25">
      <c r="C88" t="s">
        <v>356</v>
      </c>
      <c r="E88" s="11"/>
    </row>
    <row r="89" spans="3:5" x14ac:dyDescent="0.25">
      <c r="D89" t="s">
        <v>4257</v>
      </c>
      <c r="E89" s="11">
        <v>85672.4111378214</v>
      </c>
    </row>
    <row r="90" spans="3:5" x14ac:dyDescent="0.25">
      <c r="D90" t="s">
        <v>4261</v>
      </c>
      <c r="E90" s="11">
        <v>101990.96564026357</v>
      </c>
    </row>
    <row r="91" spans="3:5" x14ac:dyDescent="0.25">
      <c r="C91" t="s">
        <v>4038</v>
      </c>
      <c r="E91" s="11">
        <v>93831.68838904248</v>
      </c>
    </row>
    <row r="92" spans="3:5" x14ac:dyDescent="0.25">
      <c r="C92" t="s">
        <v>4001</v>
      </c>
      <c r="E92" s="11"/>
    </row>
    <row r="93" spans="3:5" x14ac:dyDescent="0.25">
      <c r="D93" t="s">
        <v>4256</v>
      </c>
      <c r="E93" s="11">
        <v>86692.320794224041</v>
      </c>
    </row>
    <row r="94" spans="3:5" x14ac:dyDescent="0.25">
      <c r="D94" t="s">
        <v>4261</v>
      </c>
      <c r="E94" s="11">
        <v>127488.70705032947</v>
      </c>
    </row>
    <row r="95" spans="3:5" x14ac:dyDescent="0.25">
      <c r="C95" t="s">
        <v>4028</v>
      </c>
      <c r="E95" s="11">
        <v>107090.51392227676</v>
      </c>
    </row>
    <row r="96" spans="3:5" x14ac:dyDescent="0.25">
      <c r="C96" t="s">
        <v>52</v>
      </c>
      <c r="E96" s="11"/>
    </row>
    <row r="97" spans="2:5" x14ac:dyDescent="0.25">
      <c r="D97" t="s">
        <v>4257</v>
      </c>
      <c r="E97" s="11">
        <v>71393.675948184507</v>
      </c>
    </row>
    <row r="98" spans="2:5" x14ac:dyDescent="0.25">
      <c r="D98" t="s">
        <v>4258</v>
      </c>
      <c r="E98" s="11">
        <v>69353.856635379227</v>
      </c>
    </row>
    <row r="99" spans="2:5" x14ac:dyDescent="0.25">
      <c r="D99" t="s">
        <v>4256</v>
      </c>
      <c r="E99" s="11">
        <v>115995.48282013179</v>
      </c>
    </row>
    <row r="100" spans="2:5" x14ac:dyDescent="0.25">
      <c r="D100" t="s">
        <v>4261</v>
      </c>
      <c r="E100" s="11">
        <v>203981.93128052715</v>
      </c>
    </row>
    <row r="101" spans="2:5" x14ac:dyDescent="0.25">
      <c r="C101" t="s">
        <v>4034</v>
      </c>
      <c r="E101" s="11">
        <v>115344.08590087089</v>
      </c>
    </row>
    <row r="102" spans="2:5" x14ac:dyDescent="0.25">
      <c r="C102" t="s">
        <v>3999</v>
      </c>
      <c r="E102" s="11"/>
    </row>
    <row r="103" spans="2:5" x14ac:dyDescent="0.25">
      <c r="D103" t="s">
        <v>4257</v>
      </c>
      <c r="E103" s="11">
        <v>85000</v>
      </c>
    </row>
    <row r="104" spans="2:5" x14ac:dyDescent="0.25">
      <c r="C104" t="s">
        <v>4035</v>
      </c>
      <c r="E104" s="11">
        <v>85000</v>
      </c>
    </row>
    <row r="105" spans="2:5" x14ac:dyDescent="0.25">
      <c r="C105" t="s">
        <v>67</v>
      </c>
      <c r="E105" s="11"/>
    </row>
    <row r="106" spans="2:5" x14ac:dyDescent="0.25">
      <c r="D106" t="s">
        <v>4257</v>
      </c>
      <c r="E106" s="11">
        <v>81592.772512210868</v>
      </c>
    </row>
    <row r="107" spans="2:5" x14ac:dyDescent="0.25">
      <c r="D107" t="s">
        <v>4261</v>
      </c>
      <c r="E107" s="11">
        <v>108110.42357867939</v>
      </c>
    </row>
    <row r="108" spans="2:5" x14ac:dyDescent="0.25">
      <c r="C108" t="s">
        <v>4045</v>
      </c>
      <c r="E108" s="11">
        <v>94851.598045445135</v>
      </c>
    </row>
    <row r="109" spans="2:5" x14ac:dyDescent="0.25">
      <c r="B109" t="s">
        <v>4029</v>
      </c>
      <c r="E109" s="11">
        <v>90451.953890564386</v>
      </c>
    </row>
    <row r="110" spans="2:5" x14ac:dyDescent="0.25">
      <c r="B110" t="s">
        <v>13</v>
      </c>
      <c r="E110" s="11"/>
    </row>
    <row r="111" spans="2:5" x14ac:dyDescent="0.25">
      <c r="C111" t="s">
        <v>310</v>
      </c>
      <c r="E111" s="11"/>
    </row>
    <row r="112" spans="2:5" x14ac:dyDescent="0.25">
      <c r="D112" t="s">
        <v>4256</v>
      </c>
      <c r="E112" s="11">
        <v>71903.63077638582</v>
      </c>
    </row>
    <row r="113" spans="2:5" x14ac:dyDescent="0.25">
      <c r="C113" t="s">
        <v>4042</v>
      </c>
      <c r="E113" s="11">
        <v>71903.63077638582</v>
      </c>
    </row>
    <row r="114" spans="2:5" x14ac:dyDescent="0.25">
      <c r="C114" t="s">
        <v>20</v>
      </c>
      <c r="E114" s="11"/>
    </row>
    <row r="115" spans="2:5" x14ac:dyDescent="0.25">
      <c r="D115" t="s">
        <v>4257</v>
      </c>
      <c r="E115" s="11">
        <v>93831.688389042494</v>
      </c>
    </row>
    <row r="116" spans="2:5" x14ac:dyDescent="0.25">
      <c r="D116" t="s">
        <v>4258</v>
      </c>
      <c r="E116" s="11">
        <v>119839.3846273097</v>
      </c>
    </row>
    <row r="117" spans="2:5" x14ac:dyDescent="0.25">
      <c r="D117" t="s">
        <v>4256</v>
      </c>
      <c r="E117" s="11">
        <v>89905.036211892351</v>
      </c>
    </row>
    <row r="118" spans="2:5" x14ac:dyDescent="0.25">
      <c r="C118" t="s">
        <v>4031</v>
      </c>
      <c r="E118" s="11">
        <v>102664.10601348932</v>
      </c>
    </row>
    <row r="119" spans="2:5" x14ac:dyDescent="0.25">
      <c r="C119" t="s">
        <v>356</v>
      </c>
      <c r="E119" s="11"/>
    </row>
    <row r="120" spans="2:5" x14ac:dyDescent="0.25">
      <c r="D120" t="s">
        <v>4257</v>
      </c>
      <c r="E120" s="11">
        <v>101990.96564026357</v>
      </c>
    </row>
    <row r="121" spans="2:5" x14ac:dyDescent="0.25">
      <c r="C121" t="s">
        <v>4038</v>
      </c>
      <c r="E121" s="11">
        <v>101990.96564026357</v>
      </c>
    </row>
    <row r="122" spans="2:5" x14ac:dyDescent="0.25">
      <c r="C122" t="s">
        <v>4001</v>
      </c>
      <c r="E122" s="11"/>
    </row>
    <row r="123" spans="2:5" x14ac:dyDescent="0.25">
      <c r="D123" t="s">
        <v>4256</v>
      </c>
      <c r="E123" s="11">
        <v>71393.675948184507</v>
      </c>
    </row>
    <row r="124" spans="2:5" x14ac:dyDescent="0.25">
      <c r="C124" t="s">
        <v>4028</v>
      </c>
      <c r="E124" s="11">
        <v>71393.675948184507</v>
      </c>
    </row>
    <row r="125" spans="2:5" x14ac:dyDescent="0.25">
      <c r="C125" t="s">
        <v>52</v>
      </c>
      <c r="E125" s="11"/>
    </row>
    <row r="126" spans="2:5" x14ac:dyDescent="0.25">
      <c r="D126" t="s">
        <v>4256</v>
      </c>
      <c r="E126" s="11">
        <v>43856.11522531334</v>
      </c>
    </row>
    <row r="127" spans="2:5" x14ac:dyDescent="0.25">
      <c r="C127" t="s">
        <v>4034</v>
      </c>
      <c r="E127" s="11">
        <v>43856.11522531334</v>
      </c>
    </row>
    <row r="128" spans="2:5" x14ac:dyDescent="0.25">
      <c r="B128" t="s">
        <v>4036</v>
      </c>
      <c r="E128" s="11">
        <v>87436.854843397959</v>
      </c>
    </row>
    <row r="129" spans="1:5" x14ac:dyDescent="0.25">
      <c r="A129" t="s">
        <v>4046</v>
      </c>
      <c r="E129" s="11">
        <v>91558.072918516991</v>
      </c>
    </row>
    <row r="130" spans="1:5" x14ac:dyDescent="0.25">
      <c r="A130" t="s">
        <v>1773</v>
      </c>
      <c r="E130" s="11"/>
    </row>
    <row r="131" spans="1:5" x14ac:dyDescent="0.25">
      <c r="B131" t="s">
        <v>9</v>
      </c>
      <c r="E131" s="11"/>
    </row>
    <row r="132" spans="1:5" x14ac:dyDescent="0.25">
      <c r="C132" t="s">
        <v>356</v>
      </c>
      <c r="E132" s="11"/>
    </row>
    <row r="133" spans="1:5" x14ac:dyDescent="0.25">
      <c r="D133" t="s">
        <v>4257</v>
      </c>
      <c r="E133" s="11">
        <v>36000</v>
      </c>
    </row>
    <row r="134" spans="1:5" x14ac:dyDescent="0.25">
      <c r="C134" t="s">
        <v>4038</v>
      </c>
      <c r="E134" s="11">
        <v>36000</v>
      </c>
    </row>
    <row r="135" spans="1:5" x14ac:dyDescent="0.25">
      <c r="B135" t="s">
        <v>4029</v>
      </c>
      <c r="E135" s="11">
        <v>36000</v>
      </c>
    </row>
    <row r="136" spans="1:5" x14ac:dyDescent="0.25">
      <c r="A136" t="s">
        <v>4047</v>
      </c>
      <c r="E136" s="11">
        <v>36000</v>
      </c>
    </row>
    <row r="137" spans="1:5" x14ac:dyDescent="0.25">
      <c r="A137" t="s">
        <v>1951</v>
      </c>
      <c r="E137" s="11"/>
    </row>
    <row r="138" spans="1:5" x14ac:dyDescent="0.25">
      <c r="B138" t="s">
        <v>13</v>
      </c>
      <c r="E138" s="11"/>
    </row>
    <row r="139" spans="1:5" x14ac:dyDescent="0.25">
      <c r="C139" t="s">
        <v>20</v>
      </c>
      <c r="E139" s="11"/>
    </row>
    <row r="140" spans="1:5" x14ac:dyDescent="0.25">
      <c r="D140" t="s">
        <v>4256</v>
      </c>
      <c r="E140" s="11">
        <v>8400</v>
      </c>
    </row>
    <row r="141" spans="1:5" x14ac:dyDescent="0.25">
      <c r="C141" t="s">
        <v>4031</v>
      </c>
      <c r="E141" s="11">
        <v>8400</v>
      </c>
    </row>
    <row r="142" spans="1:5" x14ac:dyDescent="0.25">
      <c r="B142" t="s">
        <v>4036</v>
      </c>
      <c r="E142" s="11">
        <v>8400</v>
      </c>
    </row>
    <row r="143" spans="1:5" x14ac:dyDescent="0.25">
      <c r="A143" t="s">
        <v>4048</v>
      </c>
      <c r="E143" s="11">
        <v>8400</v>
      </c>
    </row>
    <row r="144" spans="1:5" x14ac:dyDescent="0.25">
      <c r="A144" t="s">
        <v>425</v>
      </c>
      <c r="E144" s="11"/>
    </row>
    <row r="145" spans="1:5" x14ac:dyDescent="0.25">
      <c r="B145" t="s">
        <v>25</v>
      </c>
      <c r="E145" s="11"/>
    </row>
    <row r="146" spans="1:5" x14ac:dyDescent="0.25">
      <c r="C146" t="s">
        <v>20</v>
      </c>
      <c r="E146" s="11"/>
    </row>
    <row r="147" spans="1:5" x14ac:dyDescent="0.25">
      <c r="D147" t="s">
        <v>4258</v>
      </c>
      <c r="E147" s="11">
        <v>3000</v>
      </c>
    </row>
    <row r="148" spans="1:5" x14ac:dyDescent="0.25">
      <c r="C148" t="s">
        <v>4031</v>
      </c>
      <c r="E148" s="11">
        <v>3000</v>
      </c>
    </row>
    <row r="149" spans="1:5" x14ac:dyDescent="0.25">
      <c r="B149" t="s">
        <v>4032</v>
      </c>
      <c r="E149" s="11">
        <v>3000</v>
      </c>
    </row>
    <row r="150" spans="1:5" x14ac:dyDescent="0.25">
      <c r="B150" t="s">
        <v>18</v>
      </c>
      <c r="E150" s="11"/>
    </row>
    <row r="151" spans="1:5" x14ac:dyDescent="0.25">
      <c r="C151" t="s">
        <v>20</v>
      </c>
      <c r="E151" s="11"/>
    </row>
    <row r="152" spans="1:5" x14ac:dyDescent="0.25">
      <c r="D152" t="s">
        <v>4256</v>
      </c>
      <c r="E152" s="11">
        <v>17598.017290051986</v>
      </c>
    </row>
    <row r="153" spans="1:5" x14ac:dyDescent="0.25">
      <c r="C153" t="s">
        <v>4031</v>
      </c>
      <c r="E153" s="11">
        <v>17598.017290051986</v>
      </c>
    </row>
    <row r="154" spans="1:5" x14ac:dyDescent="0.25">
      <c r="B154" t="s">
        <v>4044</v>
      </c>
      <c r="E154" s="11">
        <v>17598.017290051986</v>
      </c>
    </row>
    <row r="155" spans="1:5" x14ac:dyDescent="0.25">
      <c r="A155" t="s">
        <v>4049</v>
      </c>
      <c r="E155" s="11">
        <v>10299.008645025993</v>
      </c>
    </row>
    <row r="156" spans="1:5" x14ac:dyDescent="0.25">
      <c r="A156" t="s">
        <v>59</v>
      </c>
      <c r="E156" s="11"/>
    </row>
    <row r="157" spans="1:5" x14ac:dyDescent="0.25">
      <c r="B157" t="s">
        <v>25</v>
      </c>
      <c r="E157" s="11"/>
    </row>
    <row r="158" spans="1:5" x14ac:dyDescent="0.25">
      <c r="C158" t="s">
        <v>20</v>
      </c>
      <c r="E158" s="11"/>
    </row>
    <row r="159" spans="1:5" x14ac:dyDescent="0.25">
      <c r="D159" t="s">
        <v>4261</v>
      </c>
      <c r="E159" s="11">
        <v>38111.983169748237</v>
      </c>
    </row>
    <row r="160" spans="1:5" x14ac:dyDescent="0.25">
      <c r="C160" t="s">
        <v>4031</v>
      </c>
      <c r="E160" s="11">
        <v>38111.983169748237</v>
      </c>
    </row>
    <row r="161" spans="1:5" x14ac:dyDescent="0.25">
      <c r="B161" t="s">
        <v>4032</v>
      </c>
      <c r="E161" s="11">
        <v>38111.983169748237</v>
      </c>
    </row>
    <row r="162" spans="1:5" x14ac:dyDescent="0.25">
      <c r="B162" t="s">
        <v>18</v>
      </c>
      <c r="E162" s="11"/>
    </row>
    <row r="163" spans="1:5" x14ac:dyDescent="0.25">
      <c r="C163" t="s">
        <v>20</v>
      </c>
      <c r="E163" s="11"/>
    </row>
    <row r="164" spans="1:5" x14ac:dyDescent="0.25">
      <c r="D164" t="s">
        <v>4261</v>
      </c>
      <c r="E164" s="11">
        <v>38111.983169748237</v>
      </c>
    </row>
    <row r="165" spans="1:5" x14ac:dyDescent="0.25">
      <c r="C165" t="s">
        <v>4031</v>
      </c>
      <c r="E165" s="11">
        <v>38111.983169748237</v>
      </c>
    </row>
    <row r="166" spans="1:5" x14ac:dyDescent="0.25">
      <c r="B166" t="s">
        <v>4044</v>
      </c>
      <c r="E166" s="11">
        <v>38111.983169748237</v>
      </c>
    </row>
    <row r="167" spans="1:5" x14ac:dyDescent="0.25">
      <c r="B167" t="s">
        <v>9</v>
      </c>
      <c r="E167" s="11"/>
    </row>
    <row r="168" spans="1:5" x14ac:dyDescent="0.25">
      <c r="C168" t="s">
        <v>20</v>
      </c>
      <c r="E168" s="11"/>
    </row>
    <row r="169" spans="1:5" x14ac:dyDescent="0.25">
      <c r="D169" t="s">
        <v>4256</v>
      </c>
      <c r="E169" s="11">
        <v>49443.946165553374</v>
      </c>
    </row>
    <row r="170" spans="1:5" x14ac:dyDescent="0.25">
      <c r="C170" t="s">
        <v>4031</v>
      </c>
      <c r="E170" s="11">
        <v>49443.946165553374</v>
      </c>
    </row>
    <row r="171" spans="1:5" x14ac:dyDescent="0.25">
      <c r="C171" t="s">
        <v>52</v>
      </c>
      <c r="E171" s="11"/>
    </row>
    <row r="172" spans="1:5" x14ac:dyDescent="0.25">
      <c r="D172" t="s">
        <v>4256</v>
      </c>
      <c r="E172" s="11">
        <v>41160.941823328096</v>
      </c>
    </row>
    <row r="173" spans="1:5" x14ac:dyDescent="0.25">
      <c r="C173" t="s">
        <v>4034</v>
      </c>
      <c r="E173" s="11">
        <v>41160.941823328096</v>
      </c>
    </row>
    <row r="174" spans="1:5" x14ac:dyDescent="0.25">
      <c r="B174" t="s">
        <v>4029</v>
      </c>
      <c r="E174" s="11">
        <v>45302.443994440735</v>
      </c>
    </row>
    <row r="175" spans="1:5" x14ac:dyDescent="0.25">
      <c r="A175" t="s">
        <v>4050</v>
      </c>
      <c r="E175" s="11">
        <v>41707.213582094482</v>
      </c>
    </row>
    <row r="176" spans="1:5" x14ac:dyDescent="0.25">
      <c r="A176" t="s">
        <v>292</v>
      </c>
      <c r="E176" s="11"/>
    </row>
    <row r="177" spans="1:5" x14ac:dyDescent="0.25">
      <c r="B177" t="s">
        <v>9</v>
      </c>
      <c r="E177" s="11"/>
    </row>
    <row r="178" spans="1:5" x14ac:dyDescent="0.25">
      <c r="C178" t="s">
        <v>310</v>
      </c>
      <c r="E178" s="11"/>
    </row>
    <row r="179" spans="1:5" x14ac:dyDescent="0.25">
      <c r="D179" t="s">
        <v>4256</v>
      </c>
      <c r="E179" s="11">
        <v>78000</v>
      </c>
    </row>
    <row r="180" spans="1:5" x14ac:dyDescent="0.25">
      <c r="C180" t="s">
        <v>4042</v>
      </c>
      <c r="E180" s="11">
        <v>78000</v>
      </c>
    </row>
    <row r="181" spans="1:5" x14ac:dyDescent="0.25">
      <c r="B181" t="s">
        <v>4029</v>
      </c>
      <c r="E181" s="11">
        <v>78000</v>
      </c>
    </row>
    <row r="182" spans="1:5" x14ac:dyDescent="0.25">
      <c r="A182" t="s">
        <v>4051</v>
      </c>
      <c r="E182" s="11">
        <v>78000</v>
      </c>
    </row>
    <row r="183" spans="1:5" x14ac:dyDescent="0.25">
      <c r="A183" t="s">
        <v>851</v>
      </c>
      <c r="E183" s="11"/>
    </row>
    <row r="184" spans="1:5" x14ac:dyDescent="0.25">
      <c r="B184" t="s">
        <v>9</v>
      </c>
      <c r="E184" s="11"/>
    </row>
    <row r="185" spans="1:5" x14ac:dyDescent="0.25">
      <c r="C185" t="s">
        <v>20</v>
      </c>
      <c r="E185" s="11"/>
    </row>
    <row r="186" spans="1:5" x14ac:dyDescent="0.25">
      <c r="D186" t="s">
        <v>4256</v>
      </c>
      <c r="E186" s="11">
        <v>4800</v>
      </c>
    </row>
    <row r="187" spans="1:5" x14ac:dyDescent="0.25">
      <c r="C187" t="s">
        <v>4031</v>
      </c>
      <c r="E187" s="11">
        <v>4800</v>
      </c>
    </row>
    <row r="188" spans="1:5" x14ac:dyDescent="0.25">
      <c r="B188" t="s">
        <v>4029</v>
      </c>
      <c r="E188" s="11">
        <v>4800</v>
      </c>
    </row>
    <row r="189" spans="1:5" x14ac:dyDescent="0.25">
      <c r="A189" t="s">
        <v>4052</v>
      </c>
      <c r="E189" s="11">
        <v>4800</v>
      </c>
    </row>
    <row r="190" spans="1:5" x14ac:dyDescent="0.25">
      <c r="A190" t="s">
        <v>1671</v>
      </c>
      <c r="E190" s="11"/>
    </row>
    <row r="191" spans="1:5" x14ac:dyDescent="0.25">
      <c r="B191" t="s">
        <v>13</v>
      </c>
      <c r="E191" s="11"/>
    </row>
    <row r="192" spans="1:5" x14ac:dyDescent="0.25">
      <c r="C192" t="s">
        <v>20</v>
      </c>
      <c r="E192" s="11"/>
    </row>
    <row r="193" spans="1:5" x14ac:dyDescent="0.25">
      <c r="D193" t="s">
        <v>4256</v>
      </c>
      <c r="E193" s="11">
        <v>9600</v>
      </c>
    </row>
    <row r="194" spans="1:5" x14ac:dyDescent="0.25">
      <c r="C194" t="s">
        <v>4031</v>
      </c>
      <c r="E194" s="11">
        <v>9600</v>
      </c>
    </row>
    <row r="195" spans="1:5" x14ac:dyDescent="0.25">
      <c r="B195" t="s">
        <v>4036</v>
      </c>
      <c r="E195" s="11">
        <v>9600</v>
      </c>
    </row>
    <row r="196" spans="1:5" x14ac:dyDescent="0.25">
      <c r="A196" t="s">
        <v>4053</v>
      </c>
      <c r="E196" s="11">
        <v>9600</v>
      </c>
    </row>
    <row r="197" spans="1:5" x14ac:dyDescent="0.25">
      <c r="A197" t="s">
        <v>143</v>
      </c>
      <c r="E197" s="11"/>
    </row>
    <row r="198" spans="1:5" x14ac:dyDescent="0.25">
      <c r="B198" t="s">
        <v>25</v>
      </c>
      <c r="E198" s="11"/>
    </row>
    <row r="199" spans="1:5" x14ac:dyDescent="0.25">
      <c r="C199" t="s">
        <v>20</v>
      </c>
      <c r="E199" s="11"/>
    </row>
    <row r="200" spans="1:5" x14ac:dyDescent="0.25">
      <c r="D200" t="s">
        <v>4256</v>
      </c>
      <c r="E200" s="11">
        <v>14000</v>
      </c>
    </row>
    <row r="201" spans="1:5" x14ac:dyDescent="0.25">
      <c r="D201" t="s">
        <v>4261</v>
      </c>
      <c r="E201" s="11">
        <v>50700</v>
      </c>
    </row>
    <row r="202" spans="1:5" x14ac:dyDescent="0.25">
      <c r="C202" t="s">
        <v>4031</v>
      </c>
      <c r="E202" s="11">
        <v>32350</v>
      </c>
    </row>
    <row r="203" spans="1:5" x14ac:dyDescent="0.25">
      <c r="C203" t="s">
        <v>279</v>
      </c>
      <c r="E203" s="11"/>
    </row>
    <row r="204" spans="1:5" x14ac:dyDescent="0.25">
      <c r="D204" t="s">
        <v>4257</v>
      </c>
      <c r="E204" s="11">
        <v>80000</v>
      </c>
    </row>
    <row r="205" spans="1:5" x14ac:dyDescent="0.25">
      <c r="C205" t="s">
        <v>4043</v>
      </c>
      <c r="E205" s="11">
        <v>80000</v>
      </c>
    </row>
    <row r="206" spans="1:5" x14ac:dyDescent="0.25">
      <c r="C206" t="s">
        <v>52</v>
      </c>
      <c r="E206" s="11"/>
    </row>
    <row r="207" spans="1:5" x14ac:dyDescent="0.25">
      <c r="D207" t="s">
        <v>4257</v>
      </c>
      <c r="E207" s="11">
        <v>26691.183012544854</v>
      </c>
    </row>
    <row r="208" spans="1:5" x14ac:dyDescent="0.25">
      <c r="C208" t="s">
        <v>4034</v>
      </c>
      <c r="E208" s="11">
        <v>26691.183012544854</v>
      </c>
    </row>
    <row r="209" spans="2:5" x14ac:dyDescent="0.25">
      <c r="B209" t="s">
        <v>4032</v>
      </c>
      <c r="E209" s="11">
        <v>42847.795753136212</v>
      </c>
    </row>
    <row r="210" spans="2:5" x14ac:dyDescent="0.25">
      <c r="B210" t="s">
        <v>18</v>
      </c>
      <c r="E210" s="11"/>
    </row>
    <row r="211" spans="2:5" x14ac:dyDescent="0.25">
      <c r="C211" t="s">
        <v>20</v>
      </c>
      <c r="E211" s="11"/>
    </row>
    <row r="212" spans="2:5" x14ac:dyDescent="0.25">
      <c r="D212" t="s">
        <v>4256</v>
      </c>
      <c r="E212" s="11">
        <v>30000</v>
      </c>
    </row>
    <row r="213" spans="2:5" x14ac:dyDescent="0.25">
      <c r="C213" t="s">
        <v>4031</v>
      </c>
      <c r="E213" s="11">
        <v>30000</v>
      </c>
    </row>
    <row r="214" spans="2:5" x14ac:dyDescent="0.25">
      <c r="B214" t="s">
        <v>4044</v>
      </c>
      <c r="E214" s="11">
        <v>30000</v>
      </c>
    </row>
    <row r="215" spans="2:5" x14ac:dyDescent="0.25">
      <c r="B215" t="s">
        <v>9</v>
      </c>
      <c r="E215" s="11"/>
    </row>
    <row r="216" spans="2:5" x14ac:dyDescent="0.25">
      <c r="C216" t="s">
        <v>20</v>
      </c>
      <c r="E216" s="11"/>
    </row>
    <row r="217" spans="2:5" x14ac:dyDescent="0.25">
      <c r="D217" t="s">
        <v>4256</v>
      </c>
      <c r="E217" s="11">
        <v>20600</v>
      </c>
    </row>
    <row r="218" spans="2:5" x14ac:dyDescent="0.25">
      <c r="C218" t="s">
        <v>4031</v>
      </c>
      <c r="E218" s="11">
        <v>20600</v>
      </c>
    </row>
    <row r="219" spans="2:5" x14ac:dyDescent="0.25">
      <c r="C219" t="s">
        <v>356</v>
      </c>
      <c r="E219" s="11"/>
    </row>
    <row r="220" spans="2:5" x14ac:dyDescent="0.25">
      <c r="D220" t="s">
        <v>4256</v>
      </c>
      <c r="E220" s="11">
        <v>11400</v>
      </c>
    </row>
    <row r="221" spans="2:5" x14ac:dyDescent="0.25">
      <c r="C221" t="s">
        <v>4038</v>
      </c>
      <c r="E221" s="11">
        <v>11400</v>
      </c>
    </row>
    <row r="222" spans="2:5" x14ac:dyDescent="0.25">
      <c r="C222" t="s">
        <v>279</v>
      </c>
      <c r="E222" s="11"/>
    </row>
    <row r="223" spans="2:5" x14ac:dyDescent="0.25">
      <c r="D223" t="s">
        <v>4256</v>
      </c>
      <c r="E223" s="11">
        <v>18000</v>
      </c>
    </row>
    <row r="224" spans="2:5" x14ac:dyDescent="0.25">
      <c r="C224" t="s">
        <v>4043</v>
      </c>
      <c r="E224" s="11">
        <v>18000</v>
      </c>
    </row>
    <row r="225" spans="1:5" x14ac:dyDescent="0.25">
      <c r="B225" t="s">
        <v>4029</v>
      </c>
      <c r="E225" s="11">
        <v>17650</v>
      </c>
    </row>
    <row r="226" spans="1:5" x14ac:dyDescent="0.25">
      <c r="B226" t="s">
        <v>13</v>
      </c>
      <c r="E226" s="11"/>
    </row>
    <row r="227" spans="1:5" x14ac:dyDescent="0.25">
      <c r="C227" t="s">
        <v>20</v>
      </c>
      <c r="E227" s="11"/>
    </row>
    <row r="228" spans="1:5" x14ac:dyDescent="0.25">
      <c r="D228" t="s">
        <v>4257</v>
      </c>
      <c r="E228" s="11">
        <v>19995.099202230194</v>
      </c>
    </row>
    <row r="229" spans="1:5" x14ac:dyDescent="0.25">
      <c r="D229" t="s">
        <v>4256</v>
      </c>
      <c r="E229" s="11">
        <v>40693.225011615606</v>
      </c>
    </row>
    <row r="230" spans="1:5" x14ac:dyDescent="0.25">
      <c r="C230" t="s">
        <v>4031</v>
      </c>
      <c r="E230" s="11">
        <v>35518.693559269253</v>
      </c>
    </row>
    <row r="231" spans="1:5" x14ac:dyDescent="0.25">
      <c r="C231" t="s">
        <v>356</v>
      </c>
      <c r="E231" s="11"/>
    </row>
    <row r="232" spans="1:5" x14ac:dyDescent="0.25">
      <c r="D232" t="s">
        <v>4256</v>
      </c>
      <c r="E232" s="11">
        <v>220700</v>
      </c>
    </row>
    <row r="233" spans="1:5" x14ac:dyDescent="0.25">
      <c r="C233" t="s">
        <v>4038</v>
      </c>
      <c r="E233" s="11">
        <v>220700</v>
      </c>
    </row>
    <row r="234" spans="1:5" x14ac:dyDescent="0.25">
      <c r="C234" t="s">
        <v>52</v>
      </c>
      <c r="E234" s="11"/>
    </row>
    <row r="235" spans="1:5" x14ac:dyDescent="0.25">
      <c r="D235" t="s">
        <v>4256</v>
      </c>
      <c r="E235" s="11">
        <v>61000</v>
      </c>
    </row>
    <row r="236" spans="1:5" x14ac:dyDescent="0.25">
      <c r="C236" t="s">
        <v>4034</v>
      </c>
      <c r="E236" s="11">
        <v>61000</v>
      </c>
    </row>
    <row r="237" spans="1:5" x14ac:dyDescent="0.25">
      <c r="B237" t="s">
        <v>4036</v>
      </c>
      <c r="E237" s="11">
        <v>56584.9548474154</v>
      </c>
    </row>
    <row r="238" spans="1:5" x14ac:dyDescent="0.25">
      <c r="A238" t="s">
        <v>4054</v>
      </c>
      <c r="E238" s="11">
        <v>44096.880604563099</v>
      </c>
    </row>
    <row r="239" spans="1:5" x14ac:dyDescent="0.25">
      <c r="A239" t="s">
        <v>1707</v>
      </c>
      <c r="E239" s="11"/>
    </row>
    <row r="240" spans="1:5" x14ac:dyDescent="0.25">
      <c r="B240" t="s">
        <v>13</v>
      </c>
      <c r="E240" s="11"/>
    </row>
    <row r="241" spans="1:5" x14ac:dyDescent="0.25">
      <c r="C241" t="s">
        <v>20</v>
      </c>
      <c r="E241" s="11"/>
    </row>
    <row r="242" spans="1:5" x14ac:dyDescent="0.25">
      <c r="D242" t="s">
        <v>4261</v>
      </c>
      <c r="E242" s="11">
        <v>14400</v>
      </c>
    </row>
    <row r="243" spans="1:5" x14ac:dyDescent="0.25">
      <c r="C243" t="s">
        <v>4031</v>
      </c>
      <c r="E243" s="11">
        <v>14400</v>
      </c>
    </row>
    <row r="244" spans="1:5" x14ac:dyDescent="0.25">
      <c r="B244" t="s">
        <v>4036</v>
      </c>
      <c r="E244" s="11">
        <v>14400</v>
      </c>
    </row>
    <row r="245" spans="1:5" x14ac:dyDescent="0.25">
      <c r="A245" t="s">
        <v>4055</v>
      </c>
      <c r="E245" s="11">
        <v>14400</v>
      </c>
    </row>
    <row r="246" spans="1:5" x14ac:dyDescent="0.25">
      <c r="A246" t="s">
        <v>799</v>
      </c>
      <c r="E246" s="11"/>
    </row>
    <row r="247" spans="1:5" x14ac:dyDescent="0.25">
      <c r="B247" t="s">
        <v>18</v>
      </c>
      <c r="E247" s="11"/>
    </row>
    <row r="248" spans="1:5" x14ac:dyDescent="0.25">
      <c r="C248" t="s">
        <v>356</v>
      </c>
      <c r="E248" s="11"/>
    </row>
    <row r="249" spans="1:5" x14ac:dyDescent="0.25">
      <c r="D249" t="s">
        <v>4256</v>
      </c>
      <c r="E249" s="11">
        <v>3000</v>
      </c>
    </row>
    <row r="250" spans="1:5" x14ac:dyDescent="0.25">
      <c r="C250" t="s">
        <v>4038</v>
      </c>
      <c r="E250" s="11">
        <v>3000</v>
      </c>
    </row>
    <row r="251" spans="1:5" x14ac:dyDescent="0.25">
      <c r="B251" t="s">
        <v>4044</v>
      </c>
      <c r="E251" s="11">
        <v>3000</v>
      </c>
    </row>
    <row r="252" spans="1:5" x14ac:dyDescent="0.25">
      <c r="A252" t="s">
        <v>4056</v>
      </c>
      <c r="E252" s="11">
        <v>3000</v>
      </c>
    </row>
    <row r="253" spans="1:5" x14ac:dyDescent="0.25">
      <c r="A253" t="s">
        <v>690</v>
      </c>
      <c r="E253" s="11"/>
    </row>
    <row r="254" spans="1:5" x14ac:dyDescent="0.25">
      <c r="B254" t="s">
        <v>9</v>
      </c>
      <c r="E254" s="11"/>
    </row>
    <row r="255" spans="1:5" x14ac:dyDescent="0.25">
      <c r="C255" t="s">
        <v>310</v>
      </c>
      <c r="E255" s="11"/>
    </row>
    <row r="256" spans="1:5" x14ac:dyDescent="0.25">
      <c r="D256" t="s">
        <v>4258</v>
      </c>
      <c r="E256" s="11">
        <v>15092.18020692008</v>
      </c>
    </row>
    <row r="257" spans="1:5" x14ac:dyDescent="0.25">
      <c r="C257" t="s">
        <v>4042</v>
      </c>
      <c r="E257" s="11">
        <v>15092.18020692008</v>
      </c>
    </row>
    <row r="258" spans="1:5" x14ac:dyDescent="0.25">
      <c r="C258" t="s">
        <v>20</v>
      </c>
      <c r="E258" s="11"/>
    </row>
    <row r="259" spans="1:5" x14ac:dyDescent="0.25">
      <c r="D259" t="s">
        <v>4257</v>
      </c>
      <c r="E259" s="11">
        <v>19000</v>
      </c>
    </row>
    <row r="260" spans="1:5" x14ac:dyDescent="0.25">
      <c r="C260" t="s">
        <v>4031</v>
      </c>
      <c r="E260" s="11">
        <v>19000</v>
      </c>
    </row>
    <row r="261" spans="1:5" x14ac:dyDescent="0.25">
      <c r="B261" t="s">
        <v>4029</v>
      </c>
      <c r="E261" s="11">
        <v>17046.090103460039</v>
      </c>
    </row>
    <row r="262" spans="1:5" x14ac:dyDescent="0.25">
      <c r="A262" t="s">
        <v>4058</v>
      </c>
      <c r="E262" s="11">
        <v>17046.090103460039</v>
      </c>
    </row>
    <row r="263" spans="1:5" x14ac:dyDescent="0.25">
      <c r="A263" t="s">
        <v>184</v>
      </c>
      <c r="E263" s="11"/>
    </row>
    <row r="264" spans="1:5" x14ac:dyDescent="0.25">
      <c r="B264" t="s">
        <v>25</v>
      </c>
      <c r="E264" s="11"/>
    </row>
    <row r="265" spans="1:5" x14ac:dyDescent="0.25">
      <c r="C265" t="s">
        <v>20</v>
      </c>
      <c r="E265" s="11"/>
    </row>
    <row r="266" spans="1:5" x14ac:dyDescent="0.25">
      <c r="D266" t="s">
        <v>4258</v>
      </c>
      <c r="E266" s="11">
        <v>6000</v>
      </c>
    </row>
    <row r="267" spans="1:5" x14ac:dyDescent="0.25">
      <c r="D267" t="s">
        <v>4256</v>
      </c>
      <c r="E267" s="11">
        <v>8500</v>
      </c>
    </row>
    <row r="268" spans="1:5" x14ac:dyDescent="0.25">
      <c r="C268" t="s">
        <v>4031</v>
      </c>
      <c r="E268" s="11">
        <v>7250</v>
      </c>
    </row>
    <row r="269" spans="1:5" x14ac:dyDescent="0.25">
      <c r="B269" t="s">
        <v>4032</v>
      </c>
      <c r="E269" s="11">
        <v>7250</v>
      </c>
    </row>
    <row r="270" spans="1:5" x14ac:dyDescent="0.25">
      <c r="B270" t="s">
        <v>9</v>
      </c>
      <c r="E270" s="11"/>
    </row>
    <row r="271" spans="1:5" x14ac:dyDescent="0.25">
      <c r="C271" t="s">
        <v>488</v>
      </c>
      <c r="E271" s="11"/>
    </row>
    <row r="272" spans="1:5" x14ac:dyDescent="0.25">
      <c r="D272" t="s">
        <v>4257</v>
      </c>
      <c r="E272" s="11">
        <v>7200</v>
      </c>
    </row>
    <row r="273" spans="1:5" x14ac:dyDescent="0.25">
      <c r="C273" t="s">
        <v>4041</v>
      </c>
      <c r="E273" s="11">
        <v>7200</v>
      </c>
    </row>
    <row r="274" spans="1:5" x14ac:dyDescent="0.25">
      <c r="B274" t="s">
        <v>4029</v>
      </c>
      <c r="E274" s="11">
        <v>7200</v>
      </c>
    </row>
    <row r="275" spans="1:5" x14ac:dyDescent="0.25">
      <c r="B275" t="s">
        <v>13</v>
      </c>
      <c r="E275" s="11"/>
    </row>
    <row r="276" spans="1:5" x14ac:dyDescent="0.25">
      <c r="C276" t="s">
        <v>20</v>
      </c>
      <c r="E276" s="11"/>
    </row>
    <row r="277" spans="1:5" x14ac:dyDescent="0.25">
      <c r="D277" t="s">
        <v>4258</v>
      </c>
      <c r="E277" s="11">
        <v>16110</v>
      </c>
    </row>
    <row r="278" spans="1:5" x14ac:dyDescent="0.25">
      <c r="C278" t="s">
        <v>4031</v>
      </c>
      <c r="E278" s="11">
        <v>16110</v>
      </c>
    </row>
    <row r="279" spans="1:5" x14ac:dyDescent="0.25">
      <c r="C279" t="s">
        <v>52</v>
      </c>
      <c r="E279" s="11"/>
    </row>
    <row r="280" spans="1:5" x14ac:dyDescent="0.25">
      <c r="D280" t="s">
        <v>4256</v>
      </c>
      <c r="E280" s="11">
        <v>24000</v>
      </c>
    </row>
    <row r="281" spans="1:5" x14ac:dyDescent="0.25">
      <c r="C281" t="s">
        <v>4034</v>
      </c>
      <c r="E281" s="11">
        <v>24000</v>
      </c>
    </row>
    <row r="282" spans="1:5" x14ac:dyDescent="0.25">
      <c r="B282" t="s">
        <v>4036</v>
      </c>
      <c r="E282" s="11">
        <v>20055</v>
      </c>
    </row>
    <row r="283" spans="1:5" x14ac:dyDescent="0.25">
      <c r="A283" t="s">
        <v>4059</v>
      </c>
      <c r="E283" s="11">
        <v>12362</v>
      </c>
    </row>
    <row r="284" spans="1:5" x14ac:dyDescent="0.25">
      <c r="A284" t="s">
        <v>499</v>
      </c>
      <c r="E284" s="11"/>
    </row>
    <row r="285" spans="1:5" x14ac:dyDescent="0.25">
      <c r="B285" t="s">
        <v>13</v>
      </c>
      <c r="E285" s="11"/>
    </row>
    <row r="286" spans="1:5" x14ac:dyDescent="0.25">
      <c r="C286" t="s">
        <v>20</v>
      </c>
      <c r="E286" s="11"/>
    </row>
    <row r="287" spans="1:5" x14ac:dyDescent="0.25">
      <c r="D287" t="s">
        <v>4256</v>
      </c>
      <c r="E287" s="11">
        <v>28109.627547434993</v>
      </c>
    </row>
    <row r="288" spans="1:5" x14ac:dyDescent="0.25">
      <c r="C288" t="s">
        <v>4031</v>
      </c>
      <c r="E288" s="11">
        <v>28109.627547434993</v>
      </c>
    </row>
    <row r="289" spans="1:5" x14ac:dyDescent="0.25">
      <c r="B289" t="s">
        <v>4036</v>
      </c>
      <c r="E289" s="11">
        <v>28109.627547434993</v>
      </c>
    </row>
    <row r="290" spans="1:5" x14ac:dyDescent="0.25">
      <c r="A290" t="s">
        <v>4060</v>
      </c>
      <c r="E290" s="11">
        <v>28109.627547434993</v>
      </c>
    </row>
    <row r="291" spans="1:5" x14ac:dyDescent="0.25">
      <c r="A291" t="s">
        <v>935</v>
      </c>
      <c r="E291" s="11"/>
    </row>
    <row r="292" spans="1:5" x14ac:dyDescent="0.25">
      <c r="B292" t="s">
        <v>25</v>
      </c>
      <c r="E292" s="11"/>
    </row>
    <row r="293" spans="1:5" x14ac:dyDescent="0.25">
      <c r="C293" t="s">
        <v>52</v>
      </c>
      <c r="E293" s="11"/>
    </row>
    <row r="294" spans="1:5" x14ac:dyDescent="0.25">
      <c r="D294" t="s">
        <v>4256</v>
      </c>
      <c r="E294" s="11">
        <v>91468.759607395754</v>
      </c>
    </row>
    <row r="295" spans="1:5" x14ac:dyDescent="0.25">
      <c r="C295" t="s">
        <v>4034</v>
      </c>
      <c r="E295" s="11">
        <v>91468.759607395754</v>
      </c>
    </row>
    <row r="296" spans="1:5" x14ac:dyDescent="0.25">
      <c r="B296" t="s">
        <v>4032</v>
      </c>
      <c r="E296" s="11">
        <v>91468.759607395754</v>
      </c>
    </row>
    <row r="297" spans="1:5" x14ac:dyDescent="0.25">
      <c r="B297" t="s">
        <v>18</v>
      </c>
      <c r="E297" s="11"/>
    </row>
    <row r="298" spans="1:5" x14ac:dyDescent="0.25">
      <c r="C298" t="s">
        <v>52</v>
      </c>
      <c r="E298" s="11"/>
    </row>
    <row r="299" spans="1:5" x14ac:dyDescent="0.25">
      <c r="D299" t="s">
        <v>4257</v>
      </c>
      <c r="E299" s="11">
        <v>24000</v>
      </c>
    </row>
    <row r="300" spans="1:5" x14ac:dyDescent="0.25">
      <c r="C300" t="s">
        <v>4034</v>
      </c>
      <c r="E300" s="11">
        <v>24000</v>
      </c>
    </row>
    <row r="301" spans="1:5" x14ac:dyDescent="0.25">
      <c r="B301" t="s">
        <v>4044</v>
      </c>
      <c r="E301" s="11">
        <v>24000</v>
      </c>
    </row>
    <row r="302" spans="1:5" x14ac:dyDescent="0.25">
      <c r="B302" t="s">
        <v>13</v>
      </c>
      <c r="E302" s="11"/>
    </row>
    <row r="303" spans="1:5" x14ac:dyDescent="0.25">
      <c r="C303" t="s">
        <v>488</v>
      </c>
      <c r="E303" s="11"/>
    </row>
    <row r="304" spans="1:5" x14ac:dyDescent="0.25">
      <c r="D304" t="s">
        <v>4256</v>
      </c>
      <c r="E304" s="11">
        <v>15000</v>
      </c>
    </row>
    <row r="305" spans="1:5" x14ac:dyDescent="0.25">
      <c r="C305" t="s">
        <v>4041</v>
      </c>
      <c r="E305" s="11">
        <v>15000</v>
      </c>
    </row>
    <row r="306" spans="1:5" x14ac:dyDescent="0.25">
      <c r="B306" t="s">
        <v>4036</v>
      </c>
      <c r="E306" s="11">
        <v>15000</v>
      </c>
    </row>
    <row r="307" spans="1:5" x14ac:dyDescent="0.25">
      <c r="A307" t="s">
        <v>4061</v>
      </c>
      <c r="E307" s="11">
        <v>43489.586535798582</v>
      </c>
    </row>
    <row r="308" spans="1:5" x14ac:dyDescent="0.25">
      <c r="A308" t="s">
        <v>1052</v>
      </c>
      <c r="E308" s="11"/>
    </row>
    <row r="309" spans="1:5" x14ac:dyDescent="0.25">
      <c r="B309" t="s">
        <v>18</v>
      </c>
      <c r="E309" s="11"/>
    </row>
    <row r="310" spans="1:5" x14ac:dyDescent="0.25">
      <c r="C310" t="s">
        <v>488</v>
      </c>
      <c r="E310" s="11"/>
    </row>
    <row r="311" spans="1:5" x14ac:dyDescent="0.25">
      <c r="D311" t="s">
        <v>4257</v>
      </c>
      <c r="E311" s="11">
        <v>36000</v>
      </c>
    </row>
    <row r="312" spans="1:5" x14ac:dyDescent="0.25">
      <c r="C312" t="s">
        <v>4041</v>
      </c>
      <c r="E312" s="11">
        <v>36000</v>
      </c>
    </row>
    <row r="313" spans="1:5" x14ac:dyDescent="0.25">
      <c r="B313" t="s">
        <v>4044</v>
      </c>
      <c r="E313" s="11">
        <v>36000</v>
      </c>
    </row>
    <row r="314" spans="1:5" x14ac:dyDescent="0.25">
      <c r="A314" t="s">
        <v>4062</v>
      </c>
      <c r="E314" s="11">
        <v>36000</v>
      </c>
    </row>
    <row r="315" spans="1:5" x14ac:dyDescent="0.25">
      <c r="A315" t="s">
        <v>877</v>
      </c>
      <c r="E315" s="11"/>
    </row>
    <row r="316" spans="1:5" x14ac:dyDescent="0.25">
      <c r="B316" t="s">
        <v>25</v>
      </c>
      <c r="E316" s="11"/>
    </row>
    <row r="317" spans="1:5" x14ac:dyDescent="0.25">
      <c r="C317" t="s">
        <v>20</v>
      </c>
      <c r="E317" s="11"/>
    </row>
    <row r="318" spans="1:5" x14ac:dyDescent="0.25">
      <c r="D318" t="s">
        <v>4257</v>
      </c>
      <c r="E318" s="11">
        <v>106000</v>
      </c>
    </row>
    <row r="319" spans="1:5" x14ac:dyDescent="0.25">
      <c r="C319" t="s">
        <v>4031</v>
      </c>
      <c r="E319" s="11">
        <v>106000</v>
      </c>
    </row>
    <row r="320" spans="1:5" x14ac:dyDescent="0.25">
      <c r="B320" t="s">
        <v>4032</v>
      </c>
      <c r="E320" s="11">
        <v>106000</v>
      </c>
    </row>
    <row r="321" spans="1:5" x14ac:dyDescent="0.25">
      <c r="B321" t="s">
        <v>18</v>
      </c>
      <c r="E321" s="11"/>
    </row>
    <row r="322" spans="1:5" x14ac:dyDescent="0.25">
      <c r="C322" t="s">
        <v>356</v>
      </c>
      <c r="E322" s="11"/>
    </row>
    <row r="323" spans="1:5" x14ac:dyDescent="0.25">
      <c r="D323" t="s">
        <v>4261</v>
      </c>
      <c r="E323" s="11">
        <v>20000</v>
      </c>
    </row>
    <row r="324" spans="1:5" x14ac:dyDescent="0.25">
      <c r="C324" t="s">
        <v>4038</v>
      </c>
      <c r="E324" s="11">
        <v>20000</v>
      </c>
    </row>
    <row r="325" spans="1:5" x14ac:dyDescent="0.25">
      <c r="B325" t="s">
        <v>4044</v>
      </c>
      <c r="E325" s="11">
        <v>20000</v>
      </c>
    </row>
    <row r="326" spans="1:5" x14ac:dyDescent="0.25">
      <c r="B326" t="s">
        <v>9</v>
      </c>
      <c r="E326" s="11"/>
    </row>
    <row r="327" spans="1:5" x14ac:dyDescent="0.25">
      <c r="C327" t="s">
        <v>488</v>
      </c>
      <c r="E327" s="11"/>
    </row>
    <row r="328" spans="1:5" x14ac:dyDescent="0.25">
      <c r="D328" t="s">
        <v>4261</v>
      </c>
      <c r="E328" s="11">
        <v>82888.5550559455</v>
      </c>
    </row>
    <row r="329" spans="1:5" x14ac:dyDescent="0.25">
      <c r="C329" t="s">
        <v>4041</v>
      </c>
      <c r="E329" s="11">
        <v>82888.5550559455</v>
      </c>
    </row>
    <row r="330" spans="1:5" x14ac:dyDescent="0.25">
      <c r="B330" t="s">
        <v>4029</v>
      </c>
      <c r="E330" s="11">
        <v>82888.5550559455</v>
      </c>
    </row>
    <row r="331" spans="1:5" x14ac:dyDescent="0.25">
      <c r="B331" t="s">
        <v>13</v>
      </c>
      <c r="E331" s="11"/>
    </row>
    <row r="332" spans="1:5" x14ac:dyDescent="0.25">
      <c r="C332" t="s">
        <v>4001</v>
      </c>
      <c r="E332" s="11"/>
    </row>
    <row r="333" spans="1:5" x14ac:dyDescent="0.25">
      <c r="D333" t="s">
        <v>4261</v>
      </c>
      <c r="E333" s="11">
        <v>76906.906752939132</v>
      </c>
    </row>
    <row r="334" spans="1:5" x14ac:dyDescent="0.25">
      <c r="C334" t="s">
        <v>4028</v>
      </c>
      <c r="E334" s="11">
        <v>76906.906752939132</v>
      </c>
    </row>
    <row r="335" spans="1:5" x14ac:dyDescent="0.25">
      <c r="B335" t="s">
        <v>4036</v>
      </c>
      <c r="E335" s="11">
        <v>76906.906752939132</v>
      </c>
    </row>
    <row r="336" spans="1:5" x14ac:dyDescent="0.25">
      <c r="A336" t="s">
        <v>4063</v>
      </c>
      <c r="E336" s="11">
        <v>71448.865452221158</v>
      </c>
    </row>
    <row r="337" spans="1:5" x14ac:dyDescent="0.25">
      <c r="A337" t="s">
        <v>526</v>
      </c>
      <c r="E337" s="11"/>
    </row>
    <row r="338" spans="1:5" x14ac:dyDescent="0.25">
      <c r="B338" t="s">
        <v>13</v>
      </c>
      <c r="E338" s="11"/>
    </row>
    <row r="339" spans="1:5" x14ac:dyDescent="0.25">
      <c r="C339" t="s">
        <v>279</v>
      </c>
      <c r="E339" s="11"/>
    </row>
    <row r="340" spans="1:5" x14ac:dyDescent="0.25">
      <c r="D340" t="s">
        <v>4256</v>
      </c>
      <c r="E340" s="11">
        <v>6629</v>
      </c>
    </row>
    <row r="341" spans="1:5" x14ac:dyDescent="0.25">
      <c r="C341" t="s">
        <v>4043</v>
      </c>
      <c r="E341" s="11">
        <v>6629</v>
      </c>
    </row>
    <row r="342" spans="1:5" x14ac:dyDescent="0.25">
      <c r="B342" t="s">
        <v>4036</v>
      </c>
      <c r="E342" s="11">
        <v>6629</v>
      </c>
    </row>
    <row r="343" spans="1:5" x14ac:dyDescent="0.25">
      <c r="A343" t="s">
        <v>4064</v>
      </c>
      <c r="E343" s="11">
        <v>6629</v>
      </c>
    </row>
    <row r="344" spans="1:5" x14ac:dyDescent="0.25">
      <c r="A344" t="s">
        <v>359</v>
      </c>
      <c r="E344" s="11"/>
    </row>
    <row r="345" spans="1:5" x14ac:dyDescent="0.25">
      <c r="B345" t="s">
        <v>25</v>
      </c>
      <c r="E345" s="11"/>
    </row>
    <row r="346" spans="1:5" x14ac:dyDescent="0.25">
      <c r="C346" t="s">
        <v>310</v>
      </c>
      <c r="E346" s="11"/>
    </row>
    <row r="347" spans="1:5" x14ac:dyDescent="0.25">
      <c r="D347" t="s">
        <v>4257</v>
      </c>
      <c r="E347" s="11">
        <v>9146.5655463031271</v>
      </c>
    </row>
    <row r="348" spans="1:5" x14ac:dyDescent="0.25">
      <c r="C348" t="s">
        <v>4042</v>
      </c>
      <c r="E348" s="11">
        <v>9146.5655463031271</v>
      </c>
    </row>
    <row r="349" spans="1:5" x14ac:dyDescent="0.25">
      <c r="B349" t="s">
        <v>4032</v>
      </c>
      <c r="E349" s="11">
        <v>9146.5655463031271</v>
      </c>
    </row>
    <row r="350" spans="1:5" x14ac:dyDescent="0.25">
      <c r="A350" t="s">
        <v>4065</v>
      </c>
      <c r="E350" s="11">
        <v>9146.5655463031271</v>
      </c>
    </row>
    <row r="351" spans="1:5" x14ac:dyDescent="0.25">
      <c r="A351" t="s">
        <v>847</v>
      </c>
      <c r="E351" s="11"/>
    </row>
    <row r="352" spans="1:5" x14ac:dyDescent="0.25">
      <c r="B352" t="s">
        <v>13</v>
      </c>
      <c r="E352" s="11"/>
    </row>
    <row r="353" spans="1:5" x14ac:dyDescent="0.25">
      <c r="C353" t="s">
        <v>20</v>
      </c>
      <c r="E353" s="11"/>
    </row>
    <row r="354" spans="1:5" x14ac:dyDescent="0.25">
      <c r="D354" t="s">
        <v>4257</v>
      </c>
      <c r="E354" s="11">
        <v>19831.432821021317</v>
      </c>
    </row>
    <row r="355" spans="1:5" x14ac:dyDescent="0.25">
      <c r="C355" t="s">
        <v>4031</v>
      </c>
      <c r="E355" s="11">
        <v>19831.432821021317</v>
      </c>
    </row>
    <row r="356" spans="1:5" x14ac:dyDescent="0.25">
      <c r="B356" t="s">
        <v>4036</v>
      </c>
      <c r="E356" s="11">
        <v>19831.432821021317</v>
      </c>
    </row>
    <row r="357" spans="1:5" x14ac:dyDescent="0.25">
      <c r="A357" t="s">
        <v>4066</v>
      </c>
      <c r="E357" s="11">
        <v>19831.432821021317</v>
      </c>
    </row>
    <row r="358" spans="1:5" x14ac:dyDescent="0.25">
      <c r="A358" t="s">
        <v>574</v>
      </c>
      <c r="E358" s="11"/>
    </row>
    <row r="359" spans="1:5" x14ac:dyDescent="0.25">
      <c r="B359" t="s">
        <v>13</v>
      </c>
      <c r="E359" s="11"/>
    </row>
    <row r="360" spans="1:5" x14ac:dyDescent="0.25">
      <c r="C360" t="s">
        <v>20</v>
      </c>
      <c r="E360" s="11"/>
    </row>
    <row r="361" spans="1:5" x14ac:dyDescent="0.25">
      <c r="D361" t="s">
        <v>4256</v>
      </c>
      <c r="E361" s="11">
        <v>12000</v>
      </c>
    </row>
    <row r="362" spans="1:5" x14ac:dyDescent="0.25">
      <c r="C362" t="s">
        <v>4031</v>
      </c>
      <c r="E362" s="11">
        <v>12000</v>
      </c>
    </row>
    <row r="363" spans="1:5" x14ac:dyDescent="0.25">
      <c r="B363" t="s">
        <v>4036</v>
      </c>
      <c r="E363" s="11">
        <v>12000</v>
      </c>
    </row>
    <row r="364" spans="1:5" x14ac:dyDescent="0.25">
      <c r="A364" t="s">
        <v>4067</v>
      </c>
      <c r="E364" s="11">
        <v>12000</v>
      </c>
    </row>
    <row r="365" spans="1:5" x14ac:dyDescent="0.25">
      <c r="A365" t="s">
        <v>1991</v>
      </c>
      <c r="E365" s="11"/>
    </row>
    <row r="366" spans="1:5" x14ac:dyDescent="0.25">
      <c r="B366" t="s">
        <v>9</v>
      </c>
      <c r="E366" s="11"/>
    </row>
    <row r="367" spans="1:5" x14ac:dyDescent="0.25">
      <c r="C367" t="s">
        <v>3999</v>
      </c>
      <c r="E367" s="11"/>
    </row>
    <row r="368" spans="1:5" x14ac:dyDescent="0.25">
      <c r="D368" t="s">
        <v>4256</v>
      </c>
      <c r="E368" s="11">
        <v>2953.8461538461538</v>
      </c>
    </row>
    <row r="369" spans="1:5" x14ac:dyDescent="0.25">
      <c r="C369" t="s">
        <v>4035</v>
      </c>
      <c r="E369" s="11">
        <v>2953.8461538461538</v>
      </c>
    </row>
    <row r="370" spans="1:5" x14ac:dyDescent="0.25">
      <c r="B370" t="s">
        <v>4029</v>
      </c>
      <c r="E370" s="11">
        <v>2953.8461538461538</v>
      </c>
    </row>
    <row r="371" spans="1:5" x14ac:dyDescent="0.25">
      <c r="A371" t="s">
        <v>4068</v>
      </c>
      <c r="E371" s="11">
        <v>2953.8461538461538</v>
      </c>
    </row>
    <row r="372" spans="1:5" x14ac:dyDescent="0.25">
      <c r="A372" t="s">
        <v>983</v>
      </c>
      <c r="E372" s="11"/>
    </row>
    <row r="373" spans="1:5" x14ac:dyDescent="0.25">
      <c r="B373" t="s">
        <v>25</v>
      </c>
      <c r="E373" s="11"/>
    </row>
    <row r="374" spans="1:5" x14ac:dyDescent="0.25">
      <c r="C374" t="s">
        <v>52</v>
      </c>
      <c r="E374" s="11"/>
    </row>
    <row r="375" spans="1:5" x14ac:dyDescent="0.25">
      <c r="D375" t="s">
        <v>4257</v>
      </c>
      <c r="E375" s="11">
        <v>50307.817784067665</v>
      </c>
    </row>
    <row r="376" spans="1:5" x14ac:dyDescent="0.25">
      <c r="C376" t="s">
        <v>4034</v>
      </c>
      <c r="E376" s="11">
        <v>50307.817784067665</v>
      </c>
    </row>
    <row r="377" spans="1:5" x14ac:dyDescent="0.25">
      <c r="B377" t="s">
        <v>4032</v>
      </c>
      <c r="E377" s="11">
        <v>50307.817784067665</v>
      </c>
    </row>
    <row r="378" spans="1:5" x14ac:dyDescent="0.25">
      <c r="B378" t="s">
        <v>9</v>
      </c>
      <c r="E378" s="11"/>
    </row>
    <row r="379" spans="1:5" x14ac:dyDescent="0.25">
      <c r="C379" t="s">
        <v>20</v>
      </c>
      <c r="E379" s="11"/>
    </row>
    <row r="380" spans="1:5" x14ac:dyDescent="0.25">
      <c r="D380" t="s">
        <v>4257</v>
      </c>
      <c r="E380" s="11">
        <v>149907.13380100971</v>
      </c>
    </row>
    <row r="381" spans="1:5" x14ac:dyDescent="0.25">
      <c r="C381" t="s">
        <v>4031</v>
      </c>
      <c r="E381" s="11">
        <v>149907.13380100971</v>
      </c>
    </row>
    <row r="382" spans="1:5" x14ac:dyDescent="0.25">
      <c r="C382" t="s">
        <v>488</v>
      </c>
      <c r="E382" s="11"/>
    </row>
    <row r="383" spans="1:5" x14ac:dyDescent="0.25">
      <c r="D383" t="s">
        <v>4261</v>
      </c>
      <c r="E383" s="11">
        <v>228671.89901848941</v>
      </c>
    </row>
    <row r="384" spans="1:5" x14ac:dyDescent="0.25">
      <c r="C384" t="s">
        <v>4041</v>
      </c>
      <c r="E384" s="11">
        <v>228671.89901848941</v>
      </c>
    </row>
    <row r="385" spans="1:5" x14ac:dyDescent="0.25">
      <c r="B385" t="s">
        <v>4029</v>
      </c>
      <c r="E385" s="11">
        <v>189289.51640974957</v>
      </c>
    </row>
    <row r="386" spans="1:5" x14ac:dyDescent="0.25">
      <c r="A386" t="s">
        <v>4069</v>
      </c>
      <c r="E386" s="11">
        <v>142962.28353452226</v>
      </c>
    </row>
    <row r="387" spans="1:5" x14ac:dyDescent="0.25">
      <c r="A387" t="s">
        <v>515</v>
      </c>
      <c r="E387" s="11"/>
    </row>
    <row r="388" spans="1:5" x14ac:dyDescent="0.25">
      <c r="B388" t="s">
        <v>25</v>
      </c>
      <c r="E388" s="11"/>
    </row>
    <row r="389" spans="1:5" x14ac:dyDescent="0.25">
      <c r="C389" t="s">
        <v>52</v>
      </c>
      <c r="E389" s="11"/>
    </row>
    <row r="390" spans="1:5" x14ac:dyDescent="0.25">
      <c r="D390" t="s">
        <v>4256</v>
      </c>
      <c r="E390" s="11">
        <v>76223.966339496474</v>
      </c>
    </row>
    <row r="391" spans="1:5" x14ac:dyDescent="0.25">
      <c r="C391" t="s">
        <v>4034</v>
      </c>
      <c r="E391" s="11">
        <v>76223.966339496474</v>
      </c>
    </row>
    <row r="392" spans="1:5" x14ac:dyDescent="0.25">
      <c r="B392" t="s">
        <v>4032</v>
      </c>
      <c r="E392" s="11">
        <v>76223.966339496474</v>
      </c>
    </row>
    <row r="393" spans="1:5" x14ac:dyDescent="0.25">
      <c r="B393" t="s">
        <v>13</v>
      </c>
      <c r="E393" s="11"/>
    </row>
    <row r="394" spans="1:5" x14ac:dyDescent="0.25">
      <c r="C394" t="s">
        <v>20</v>
      </c>
      <c r="E394" s="11"/>
    </row>
    <row r="395" spans="1:5" x14ac:dyDescent="0.25">
      <c r="D395" t="s">
        <v>4256</v>
      </c>
      <c r="E395" s="11">
        <v>89944.280280605832</v>
      </c>
    </row>
    <row r="396" spans="1:5" x14ac:dyDescent="0.25">
      <c r="C396" t="s">
        <v>4031</v>
      </c>
      <c r="E396" s="11">
        <v>89944.280280605832</v>
      </c>
    </row>
    <row r="397" spans="1:5" x14ac:dyDescent="0.25">
      <c r="C397" t="s">
        <v>356</v>
      </c>
      <c r="E397" s="11"/>
    </row>
    <row r="398" spans="1:5" x14ac:dyDescent="0.25">
      <c r="D398" t="s">
        <v>4257</v>
      </c>
      <c r="E398" s="11">
        <v>60000</v>
      </c>
    </row>
    <row r="399" spans="1:5" x14ac:dyDescent="0.25">
      <c r="C399" t="s">
        <v>4038</v>
      </c>
      <c r="E399" s="11">
        <v>60000</v>
      </c>
    </row>
    <row r="400" spans="1:5" x14ac:dyDescent="0.25">
      <c r="B400" t="s">
        <v>4036</v>
      </c>
      <c r="E400" s="11">
        <v>74972.140140302916</v>
      </c>
    </row>
    <row r="401" spans="1:5" x14ac:dyDescent="0.25">
      <c r="A401" t="s">
        <v>4070</v>
      </c>
      <c r="E401" s="11">
        <v>75389.415540034111</v>
      </c>
    </row>
    <row r="402" spans="1:5" x14ac:dyDescent="0.25">
      <c r="A402" t="s">
        <v>106</v>
      </c>
      <c r="E402" s="11"/>
    </row>
    <row r="403" spans="1:5" x14ac:dyDescent="0.25">
      <c r="B403" t="s">
        <v>18</v>
      </c>
      <c r="E403" s="11"/>
    </row>
    <row r="404" spans="1:5" x14ac:dyDescent="0.25">
      <c r="C404" t="s">
        <v>52</v>
      </c>
      <c r="E404" s="11"/>
    </row>
    <row r="405" spans="1:5" x14ac:dyDescent="0.25">
      <c r="D405" t="s">
        <v>4256</v>
      </c>
      <c r="E405" s="11">
        <v>62249.572510588783</v>
      </c>
    </row>
    <row r="406" spans="1:5" x14ac:dyDescent="0.25">
      <c r="C406" t="s">
        <v>4034</v>
      </c>
      <c r="E406" s="11">
        <v>62249.572510588783</v>
      </c>
    </row>
    <row r="407" spans="1:5" x14ac:dyDescent="0.25">
      <c r="B407" t="s">
        <v>4044</v>
      </c>
      <c r="E407" s="11">
        <v>62249.572510588783</v>
      </c>
    </row>
    <row r="408" spans="1:5" x14ac:dyDescent="0.25">
      <c r="B408" t="s">
        <v>9</v>
      </c>
      <c r="E408" s="11"/>
    </row>
    <row r="409" spans="1:5" x14ac:dyDescent="0.25">
      <c r="C409" t="s">
        <v>20</v>
      </c>
      <c r="E409" s="11"/>
    </row>
    <row r="410" spans="1:5" x14ac:dyDescent="0.25">
      <c r="D410" t="s">
        <v>4257</v>
      </c>
      <c r="E410" s="11">
        <v>41923.181486723057</v>
      </c>
    </row>
    <row r="411" spans="1:5" x14ac:dyDescent="0.25">
      <c r="C411" t="s">
        <v>4031</v>
      </c>
      <c r="E411" s="11">
        <v>41923.181486723057</v>
      </c>
    </row>
    <row r="412" spans="1:5" x14ac:dyDescent="0.25">
      <c r="C412" t="s">
        <v>356</v>
      </c>
      <c r="E412" s="11"/>
    </row>
    <row r="413" spans="1:5" x14ac:dyDescent="0.25">
      <c r="D413" t="s">
        <v>4256</v>
      </c>
      <c r="E413" s="11">
        <v>67458.210210454374</v>
      </c>
    </row>
    <row r="414" spans="1:5" x14ac:dyDescent="0.25">
      <c r="C414" t="s">
        <v>4038</v>
      </c>
      <c r="E414" s="11">
        <v>67458.210210454374</v>
      </c>
    </row>
    <row r="415" spans="1:5" x14ac:dyDescent="0.25">
      <c r="C415" t="s">
        <v>52</v>
      </c>
      <c r="E415" s="11"/>
    </row>
    <row r="416" spans="1:5" x14ac:dyDescent="0.25">
      <c r="D416" t="s">
        <v>4257</v>
      </c>
      <c r="E416" s="11">
        <v>48000</v>
      </c>
    </row>
    <row r="417" spans="1:5" x14ac:dyDescent="0.25">
      <c r="C417" t="s">
        <v>4034</v>
      </c>
      <c r="E417" s="11">
        <v>48000</v>
      </c>
    </row>
    <row r="418" spans="1:5" x14ac:dyDescent="0.25">
      <c r="B418" t="s">
        <v>4029</v>
      </c>
      <c r="E418" s="11">
        <v>56209.900476907955</v>
      </c>
    </row>
    <row r="419" spans="1:5" x14ac:dyDescent="0.25">
      <c r="B419" t="s">
        <v>13</v>
      </c>
      <c r="E419" s="11"/>
    </row>
    <row r="420" spans="1:5" x14ac:dyDescent="0.25">
      <c r="C420" t="s">
        <v>52</v>
      </c>
      <c r="E420" s="11"/>
    </row>
    <row r="421" spans="1:5" x14ac:dyDescent="0.25">
      <c r="D421" t="s">
        <v>4257</v>
      </c>
      <c r="E421" s="11">
        <v>54627.175876639136</v>
      </c>
    </row>
    <row r="422" spans="1:5" x14ac:dyDescent="0.25">
      <c r="C422" t="s">
        <v>4034</v>
      </c>
      <c r="E422" s="11">
        <v>54627.175876639136</v>
      </c>
    </row>
    <row r="423" spans="1:5" x14ac:dyDescent="0.25">
      <c r="B423" t="s">
        <v>4036</v>
      </c>
      <c r="E423" s="11">
        <v>54627.175876639136</v>
      </c>
    </row>
    <row r="424" spans="1:5" x14ac:dyDescent="0.25">
      <c r="A424" t="s">
        <v>4071</v>
      </c>
      <c r="E424" s="11">
        <v>56952.725049143286</v>
      </c>
    </row>
    <row r="425" spans="1:5" x14ac:dyDescent="0.25">
      <c r="A425" t="s">
        <v>24</v>
      </c>
      <c r="E425" s="11"/>
    </row>
    <row r="426" spans="1:5" x14ac:dyDescent="0.25">
      <c r="B426" t="s">
        <v>25</v>
      </c>
      <c r="E426" s="11"/>
    </row>
    <row r="427" spans="1:5" x14ac:dyDescent="0.25">
      <c r="C427" t="s">
        <v>356</v>
      </c>
      <c r="E427" s="11"/>
    </row>
    <row r="428" spans="1:5" x14ac:dyDescent="0.25">
      <c r="D428" t="s">
        <v>4256</v>
      </c>
      <c r="E428" s="11">
        <v>90198.36016840415</v>
      </c>
    </row>
    <row r="429" spans="1:5" x14ac:dyDescent="0.25">
      <c r="C429" t="s">
        <v>4038</v>
      </c>
      <c r="E429" s="11">
        <v>90198.36016840415</v>
      </c>
    </row>
    <row r="430" spans="1:5" x14ac:dyDescent="0.25">
      <c r="C430" t="s">
        <v>52</v>
      </c>
      <c r="E430" s="11"/>
    </row>
    <row r="431" spans="1:5" x14ac:dyDescent="0.25">
      <c r="D431" t="s">
        <v>4256</v>
      </c>
      <c r="E431" s="11">
        <v>184207.91865378313</v>
      </c>
    </row>
    <row r="432" spans="1:5" x14ac:dyDescent="0.25">
      <c r="C432" t="s">
        <v>4034</v>
      </c>
      <c r="E432" s="11">
        <v>184207.91865378313</v>
      </c>
    </row>
    <row r="433" spans="2:5" x14ac:dyDescent="0.25">
      <c r="C433" t="s">
        <v>67</v>
      </c>
      <c r="E433" s="11"/>
    </row>
    <row r="434" spans="2:5" x14ac:dyDescent="0.25">
      <c r="D434" t="s">
        <v>4257</v>
      </c>
      <c r="E434" s="11">
        <v>88927.960729412545</v>
      </c>
    </row>
    <row r="435" spans="2:5" x14ac:dyDescent="0.25">
      <c r="C435" t="s">
        <v>4045</v>
      </c>
      <c r="E435" s="11">
        <v>88927.960729412545</v>
      </c>
    </row>
    <row r="436" spans="2:5" x14ac:dyDescent="0.25">
      <c r="B436" t="s">
        <v>4032</v>
      </c>
      <c r="E436" s="11">
        <v>121111.41318386661</v>
      </c>
    </row>
    <row r="437" spans="2:5" x14ac:dyDescent="0.25">
      <c r="B437" t="s">
        <v>18</v>
      </c>
      <c r="E437" s="11"/>
    </row>
    <row r="438" spans="2:5" x14ac:dyDescent="0.25">
      <c r="C438" t="s">
        <v>20</v>
      </c>
      <c r="E438" s="11"/>
    </row>
    <row r="439" spans="2:5" x14ac:dyDescent="0.25">
      <c r="D439" t="s">
        <v>4256</v>
      </c>
      <c r="E439" s="11">
        <v>57167.974754622352</v>
      </c>
    </row>
    <row r="440" spans="2:5" x14ac:dyDescent="0.25">
      <c r="C440" t="s">
        <v>4031</v>
      </c>
      <c r="E440" s="11">
        <v>57167.974754622352</v>
      </c>
    </row>
    <row r="441" spans="2:5" x14ac:dyDescent="0.25">
      <c r="C441" t="s">
        <v>356</v>
      </c>
      <c r="E441" s="11"/>
    </row>
    <row r="442" spans="2:5" x14ac:dyDescent="0.25">
      <c r="D442" t="s">
        <v>4257</v>
      </c>
      <c r="E442" s="11">
        <v>75000</v>
      </c>
    </row>
    <row r="443" spans="2:5" x14ac:dyDescent="0.25">
      <c r="D443" t="s">
        <v>4256</v>
      </c>
      <c r="E443" s="11">
        <v>53356.776437647524</v>
      </c>
    </row>
    <row r="444" spans="2:5" x14ac:dyDescent="0.25">
      <c r="C444" t="s">
        <v>4038</v>
      </c>
      <c r="E444" s="11">
        <v>64178.388218823762</v>
      </c>
    </row>
    <row r="445" spans="2:5" x14ac:dyDescent="0.25">
      <c r="C445" t="s">
        <v>52</v>
      </c>
      <c r="E445" s="11"/>
    </row>
    <row r="446" spans="2:5" x14ac:dyDescent="0.25">
      <c r="D446" t="s">
        <v>4257</v>
      </c>
      <c r="E446" s="11">
        <v>45000</v>
      </c>
    </row>
    <row r="447" spans="2:5" x14ac:dyDescent="0.25">
      <c r="C447" t="s">
        <v>4034</v>
      </c>
      <c r="E447" s="11">
        <v>45000</v>
      </c>
    </row>
    <row r="448" spans="2:5" x14ac:dyDescent="0.25">
      <c r="B448" t="s">
        <v>4044</v>
      </c>
      <c r="E448" s="11">
        <v>57538.545189378448</v>
      </c>
    </row>
    <row r="449" spans="2:5" x14ac:dyDescent="0.25">
      <c r="B449" t="s">
        <v>9</v>
      </c>
      <c r="E449" s="11"/>
    </row>
    <row r="450" spans="2:5" x14ac:dyDescent="0.25">
      <c r="C450" t="s">
        <v>20</v>
      </c>
      <c r="E450" s="11"/>
    </row>
    <row r="451" spans="2:5" x14ac:dyDescent="0.25">
      <c r="D451" t="s">
        <v>4257</v>
      </c>
      <c r="E451" s="11">
        <v>83846.362973446114</v>
      </c>
    </row>
    <row r="452" spans="2:5" x14ac:dyDescent="0.25">
      <c r="C452" t="s">
        <v>4031</v>
      </c>
      <c r="E452" s="11">
        <v>83846.362973446114</v>
      </c>
    </row>
    <row r="453" spans="2:5" x14ac:dyDescent="0.25">
      <c r="C453" t="s">
        <v>488</v>
      </c>
      <c r="E453" s="11"/>
    </row>
    <row r="454" spans="2:5" x14ac:dyDescent="0.25">
      <c r="D454" t="s">
        <v>4258</v>
      </c>
      <c r="E454" s="11">
        <v>57167.974754622352</v>
      </c>
    </row>
    <row r="455" spans="2:5" x14ac:dyDescent="0.25">
      <c r="C455" t="s">
        <v>4041</v>
      </c>
      <c r="E455" s="11">
        <v>57167.974754622352</v>
      </c>
    </row>
    <row r="456" spans="2:5" x14ac:dyDescent="0.25">
      <c r="C456" t="s">
        <v>52</v>
      </c>
      <c r="E456" s="11"/>
    </row>
    <row r="457" spans="2:5" x14ac:dyDescent="0.25">
      <c r="D457" t="s">
        <v>4257</v>
      </c>
      <c r="E457" s="11">
        <v>76223.966339496474</v>
      </c>
    </row>
    <row r="458" spans="2:5" x14ac:dyDescent="0.25">
      <c r="C458" t="s">
        <v>4034</v>
      </c>
      <c r="E458" s="11">
        <v>76223.966339496474</v>
      </c>
    </row>
    <row r="459" spans="2:5" x14ac:dyDescent="0.25">
      <c r="B459" t="s">
        <v>4029</v>
      </c>
      <c r="E459" s="11">
        <v>72412.768022521646</v>
      </c>
    </row>
    <row r="460" spans="2:5" x14ac:dyDescent="0.25">
      <c r="B460" t="s">
        <v>13</v>
      </c>
      <c r="E460" s="11"/>
    </row>
    <row r="461" spans="2:5" x14ac:dyDescent="0.25">
      <c r="C461" t="s">
        <v>20</v>
      </c>
      <c r="E461" s="11"/>
    </row>
    <row r="462" spans="2:5" x14ac:dyDescent="0.25">
      <c r="D462" t="s">
        <v>4256</v>
      </c>
      <c r="E462" s="11">
        <v>100000</v>
      </c>
    </row>
    <row r="463" spans="2:5" x14ac:dyDescent="0.25">
      <c r="C463" t="s">
        <v>4031</v>
      </c>
      <c r="E463" s="11">
        <v>100000</v>
      </c>
    </row>
    <row r="464" spans="2:5" x14ac:dyDescent="0.25">
      <c r="C464" t="s">
        <v>356</v>
      </c>
      <c r="E464" s="11"/>
    </row>
    <row r="465" spans="1:5" x14ac:dyDescent="0.25">
      <c r="D465" t="s">
        <v>4257</v>
      </c>
      <c r="E465" s="11">
        <v>53356.776437647524</v>
      </c>
    </row>
    <row r="466" spans="1:5" x14ac:dyDescent="0.25">
      <c r="C466" t="s">
        <v>4038</v>
      </c>
      <c r="E466" s="11">
        <v>53356.776437647524</v>
      </c>
    </row>
    <row r="467" spans="1:5" x14ac:dyDescent="0.25">
      <c r="C467" t="s">
        <v>488</v>
      </c>
      <c r="E467" s="11"/>
    </row>
    <row r="468" spans="1:5" x14ac:dyDescent="0.25">
      <c r="D468" t="s">
        <v>4257</v>
      </c>
      <c r="E468" s="11">
        <v>42558.381206218859</v>
      </c>
    </row>
    <row r="469" spans="1:5" x14ac:dyDescent="0.25">
      <c r="D469" t="s">
        <v>4256</v>
      </c>
      <c r="E469" s="11">
        <v>82575.963534454509</v>
      </c>
    </row>
    <row r="470" spans="1:5" x14ac:dyDescent="0.25">
      <c r="C470" t="s">
        <v>4041</v>
      </c>
      <c r="E470" s="11">
        <v>62567.172370336688</v>
      </c>
    </row>
    <row r="471" spans="1:5" x14ac:dyDescent="0.25">
      <c r="C471" t="s">
        <v>52</v>
      </c>
      <c r="E471" s="11"/>
    </row>
    <row r="472" spans="1:5" x14ac:dyDescent="0.25">
      <c r="D472" t="s">
        <v>4256</v>
      </c>
      <c r="E472" s="11">
        <v>30489.586535798586</v>
      </c>
    </row>
    <row r="473" spans="1:5" x14ac:dyDescent="0.25">
      <c r="C473" t="s">
        <v>4034</v>
      </c>
      <c r="E473" s="11">
        <v>30489.586535798586</v>
      </c>
    </row>
    <row r="474" spans="1:5" x14ac:dyDescent="0.25">
      <c r="B474" t="s">
        <v>4036</v>
      </c>
      <c r="E474" s="11">
        <v>61796.141542823891</v>
      </c>
    </row>
    <row r="475" spans="1:5" x14ac:dyDescent="0.25">
      <c r="A475" t="s">
        <v>4072</v>
      </c>
      <c r="E475" s="11">
        <v>73577.87358001103</v>
      </c>
    </row>
    <row r="476" spans="1:5" x14ac:dyDescent="0.25">
      <c r="A476" t="s">
        <v>1503</v>
      </c>
      <c r="E476" s="11"/>
    </row>
    <row r="477" spans="1:5" x14ac:dyDescent="0.25">
      <c r="B477" t="s">
        <v>9</v>
      </c>
      <c r="E477" s="11"/>
    </row>
    <row r="478" spans="1:5" x14ac:dyDescent="0.25">
      <c r="C478" t="s">
        <v>52</v>
      </c>
      <c r="E478" s="11"/>
    </row>
    <row r="479" spans="1:5" x14ac:dyDescent="0.25">
      <c r="D479" t="s">
        <v>4258</v>
      </c>
      <c r="E479" s="11">
        <v>18000</v>
      </c>
    </row>
    <row r="480" spans="1:5" x14ac:dyDescent="0.25">
      <c r="C480" t="s">
        <v>4034</v>
      </c>
      <c r="E480" s="11">
        <v>18000</v>
      </c>
    </row>
    <row r="481" spans="1:5" x14ac:dyDescent="0.25">
      <c r="B481" t="s">
        <v>4029</v>
      </c>
      <c r="E481" s="11">
        <v>18000</v>
      </c>
    </row>
    <row r="482" spans="1:5" x14ac:dyDescent="0.25">
      <c r="A482" t="s">
        <v>4073</v>
      </c>
      <c r="E482" s="11">
        <v>18000</v>
      </c>
    </row>
    <row r="483" spans="1:5" x14ac:dyDescent="0.25">
      <c r="A483" t="s">
        <v>169</v>
      </c>
      <c r="E483" s="11"/>
    </row>
    <row r="484" spans="1:5" x14ac:dyDescent="0.25">
      <c r="B484" t="s">
        <v>25</v>
      </c>
      <c r="E484" s="11"/>
    </row>
    <row r="485" spans="1:5" x14ac:dyDescent="0.25">
      <c r="C485" t="s">
        <v>52</v>
      </c>
      <c r="E485" s="11"/>
    </row>
    <row r="486" spans="1:5" x14ac:dyDescent="0.25">
      <c r="D486" t="s">
        <v>4258</v>
      </c>
      <c r="E486" s="11">
        <v>25407.988779832154</v>
      </c>
    </row>
    <row r="487" spans="1:5" x14ac:dyDescent="0.25">
      <c r="C487" t="s">
        <v>4034</v>
      </c>
      <c r="E487" s="11">
        <v>25407.988779832154</v>
      </c>
    </row>
    <row r="488" spans="1:5" x14ac:dyDescent="0.25">
      <c r="B488" t="s">
        <v>4032</v>
      </c>
      <c r="E488" s="11">
        <v>25407.988779832154</v>
      </c>
    </row>
    <row r="489" spans="1:5" x14ac:dyDescent="0.25">
      <c r="B489" t="s">
        <v>9</v>
      </c>
      <c r="E489" s="11"/>
    </row>
    <row r="490" spans="1:5" x14ac:dyDescent="0.25">
      <c r="C490" t="s">
        <v>52</v>
      </c>
      <c r="E490" s="11"/>
    </row>
    <row r="491" spans="1:5" x14ac:dyDescent="0.25">
      <c r="D491" t="s">
        <v>4256</v>
      </c>
      <c r="E491" s="11">
        <v>44463.980364706273</v>
      </c>
    </row>
    <row r="492" spans="1:5" x14ac:dyDescent="0.25">
      <c r="C492" t="s">
        <v>4034</v>
      </c>
      <c r="E492" s="11">
        <v>44463.980364706273</v>
      </c>
    </row>
    <row r="493" spans="1:5" x14ac:dyDescent="0.25">
      <c r="B493" t="s">
        <v>4029</v>
      </c>
      <c r="E493" s="11">
        <v>44463.980364706273</v>
      </c>
    </row>
    <row r="494" spans="1:5" x14ac:dyDescent="0.25">
      <c r="B494" t="s">
        <v>13</v>
      </c>
      <c r="E494" s="11"/>
    </row>
    <row r="495" spans="1:5" x14ac:dyDescent="0.25">
      <c r="C495" t="s">
        <v>52</v>
      </c>
      <c r="E495" s="11"/>
    </row>
    <row r="496" spans="1:5" x14ac:dyDescent="0.25">
      <c r="D496" t="s">
        <v>4261</v>
      </c>
      <c r="E496" s="11">
        <v>20326.391023865726</v>
      </c>
    </row>
    <row r="497" spans="1:5" x14ac:dyDescent="0.25">
      <c r="C497" t="s">
        <v>4034</v>
      </c>
      <c r="E497" s="11">
        <v>20326.391023865726</v>
      </c>
    </row>
    <row r="498" spans="1:5" x14ac:dyDescent="0.25">
      <c r="B498" t="s">
        <v>4036</v>
      </c>
      <c r="E498" s="11">
        <v>20326.391023865726</v>
      </c>
    </row>
    <row r="499" spans="1:5" x14ac:dyDescent="0.25">
      <c r="A499" t="s">
        <v>4074</v>
      </c>
      <c r="E499" s="11">
        <v>30066.120056134718</v>
      </c>
    </row>
    <row r="500" spans="1:5" x14ac:dyDescent="0.25">
      <c r="A500" t="s">
        <v>1933</v>
      </c>
      <c r="E500" s="11"/>
    </row>
    <row r="501" spans="1:5" x14ac:dyDescent="0.25">
      <c r="B501" t="s">
        <v>25</v>
      </c>
      <c r="E501" s="11"/>
    </row>
    <row r="502" spans="1:5" x14ac:dyDescent="0.25">
      <c r="C502" t="s">
        <v>20</v>
      </c>
      <c r="E502" s="11"/>
    </row>
    <row r="503" spans="1:5" x14ac:dyDescent="0.25">
      <c r="D503" t="s">
        <v>4256</v>
      </c>
      <c r="E503" s="11">
        <v>20000</v>
      </c>
    </row>
    <row r="504" spans="1:5" x14ac:dyDescent="0.25">
      <c r="C504" t="s">
        <v>4031</v>
      </c>
      <c r="E504" s="11">
        <v>20000</v>
      </c>
    </row>
    <row r="505" spans="1:5" x14ac:dyDescent="0.25">
      <c r="B505" t="s">
        <v>4032</v>
      </c>
      <c r="E505" s="11">
        <v>20000</v>
      </c>
    </row>
    <row r="506" spans="1:5" x14ac:dyDescent="0.25">
      <c r="A506" t="s">
        <v>4075</v>
      </c>
      <c r="E506" s="11">
        <v>20000</v>
      </c>
    </row>
    <row r="507" spans="1:5" x14ac:dyDescent="0.25">
      <c r="A507" t="s">
        <v>38</v>
      </c>
      <c r="E507" s="11"/>
    </row>
    <row r="508" spans="1:5" x14ac:dyDescent="0.25">
      <c r="B508" t="s">
        <v>18</v>
      </c>
      <c r="E508" s="11"/>
    </row>
    <row r="509" spans="1:5" x14ac:dyDescent="0.25">
      <c r="C509" t="s">
        <v>20</v>
      </c>
      <c r="E509" s="11"/>
    </row>
    <row r="510" spans="1:5" x14ac:dyDescent="0.25">
      <c r="D510" t="s">
        <v>4256</v>
      </c>
      <c r="E510" s="11">
        <v>11518.711713336908</v>
      </c>
    </row>
    <row r="511" spans="1:5" x14ac:dyDescent="0.25">
      <c r="C511" t="s">
        <v>4031</v>
      </c>
      <c r="E511" s="11">
        <v>11518.711713336908</v>
      </c>
    </row>
    <row r="512" spans="1:5" x14ac:dyDescent="0.25">
      <c r="B512" t="s">
        <v>4044</v>
      </c>
      <c r="E512" s="11">
        <v>11518.711713336908</v>
      </c>
    </row>
    <row r="513" spans="1:5" x14ac:dyDescent="0.25">
      <c r="B513" t="s">
        <v>9</v>
      </c>
      <c r="E513" s="11"/>
    </row>
    <row r="514" spans="1:5" x14ac:dyDescent="0.25">
      <c r="C514" t="s">
        <v>279</v>
      </c>
      <c r="E514" s="11"/>
    </row>
    <row r="515" spans="1:5" x14ac:dyDescent="0.25">
      <c r="D515" t="s">
        <v>4256</v>
      </c>
      <c r="E515" s="11">
        <v>14000</v>
      </c>
    </row>
    <row r="516" spans="1:5" x14ac:dyDescent="0.25">
      <c r="C516" t="s">
        <v>4043</v>
      </c>
      <c r="E516" s="11">
        <v>14000</v>
      </c>
    </row>
    <row r="517" spans="1:5" x14ac:dyDescent="0.25">
      <c r="C517" t="s">
        <v>52</v>
      </c>
      <c r="E517" s="11"/>
    </row>
    <row r="518" spans="1:5" x14ac:dyDescent="0.25">
      <c r="D518" t="s">
        <v>4256</v>
      </c>
      <c r="E518" s="11">
        <v>31500</v>
      </c>
    </row>
    <row r="519" spans="1:5" x14ac:dyDescent="0.25">
      <c r="C519" t="s">
        <v>4034</v>
      </c>
      <c r="E519" s="11">
        <v>31500</v>
      </c>
    </row>
    <row r="520" spans="1:5" x14ac:dyDescent="0.25">
      <c r="B520" t="s">
        <v>4029</v>
      </c>
      <c r="E520" s="11">
        <v>25666.666666666668</v>
      </c>
    </row>
    <row r="521" spans="1:5" x14ac:dyDescent="0.25">
      <c r="B521" t="s">
        <v>13</v>
      </c>
      <c r="E521" s="11"/>
    </row>
    <row r="522" spans="1:5" x14ac:dyDescent="0.25">
      <c r="C522" t="s">
        <v>488</v>
      </c>
      <c r="E522" s="11"/>
    </row>
    <row r="523" spans="1:5" x14ac:dyDescent="0.25">
      <c r="D523" t="s">
        <v>4261</v>
      </c>
      <c r="E523" s="11">
        <v>35063.024516168378</v>
      </c>
    </row>
    <row r="524" spans="1:5" x14ac:dyDescent="0.25">
      <c r="C524" t="s">
        <v>4041</v>
      </c>
      <c r="E524" s="11">
        <v>35063.024516168378</v>
      </c>
    </row>
    <row r="525" spans="1:5" x14ac:dyDescent="0.25">
      <c r="B525" t="s">
        <v>4036</v>
      </c>
      <c r="E525" s="11">
        <v>35063.024516168378</v>
      </c>
    </row>
    <row r="526" spans="1:5" x14ac:dyDescent="0.25">
      <c r="A526" t="s">
        <v>4076</v>
      </c>
      <c r="E526" s="11">
        <v>24716.347245901055</v>
      </c>
    </row>
    <row r="527" spans="1:5" x14ac:dyDescent="0.25">
      <c r="A527" t="s">
        <v>21</v>
      </c>
      <c r="E527" s="11"/>
    </row>
    <row r="528" spans="1:5" x14ac:dyDescent="0.25">
      <c r="B528" t="s">
        <v>13</v>
      </c>
      <c r="E528" s="11"/>
    </row>
    <row r="529" spans="1:5" x14ac:dyDescent="0.25">
      <c r="C529" t="s">
        <v>20</v>
      </c>
      <c r="E529" s="11"/>
    </row>
    <row r="530" spans="1:5" x14ac:dyDescent="0.25">
      <c r="D530" t="s">
        <v>4256</v>
      </c>
      <c r="E530" s="11">
        <v>41731</v>
      </c>
    </row>
    <row r="531" spans="1:5" x14ac:dyDescent="0.25">
      <c r="C531" t="s">
        <v>4031</v>
      </c>
      <c r="E531" s="11">
        <v>41731</v>
      </c>
    </row>
    <row r="532" spans="1:5" x14ac:dyDescent="0.25">
      <c r="B532" t="s">
        <v>4036</v>
      </c>
      <c r="E532" s="11">
        <v>41731</v>
      </c>
    </row>
    <row r="533" spans="1:5" x14ac:dyDescent="0.25">
      <c r="A533" t="s">
        <v>4077</v>
      </c>
      <c r="E533" s="11">
        <v>41731</v>
      </c>
    </row>
    <row r="534" spans="1:5" x14ac:dyDescent="0.25">
      <c r="A534" t="s">
        <v>8</v>
      </c>
      <c r="E534" s="11"/>
    </row>
    <row r="535" spans="1:5" x14ac:dyDescent="0.25">
      <c r="B535" t="s">
        <v>25</v>
      </c>
      <c r="E535" s="11"/>
    </row>
    <row r="536" spans="1:5" x14ac:dyDescent="0.25">
      <c r="C536" t="s">
        <v>310</v>
      </c>
      <c r="E536" s="11"/>
    </row>
    <row r="537" spans="1:5" x14ac:dyDescent="0.25">
      <c r="D537" t="s">
        <v>4257</v>
      </c>
      <c r="E537" s="11">
        <v>22277.703775990653</v>
      </c>
    </row>
    <row r="538" spans="1:5" x14ac:dyDescent="0.25">
      <c r="C538" t="s">
        <v>4042</v>
      </c>
      <c r="E538" s="11">
        <v>22277.703775990653</v>
      </c>
    </row>
    <row r="539" spans="1:5" x14ac:dyDescent="0.25">
      <c r="C539" t="s">
        <v>20</v>
      </c>
      <c r="E539" s="11"/>
    </row>
    <row r="540" spans="1:5" x14ac:dyDescent="0.25">
      <c r="D540" t="s">
        <v>4257</v>
      </c>
      <c r="E540" s="11">
        <v>13734.314430823366</v>
      </c>
    </row>
    <row r="541" spans="1:5" x14ac:dyDescent="0.25">
      <c r="D541" t="s">
        <v>4258</v>
      </c>
      <c r="E541" s="11">
        <v>6571.1212576663074</v>
      </c>
    </row>
    <row r="542" spans="1:5" x14ac:dyDescent="0.25">
      <c r="D542" t="s">
        <v>4256</v>
      </c>
      <c r="E542" s="11">
        <v>11327.376573329439</v>
      </c>
    </row>
    <row r="543" spans="1:5" x14ac:dyDescent="0.25">
      <c r="D543" t="s">
        <v>4261</v>
      </c>
      <c r="E543" s="11">
        <v>3561.5833374885137</v>
      </c>
    </row>
    <row r="544" spans="1:5" x14ac:dyDescent="0.25">
      <c r="C544" t="s">
        <v>4031</v>
      </c>
      <c r="E544" s="11">
        <v>10999.650662098342</v>
      </c>
    </row>
    <row r="545" spans="3:5" x14ac:dyDescent="0.25">
      <c r="C545" t="s">
        <v>356</v>
      </c>
      <c r="E545" s="11"/>
    </row>
    <row r="546" spans="3:5" x14ac:dyDescent="0.25">
      <c r="D546" t="s">
        <v>4256</v>
      </c>
      <c r="E546" s="11">
        <v>4178.9244493198557</v>
      </c>
    </row>
    <row r="547" spans="3:5" x14ac:dyDescent="0.25">
      <c r="C547" t="s">
        <v>4038</v>
      </c>
      <c r="E547" s="11">
        <v>4178.9244493198557</v>
      </c>
    </row>
    <row r="548" spans="3:5" x14ac:dyDescent="0.25">
      <c r="C548" t="s">
        <v>4001</v>
      </c>
      <c r="E548" s="11"/>
    </row>
    <row r="549" spans="3:5" x14ac:dyDescent="0.25">
      <c r="D549" t="s">
        <v>4257</v>
      </c>
      <c r="E549" s="11">
        <v>65067.812546745779</v>
      </c>
    </row>
    <row r="550" spans="3:5" x14ac:dyDescent="0.25">
      <c r="D550" t="s">
        <v>4256</v>
      </c>
      <c r="E550" s="11">
        <v>13355.937515581925</v>
      </c>
    </row>
    <row r="551" spans="3:5" x14ac:dyDescent="0.25">
      <c r="C551" t="s">
        <v>4028</v>
      </c>
      <c r="E551" s="11">
        <v>47830.520869691158</v>
      </c>
    </row>
    <row r="552" spans="3:5" x14ac:dyDescent="0.25">
      <c r="C552" t="s">
        <v>279</v>
      </c>
      <c r="E552" s="11"/>
    </row>
    <row r="553" spans="3:5" x14ac:dyDescent="0.25">
      <c r="D553" t="s">
        <v>4257</v>
      </c>
      <c r="E553" s="11">
        <v>14137.854169783051</v>
      </c>
    </row>
    <row r="554" spans="3:5" x14ac:dyDescent="0.25">
      <c r="D554" t="s">
        <v>4256</v>
      </c>
      <c r="E554" s="11">
        <v>10998.166674977027</v>
      </c>
    </row>
    <row r="555" spans="3:5" x14ac:dyDescent="0.25">
      <c r="C555" t="s">
        <v>4043</v>
      </c>
      <c r="E555" s="11">
        <v>12343.747029893895</v>
      </c>
    </row>
    <row r="556" spans="3:5" x14ac:dyDescent="0.25">
      <c r="C556" t="s">
        <v>52</v>
      </c>
      <c r="E556" s="11"/>
    </row>
    <row r="557" spans="3:5" x14ac:dyDescent="0.25">
      <c r="D557" t="s">
        <v>4257</v>
      </c>
      <c r="E557" s="11">
        <v>10684.750012465542</v>
      </c>
    </row>
    <row r="558" spans="3:5" x14ac:dyDescent="0.25">
      <c r="D558" t="s">
        <v>4258</v>
      </c>
      <c r="E558" s="11">
        <v>25342.375006232771</v>
      </c>
    </row>
    <row r="559" spans="3:5" x14ac:dyDescent="0.25">
      <c r="D559" t="s">
        <v>4256</v>
      </c>
      <c r="E559" s="11">
        <v>17979.982257835618</v>
      </c>
    </row>
    <row r="560" spans="3:5" x14ac:dyDescent="0.25">
      <c r="D560" t="s">
        <v>4261</v>
      </c>
      <c r="E560" s="11">
        <v>18827.268550506815</v>
      </c>
    </row>
    <row r="561" spans="2:5" x14ac:dyDescent="0.25">
      <c r="C561" t="s">
        <v>4034</v>
      </c>
      <c r="E561" s="11">
        <v>17825.623692602119</v>
      </c>
    </row>
    <row r="562" spans="2:5" x14ac:dyDescent="0.25">
      <c r="C562" t="s">
        <v>3999</v>
      </c>
      <c r="E562" s="11"/>
    </row>
    <row r="563" spans="2:5" x14ac:dyDescent="0.25">
      <c r="D563" t="s">
        <v>4256</v>
      </c>
      <c r="E563" s="11">
        <v>7429.1541714451232</v>
      </c>
    </row>
    <row r="564" spans="2:5" x14ac:dyDescent="0.25">
      <c r="C564" t="s">
        <v>4035</v>
      </c>
      <c r="E564" s="11">
        <v>7429.1541714451232</v>
      </c>
    </row>
    <row r="565" spans="2:5" x14ac:dyDescent="0.25">
      <c r="B565" t="s">
        <v>4032</v>
      </c>
      <c r="E565" s="11">
        <v>15742.876111183299</v>
      </c>
    </row>
    <row r="566" spans="2:5" x14ac:dyDescent="0.25">
      <c r="B566" t="s">
        <v>18</v>
      </c>
      <c r="E566" s="11"/>
    </row>
    <row r="567" spans="2:5" x14ac:dyDescent="0.25">
      <c r="C567" t="s">
        <v>310</v>
      </c>
      <c r="E567" s="11"/>
    </row>
    <row r="568" spans="2:5" x14ac:dyDescent="0.25">
      <c r="D568" t="s">
        <v>4257</v>
      </c>
      <c r="E568" s="11">
        <v>11469.776047639738</v>
      </c>
    </row>
    <row r="569" spans="2:5" x14ac:dyDescent="0.25">
      <c r="D569" t="s">
        <v>4258</v>
      </c>
      <c r="E569" s="11">
        <v>3205.4250037396623</v>
      </c>
    </row>
    <row r="570" spans="2:5" x14ac:dyDescent="0.25">
      <c r="D570" t="s">
        <v>4256</v>
      </c>
      <c r="E570" s="11">
        <v>4229.9069476993354</v>
      </c>
    </row>
    <row r="571" spans="2:5" x14ac:dyDescent="0.25">
      <c r="C571" t="s">
        <v>4042</v>
      </c>
      <c r="E571" s="11">
        <v>8471.3802132676101</v>
      </c>
    </row>
    <row r="572" spans="2:5" x14ac:dyDescent="0.25">
      <c r="C572" t="s">
        <v>20</v>
      </c>
      <c r="E572" s="11"/>
    </row>
    <row r="573" spans="2:5" x14ac:dyDescent="0.25">
      <c r="D573" t="s">
        <v>4257</v>
      </c>
      <c r="E573" s="11">
        <v>8582.8724474895407</v>
      </c>
    </row>
    <row r="574" spans="2:5" x14ac:dyDescent="0.25">
      <c r="D574" t="s">
        <v>4258</v>
      </c>
      <c r="E574" s="11">
        <v>10095.747232056148</v>
      </c>
    </row>
    <row r="575" spans="2:5" x14ac:dyDescent="0.25">
      <c r="D575" t="s">
        <v>4256</v>
      </c>
      <c r="E575" s="11">
        <v>8443.9878854361687</v>
      </c>
    </row>
    <row r="576" spans="2:5" x14ac:dyDescent="0.25">
      <c r="C576" t="s">
        <v>4031</v>
      </c>
      <c r="E576" s="11">
        <v>8629.2213221309667</v>
      </c>
    </row>
    <row r="577" spans="3:5" x14ac:dyDescent="0.25">
      <c r="C577" t="s">
        <v>356</v>
      </c>
      <c r="E577" s="11"/>
    </row>
    <row r="578" spans="3:5" x14ac:dyDescent="0.25">
      <c r="D578" t="s">
        <v>4257</v>
      </c>
      <c r="E578" s="11">
        <v>12000</v>
      </c>
    </row>
    <row r="579" spans="3:5" x14ac:dyDescent="0.25">
      <c r="D579" t="s">
        <v>4256</v>
      </c>
      <c r="E579" s="11">
        <v>11415.444449984685</v>
      </c>
    </row>
    <row r="580" spans="3:5" x14ac:dyDescent="0.25">
      <c r="C580" t="s">
        <v>4038</v>
      </c>
      <c r="E580" s="11">
        <v>11561.583337488513</v>
      </c>
    </row>
    <row r="581" spans="3:5" x14ac:dyDescent="0.25">
      <c r="C581" t="s">
        <v>488</v>
      </c>
      <c r="E581" s="11"/>
    </row>
    <row r="582" spans="3:5" x14ac:dyDescent="0.25">
      <c r="D582" t="s">
        <v>4257</v>
      </c>
      <c r="E582" s="11">
        <v>8700</v>
      </c>
    </row>
    <row r="583" spans="3:5" x14ac:dyDescent="0.25">
      <c r="D583" t="s">
        <v>4256</v>
      </c>
      <c r="E583" s="11">
        <v>15000</v>
      </c>
    </row>
    <row r="584" spans="3:5" x14ac:dyDescent="0.25">
      <c r="D584" t="s">
        <v>4261</v>
      </c>
      <c r="E584" s="11">
        <v>4273.9000049862161</v>
      </c>
    </row>
    <row r="585" spans="3:5" x14ac:dyDescent="0.25">
      <c r="C585" t="s">
        <v>4041</v>
      </c>
      <c r="E585" s="11">
        <v>9324.6333349954057</v>
      </c>
    </row>
    <row r="586" spans="3:5" x14ac:dyDescent="0.25">
      <c r="C586" t="s">
        <v>4001</v>
      </c>
      <c r="E586" s="11"/>
    </row>
    <row r="587" spans="3:5" x14ac:dyDescent="0.25">
      <c r="D587" t="s">
        <v>4256</v>
      </c>
      <c r="E587" s="11">
        <v>24000</v>
      </c>
    </row>
    <row r="588" spans="3:5" x14ac:dyDescent="0.25">
      <c r="C588" t="s">
        <v>4028</v>
      </c>
      <c r="E588" s="11">
        <v>24000</v>
      </c>
    </row>
    <row r="589" spans="3:5" x14ac:dyDescent="0.25">
      <c r="C589" t="s">
        <v>279</v>
      </c>
      <c r="E589" s="11"/>
    </row>
    <row r="590" spans="3:5" x14ac:dyDescent="0.25">
      <c r="D590" t="s">
        <v>4257</v>
      </c>
      <c r="E590" s="11">
        <v>11707.722224992342</v>
      </c>
    </row>
    <row r="591" spans="3:5" x14ac:dyDescent="0.25">
      <c r="D591" t="s">
        <v>4256</v>
      </c>
      <c r="E591" s="11">
        <v>16455.369799197932</v>
      </c>
    </row>
    <row r="592" spans="3:5" x14ac:dyDescent="0.25">
      <c r="C592" t="s">
        <v>4043</v>
      </c>
      <c r="E592" s="11">
        <v>14420.663695966965</v>
      </c>
    </row>
    <row r="593" spans="3:5" x14ac:dyDescent="0.25">
      <c r="C593" t="s">
        <v>52</v>
      </c>
      <c r="E593" s="11"/>
    </row>
    <row r="594" spans="3:5" x14ac:dyDescent="0.25">
      <c r="D594" t="s">
        <v>4257</v>
      </c>
      <c r="E594" s="11">
        <v>11538.776696375549</v>
      </c>
    </row>
    <row r="595" spans="3:5" x14ac:dyDescent="0.25">
      <c r="D595" t="s">
        <v>4258</v>
      </c>
      <c r="E595" s="11">
        <v>42515.12909722003</v>
      </c>
    </row>
    <row r="596" spans="3:5" x14ac:dyDescent="0.25">
      <c r="D596" t="s">
        <v>4256</v>
      </c>
      <c r="E596" s="11">
        <v>14096.933347234301</v>
      </c>
    </row>
    <row r="597" spans="3:5" x14ac:dyDescent="0.25">
      <c r="D597" t="s">
        <v>4261</v>
      </c>
      <c r="E597" s="11">
        <v>7568.3645921630923</v>
      </c>
    </row>
    <row r="598" spans="3:5" x14ac:dyDescent="0.25">
      <c r="C598" t="s">
        <v>4034</v>
      </c>
      <c r="E598" s="11">
        <v>16110.726505278632</v>
      </c>
    </row>
    <row r="599" spans="3:5" x14ac:dyDescent="0.25">
      <c r="C599" t="s">
        <v>4000</v>
      </c>
      <c r="E599" s="11"/>
    </row>
    <row r="600" spans="3:5" x14ac:dyDescent="0.25">
      <c r="D600" t="s">
        <v>4258</v>
      </c>
      <c r="E600" s="11">
        <v>41712.231189497601</v>
      </c>
    </row>
    <row r="601" spans="3:5" x14ac:dyDescent="0.25">
      <c r="C601" t="s">
        <v>4078</v>
      </c>
      <c r="E601" s="11">
        <v>41712.231189497601</v>
      </c>
    </row>
    <row r="602" spans="3:5" x14ac:dyDescent="0.25">
      <c r="C602" t="s">
        <v>3999</v>
      </c>
      <c r="E602" s="11"/>
    </row>
    <row r="603" spans="3:5" x14ac:dyDescent="0.25">
      <c r="D603" t="s">
        <v>4257</v>
      </c>
      <c r="E603" s="11">
        <v>29831.028157877867</v>
      </c>
    </row>
    <row r="604" spans="3:5" x14ac:dyDescent="0.25">
      <c r="D604" t="s">
        <v>4256</v>
      </c>
      <c r="E604" s="11">
        <v>11229.38021326761</v>
      </c>
    </row>
    <row r="605" spans="3:5" x14ac:dyDescent="0.25">
      <c r="C605" t="s">
        <v>4035</v>
      </c>
      <c r="E605" s="11">
        <v>20530.204185572737</v>
      </c>
    </row>
    <row r="606" spans="3:5" x14ac:dyDescent="0.25">
      <c r="C606" t="s">
        <v>67</v>
      </c>
      <c r="E606" s="11"/>
    </row>
    <row r="607" spans="3:5" x14ac:dyDescent="0.25">
      <c r="D607" t="s">
        <v>4257</v>
      </c>
      <c r="E607" s="11">
        <v>17807.916687442568</v>
      </c>
    </row>
    <row r="608" spans="3:5" x14ac:dyDescent="0.25">
      <c r="C608" t="s">
        <v>4045</v>
      </c>
      <c r="E608" s="11">
        <v>17807.916687442568</v>
      </c>
    </row>
    <row r="609" spans="2:5" x14ac:dyDescent="0.25">
      <c r="B609" t="s">
        <v>4044</v>
      </c>
      <c r="E609" s="11">
        <v>13826.965732819514</v>
      </c>
    </row>
    <row r="610" spans="2:5" x14ac:dyDescent="0.25">
      <c r="B610" t="s">
        <v>9</v>
      </c>
      <c r="E610" s="11"/>
    </row>
    <row r="611" spans="2:5" x14ac:dyDescent="0.25">
      <c r="C611" t="s">
        <v>310</v>
      </c>
      <c r="E611" s="11"/>
    </row>
    <row r="612" spans="2:5" x14ac:dyDescent="0.25">
      <c r="D612" t="s">
        <v>4257</v>
      </c>
      <c r="E612" s="11">
        <v>8955.8873684885348</v>
      </c>
    </row>
    <row r="613" spans="2:5" x14ac:dyDescent="0.25">
      <c r="D613" t="s">
        <v>4256</v>
      </c>
      <c r="E613" s="11">
        <v>7212.2062584142404</v>
      </c>
    </row>
    <row r="614" spans="2:5" x14ac:dyDescent="0.25">
      <c r="C614" t="s">
        <v>4042</v>
      </c>
      <c r="E614" s="11">
        <v>7909.6787024439573</v>
      </c>
    </row>
    <row r="615" spans="2:5" x14ac:dyDescent="0.25">
      <c r="C615" t="s">
        <v>20</v>
      </c>
      <c r="E615" s="11"/>
    </row>
    <row r="616" spans="2:5" x14ac:dyDescent="0.25">
      <c r="D616" t="s">
        <v>4257</v>
      </c>
      <c r="E616" s="11">
        <v>13241.524284062389</v>
      </c>
    </row>
    <row r="617" spans="2:5" x14ac:dyDescent="0.25">
      <c r="D617" t="s">
        <v>4258</v>
      </c>
      <c r="E617" s="11">
        <v>12971.602783733535</v>
      </c>
    </row>
    <row r="618" spans="2:5" x14ac:dyDescent="0.25">
      <c r="D618" t="s">
        <v>4256</v>
      </c>
      <c r="E618" s="11">
        <v>11036.094177053732</v>
      </c>
    </row>
    <row r="619" spans="2:5" x14ac:dyDescent="0.25">
      <c r="C619" t="s">
        <v>4031</v>
      </c>
      <c r="E619" s="11">
        <v>11915.467927407804</v>
      </c>
    </row>
    <row r="620" spans="2:5" x14ac:dyDescent="0.25">
      <c r="C620" t="s">
        <v>356</v>
      </c>
      <c r="E620" s="11"/>
    </row>
    <row r="621" spans="2:5" x14ac:dyDescent="0.25">
      <c r="D621" t="s">
        <v>4258</v>
      </c>
      <c r="E621" s="11">
        <v>26711.875031163851</v>
      </c>
    </row>
    <row r="622" spans="2:5" x14ac:dyDescent="0.25">
      <c r="D622" t="s">
        <v>4256</v>
      </c>
      <c r="E622" s="11">
        <v>10561.583337488513</v>
      </c>
    </row>
    <row r="623" spans="2:5" x14ac:dyDescent="0.25">
      <c r="C623" t="s">
        <v>4038</v>
      </c>
      <c r="E623" s="11">
        <v>15945.01390204696</v>
      </c>
    </row>
    <row r="624" spans="2:5" x14ac:dyDescent="0.25">
      <c r="C624" t="s">
        <v>488</v>
      </c>
      <c r="E624" s="11"/>
    </row>
    <row r="625" spans="3:5" x14ac:dyDescent="0.25">
      <c r="D625" t="s">
        <v>4257</v>
      </c>
      <c r="E625" s="11">
        <v>21369.500024931083</v>
      </c>
    </row>
    <row r="626" spans="3:5" x14ac:dyDescent="0.25">
      <c r="D626" t="s">
        <v>4256</v>
      </c>
      <c r="E626" s="11">
        <v>2564.3400029917298</v>
      </c>
    </row>
    <row r="627" spans="3:5" x14ac:dyDescent="0.25">
      <c r="C627" t="s">
        <v>4041</v>
      </c>
      <c r="E627" s="11">
        <v>11966.920013961406</v>
      </c>
    </row>
    <row r="628" spans="3:5" x14ac:dyDescent="0.25">
      <c r="C628" t="s">
        <v>4001</v>
      </c>
      <c r="E628" s="11"/>
    </row>
    <row r="629" spans="3:5" x14ac:dyDescent="0.25">
      <c r="D629" t="s">
        <v>4257</v>
      </c>
      <c r="E629" s="11">
        <v>37396.625043629392</v>
      </c>
    </row>
    <row r="630" spans="3:5" x14ac:dyDescent="0.25">
      <c r="D630" t="s">
        <v>4256</v>
      </c>
      <c r="E630" s="11">
        <v>2671.1875031163854</v>
      </c>
    </row>
    <row r="631" spans="3:5" x14ac:dyDescent="0.25">
      <c r="D631" t="s">
        <v>4261</v>
      </c>
      <c r="E631" s="11">
        <v>14684.750012465542</v>
      </c>
    </row>
    <row r="632" spans="3:5" x14ac:dyDescent="0.25">
      <c r="C632" t="s">
        <v>4028</v>
      </c>
      <c r="E632" s="11">
        <v>21366.787523061248</v>
      </c>
    </row>
    <row r="633" spans="3:5" x14ac:dyDescent="0.25">
      <c r="C633" t="s">
        <v>279</v>
      </c>
      <c r="E633" s="11"/>
    </row>
    <row r="634" spans="3:5" x14ac:dyDescent="0.25">
      <c r="D634" t="s">
        <v>4257</v>
      </c>
      <c r="E634" s="11">
        <v>7265</v>
      </c>
    </row>
    <row r="635" spans="3:5" x14ac:dyDescent="0.25">
      <c r="D635" t="s">
        <v>4258</v>
      </c>
      <c r="E635" s="11">
        <v>37000</v>
      </c>
    </row>
    <row r="636" spans="3:5" x14ac:dyDescent="0.25">
      <c r="D636" t="s">
        <v>4256</v>
      </c>
      <c r="E636" s="11">
        <v>6722.4885495095687</v>
      </c>
    </row>
    <row r="637" spans="3:5" x14ac:dyDescent="0.25">
      <c r="C637" t="s">
        <v>4043</v>
      </c>
      <c r="E637" s="11">
        <v>11859.159033006379</v>
      </c>
    </row>
    <row r="638" spans="3:5" x14ac:dyDescent="0.25">
      <c r="C638" t="s">
        <v>52</v>
      </c>
      <c r="E638" s="11"/>
    </row>
    <row r="639" spans="3:5" x14ac:dyDescent="0.25">
      <c r="D639" t="s">
        <v>4257</v>
      </c>
      <c r="E639" s="11">
        <v>12211.5982348793</v>
      </c>
    </row>
    <row r="640" spans="3:5" x14ac:dyDescent="0.25">
      <c r="D640" t="s">
        <v>4258</v>
      </c>
      <c r="E640" s="11">
        <v>14657.404175600304</v>
      </c>
    </row>
    <row r="641" spans="2:5" x14ac:dyDescent="0.25">
      <c r="D641" t="s">
        <v>4256</v>
      </c>
      <c r="E641" s="11">
        <v>16165.508935593582</v>
      </c>
    </row>
    <row r="642" spans="2:5" x14ac:dyDescent="0.25">
      <c r="C642" t="s">
        <v>4034</v>
      </c>
      <c r="E642" s="11">
        <v>14516.41008019668</v>
      </c>
    </row>
    <row r="643" spans="2:5" x14ac:dyDescent="0.25">
      <c r="C643" t="s">
        <v>4000</v>
      </c>
      <c r="E643" s="11"/>
    </row>
    <row r="644" spans="2:5" x14ac:dyDescent="0.25">
      <c r="D644" t="s">
        <v>4257</v>
      </c>
      <c r="E644" s="11">
        <v>2493.1083362419595</v>
      </c>
    </row>
    <row r="645" spans="2:5" x14ac:dyDescent="0.25">
      <c r="D645" t="s">
        <v>4256</v>
      </c>
      <c r="E645" s="11">
        <v>5000</v>
      </c>
    </row>
    <row r="646" spans="2:5" x14ac:dyDescent="0.25">
      <c r="C646" t="s">
        <v>4078</v>
      </c>
      <c r="E646" s="11">
        <v>3746.5541681209797</v>
      </c>
    </row>
    <row r="647" spans="2:5" x14ac:dyDescent="0.25">
      <c r="C647" t="s">
        <v>3999</v>
      </c>
      <c r="E647" s="11"/>
    </row>
    <row r="648" spans="2:5" x14ac:dyDescent="0.25">
      <c r="D648" t="s">
        <v>4257</v>
      </c>
      <c r="E648" s="11">
        <v>8397.0553398818975</v>
      </c>
    </row>
    <row r="649" spans="2:5" x14ac:dyDescent="0.25">
      <c r="D649" t="s">
        <v>4256</v>
      </c>
      <c r="E649" s="11">
        <v>6912.276184167099</v>
      </c>
    </row>
    <row r="650" spans="2:5" x14ac:dyDescent="0.25">
      <c r="C650" t="s">
        <v>4035</v>
      </c>
      <c r="E650" s="11">
        <v>7348.9759358479223</v>
      </c>
    </row>
    <row r="651" spans="2:5" x14ac:dyDescent="0.25">
      <c r="C651" t="s">
        <v>67</v>
      </c>
      <c r="E651" s="11"/>
    </row>
    <row r="652" spans="2:5" x14ac:dyDescent="0.25">
      <c r="D652" t="s">
        <v>4257</v>
      </c>
      <c r="E652" s="11">
        <v>20000</v>
      </c>
    </row>
    <row r="653" spans="2:5" x14ac:dyDescent="0.25">
      <c r="D653" t="s">
        <v>4256</v>
      </c>
      <c r="E653" s="11">
        <v>13205.425003739663</v>
      </c>
    </row>
    <row r="654" spans="2:5" x14ac:dyDescent="0.25">
      <c r="C654" t="s">
        <v>4045</v>
      </c>
      <c r="E654" s="11">
        <v>15470.283335826442</v>
      </c>
    </row>
    <row r="655" spans="2:5" x14ac:dyDescent="0.25">
      <c r="B655" t="s">
        <v>4029</v>
      </c>
      <c r="E655" s="11">
        <v>12510.49115975442</v>
      </c>
    </row>
    <row r="656" spans="2:5" x14ac:dyDescent="0.25">
      <c r="B656" t="s">
        <v>13</v>
      </c>
      <c r="E656" s="11"/>
    </row>
    <row r="657" spans="3:5" x14ac:dyDescent="0.25">
      <c r="C657" t="s">
        <v>310</v>
      </c>
      <c r="E657" s="11"/>
    </row>
    <row r="658" spans="3:5" x14ac:dyDescent="0.25">
      <c r="D658" t="s">
        <v>4257</v>
      </c>
      <c r="E658" s="11">
        <v>8975.1900104710548</v>
      </c>
    </row>
    <row r="659" spans="3:5" x14ac:dyDescent="0.25">
      <c r="D659" t="s">
        <v>4258</v>
      </c>
      <c r="E659" s="11">
        <v>3650.6229209257262</v>
      </c>
    </row>
    <row r="660" spans="3:5" x14ac:dyDescent="0.25">
      <c r="D660" t="s">
        <v>4256</v>
      </c>
      <c r="E660" s="11">
        <v>25999.55836366615</v>
      </c>
    </row>
    <row r="661" spans="3:5" x14ac:dyDescent="0.25">
      <c r="C661" t="s">
        <v>4042</v>
      </c>
      <c r="E661" s="11">
        <v>16599.946338811049</v>
      </c>
    </row>
    <row r="662" spans="3:5" x14ac:dyDescent="0.25">
      <c r="C662" t="s">
        <v>20</v>
      </c>
      <c r="E662" s="11"/>
    </row>
    <row r="663" spans="3:5" x14ac:dyDescent="0.25">
      <c r="D663" t="s">
        <v>4257</v>
      </c>
      <c r="E663" s="11">
        <v>11515.69838889799</v>
      </c>
    </row>
    <row r="664" spans="3:5" x14ac:dyDescent="0.25">
      <c r="D664" t="s">
        <v>4258</v>
      </c>
      <c r="E664" s="11">
        <v>11897.555566636036</v>
      </c>
    </row>
    <row r="665" spans="3:5" x14ac:dyDescent="0.25">
      <c r="D665" t="s">
        <v>4256</v>
      </c>
      <c r="E665" s="11">
        <v>12390.751687427306</v>
      </c>
    </row>
    <row r="666" spans="3:5" x14ac:dyDescent="0.25">
      <c r="C666" t="s">
        <v>4031</v>
      </c>
      <c r="E666" s="11">
        <v>12083.063335000494</v>
      </c>
    </row>
    <row r="667" spans="3:5" x14ac:dyDescent="0.25">
      <c r="C667" t="s">
        <v>356</v>
      </c>
      <c r="E667" s="11"/>
    </row>
    <row r="668" spans="3:5" x14ac:dyDescent="0.25">
      <c r="D668" t="s">
        <v>4257</v>
      </c>
      <c r="E668" s="11">
        <v>21369.500024931083</v>
      </c>
    </row>
    <row r="669" spans="3:5" x14ac:dyDescent="0.25">
      <c r="D669" t="s">
        <v>4258</v>
      </c>
      <c r="E669" s="11">
        <v>19588.708356186824</v>
      </c>
    </row>
    <row r="670" spans="3:5" x14ac:dyDescent="0.25">
      <c r="D670" t="s">
        <v>4256</v>
      </c>
      <c r="E670" s="11">
        <v>18077.902512340886</v>
      </c>
    </row>
    <row r="671" spans="3:5" x14ac:dyDescent="0.25">
      <c r="D671" t="s">
        <v>4261</v>
      </c>
      <c r="E671" s="11">
        <v>8547.8000099724322</v>
      </c>
    </row>
    <row r="672" spans="3:5" x14ac:dyDescent="0.25">
      <c r="C672" t="s">
        <v>4038</v>
      </c>
      <c r="E672" s="11">
        <v>17486.940119099349</v>
      </c>
    </row>
    <row r="673" spans="3:5" x14ac:dyDescent="0.25">
      <c r="C673" t="s">
        <v>488</v>
      </c>
      <c r="E673" s="11"/>
    </row>
    <row r="674" spans="3:5" x14ac:dyDescent="0.25">
      <c r="D674" t="s">
        <v>4257</v>
      </c>
      <c r="E674" s="11">
        <v>16027.125018698311</v>
      </c>
    </row>
    <row r="675" spans="3:5" x14ac:dyDescent="0.25">
      <c r="D675" t="s">
        <v>4256</v>
      </c>
      <c r="E675" s="11">
        <v>5342.3750062327708</v>
      </c>
    </row>
    <row r="676" spans="3:5" x14ac:dyDescent="0.25">
      <c r="C676" t="s">
        <v>4041</v>
      </c>
      <c r="E676" s="11">
        <v>10684.750012465542</v>
      </c>
    </row>
    <row r="677" spans="3:5" x14ac:dyDescent="0.25">
      <c r="C677" t="s">
        <v>4001</v>
      </c>
      <c r="E677" s="11"/>
    </row>
    <row r="678" spans="3:5" x14ac:dyDescent="0.25">
      <c r="D678" t="s">
        <v>4256</v>
      </c>
      <c r="E678" s="11">
        <v>12123.166674977027</v>
      </c>
    </row>
    <row r="679" spans="3:5" x14ac:dyDescent="0.25">
      <c r="C679" t="s">
        <v>4028</v>
      </c>
      <c r="E679" s="11">
        <v>12123.166674977027</v>
      </c>
    </row>
    <row r="680" spans="3:5" x14ac:dyDescent="0.25">
      <c r="C680" t="s">
        <v>279</v>
      </c>
      <c r="E680" s="11"/>
    </row>
    <row r="681" spans="3:5" x14ac:dyDescent="0.25">
      <c r="D681" t="s">
        <v>4256</v>
      </c>
      <c r="E681" s="11">
        <v>7123.1666749770275</v>
      </c>
    </row>
    <row r="682" spans="3:5" x14ac:dyDescent="0.25">
      <c r="C682" t="s">
        <v>4043</v>
      </c>
      <c r="E682" s="11">
        <v>7123.1666749770275</v>
      </c>
    </row>
    <row r="683" spans="3:5" x14ac:dyDescent="0.25">
      <c r="C683" t="s">
        <v>52</v>
      </c>
      <c r="E683" s="11"/>
    </row>
    <row r="684" spans="3:5" x14ac:dyDescent="0.25">
      <c r="D684" t="s">
        <v>4257</v>
      </c>
      <c r="E684" s="11">
        <v>12160.705094132649</v>
      </c>
    </row>
    <row r="685" spans="3:5" x14ac:dyDescent="0.25">
      <c r="D685" t="s">
        <v>4258</v>
      </c>
      <c r="E685" s="11">
        <v>23519.440902647682</v>
      </c>
    </row>
    <row r="686" spans="3:5" x14ac:dyDescent="0.25">
      <c r="D686" t="s">
        <v>4256</v>
      </c>
      <c r="E686" s="11">
        <v>12763.874400526163</v>
      </c>
    </row>
    <row r="687" spans="3:5" x14ac:dyDescent="0.25">
      <c r="D687" t="s">
        <v>4261</v>
      </c>
      <c r="E687" s="11">
        <v>17071.187503116384</v>
      </c>
    </row>
    <row r="688" spans="3:5" x14ac:dyDescent="0.25">
      <c r="C688" t="s">
        <v>4034</v>
      </c>
      <c r="E688" s="11">
        <v>14653.071904806</v>
      </c>
    </row>
    <row r="689" spans="2:5" x14ac:dyDescent="0.25">
      <c r="C689" t="s">
        <v>4000</v>
      </c>
      <c r="E689" s="11"/>
    </row>
    <row r="690" spans="2:5" x14ac:dyDescent="0.25">
      <c r="D690" t="s">
        <v>4257</v>
      </c>
      <c r="E690" s="11">
        <v>21000</v>
      </c>
    </row>
    <row r="691" spans="2:5" x14ac:dyDescent="0.25">
      <c r="C691" t="s">
        <v>4078</v>
      </c>
      <c r="E691" s="11">
        <v>21000</v>
      </c>
    </row>
    <row r="692" spans="2:5" x14ac:dyDescent="0.25">
      <c r="C692" t="s">
        <v>3999</v>
      </c>
      <c r="E692" s="11"/>
    </row>
    <row r="693" spans="2:5" x14ac:dyDescent="0.25">
      <c r="D693" t="s">
        <v>4257</v>
      </c>
      <c r="E693" s="11">
        <v>13739.943221885995</v>
      </c>
    </row>
    <row r="694" spans="2:5" x14ac:dyDescent="0.25">
      <c r="D694" t="s">
        <v>4256</v>
      </c>
      <c r="E694" s="11">
        <v>7442.0962529768894</v>
      </c>
    </row>
    <row r="695" spans="2:5" x14ac:dyDescent="0.25">
      <c r="C695" t="s">
        <v>4035</v>
      </c>
      <c r="E695" s="11">
        <v>9606.9811485393948</v>
      </c>
    </row>
    <row r="696" spans="2:5" x14ac:dyDescent="0.25">
      <c r="C696" t="s">
        <v>67</v>
      </c>
      <c r="E696" s="11"/>
    </row>
    <row r="697" spans="2:5" x14ac:dyDescent="0.25">
      <c r="D697" t="s">
        <v>4257</v>
      </c>
      <c r="E697" s="11">
        <v>44615.833374885136</v>
      </c>
    </row>
    <row r="698" spans="2:5" x14ac:dyDescent="0.25">
      <c r="C698" t="s">
        <v>4045</v>
      </c>
      <c r="E698" s="11">
        <v>44615.833374885136</v>
      </c>
    </row>
    <row r="699" spans="2:5" x14ac:dyDescent="0.25">
      <c r="B699" t="s">
        <v>4036</v>
      </c>
      <c r="E699" s="11">
        <v>13170.097347736521</v>
      </c>
    </row>
    <row r="700" spans="2:5" x14ac:dyDescent="0.25">
      <c r="B700" t="s">
        <v>186</v>
      </c>
      <c r="E700" s="11"/>
    </row>
    <row r="701" spans="2:5" x14ac:dyDescent="0.25">
      <c r="C701" t="s">
        <v>20</v>
      </c>
      <c r="E701" s="11"/>
    </row>
    <row r="702" spans="2:5" x14ac:dyDescent="0.25">
      <c r="D702" t="s">
        <v>4256</v>
      </c>
      <c r="E702" s="11">
        <v>4451.9791718606421</v>
      </c>
    </row>
    <row r="703" spans="2:5" x14ac:dyDescent="0.25">
      <c r="C703" t="s">
        <v>4031</v>
      </c>
      <c r="E703" s="11">
        <v>4451.9791718606421</v>
      </c>
    </row>
    <row r="704" spans="2:5" x14ac:dyDescent="0.25">
      <c r="C704" t="s">
        <v>52</v>
      </c>
      <c r="E704" s="11"/>
    </row>
    <row r="705" spans="1:5" x14ac:dyDescent="0.25">
      <c r="D705" t="s">
        <v>4258</v>
      </c>
      <c r="E705" s="11">
        <v>20000</v>
      </c>
    </row>
    <row r="706" spans="1:5" x14ac:dyDescent="0.25">
      <c r="C706" t="s">
        <v>4034</v>
      </c>
      <c r="E706" s="11">
        <v>20000</v>
      </c>
    </row>
    <row r="707" spans="1:5" x14ac:dyDescent="0.25">
      <c r="B707" t="s">
        <v>4057</v>
      </c>
      <c r="E707" s="11">
        <v>12225.989585930321</v>
      </c>
    </row>
    <row r="708" spans="1:5" x14ac:dyDescent="0.25">
      <c r="A708" t="s">
        <v>4079</v>
      </c>
      <c r="E708" s="11">
        <v>13354.009259116025</v>
      </c>
    </row>
    <row r="709" spans="1:5" x14ac:dyDescent="0.25">
      <c r="A709" t="s">
        <v>726</v>
      </c>
      <c r="E709" s="11"/>
    </row>
    <row r="710" spans="1:5" x14ac:dyDescent="0.25">
      <c r="B710" t="s">
        <v>25</v>
      </c>
      <c r="E710" s="11"/>
    </row>
    <row r="711" spans="1:5" x14ac:dyDescent="0.25">
      <c r="C711" t="s">
        <v>20</v>
      </c>
      <c r="E711" s="11"/>
    </row>
    <row r="712" spans="1:5" x14ac:dyDescent="0.25">
      <c r="D712" t="s">
        <v>4256</v>
      </c>
      <c r="E712" s="11">
        <v>5082.6943786459069</v>
      </c>
    </row>
    <row r="713" spans="1:5" x14ac:dyDescent="0.25">
      <c r="C713" t="s">
        <v>4031</v>
      </c>
      <c r="E713" s="11">
        <v>5082.6943786459069</v>
      </c>
    </row>
    <row r="714" spans="1:5" x14ac:dyDescent="0.25">
      <c r="B714" t="s">
        <v>4032</v>
      </c>
      <c r="E714" s="11">
        <v>5082.6943786459069</v>
      </c>
    </row>
    <row r="715" spans="1:5" x14ac:dyDescent="0.25">
      <c r="B715" t="s">
        <v>18</v>
      </c>
      <c r="E715" s="11"/>
    </row>
    <row r="716" spans="1:5" x14ac:dyDescent="0.25">
      <c r="C716" t="s">
        <v>20</v>
      </c>
      <c r="E716" s="11"/>
    </row>
    <row r="717" spans="1:5" x14ac:dyDescent="0.25">
      <c r="D717" t="s">
        <v>4256</v>
      </c>
      <c r="E717" s="11">
        <v>4500</v>
      </c>
    </row>
    <row r="718" spans="1:5" x14ac:dyDescent="0.25">
      <c r="C718" t="s">
        <v>4031</v>
      </c>
      <c r="E718" s="11">
        <v>4500</v>
      </c>
    </row>
    <row r="719" spans="1:5" x14ac:dyDescent="0.25">
      <c r="C719" t="s">
        <v>52</v>
      </c>
      <c r="E719" s="11"/>
    </row>
    <row r="720" spans="1:5" x14ac:dyDescent="0.25">
      <c r="D720" t="s">
        <v>4257</v>
      </c>
      <c r="E720" s="11">
        <v>10000</v>
      </c>
    </row>
    <row r="721" spans="1:5" x14ac:dyDescent="0.25">
      <c r="D721" t="s">
        <v>4258</v>
      </c>
      <c r="E721" s="11">
        <v>98000</v>
      </c>
    </row>
    <row r="722" spans="1:5" x14ac:dyDescent="0.25">
      <c r="D722" t="s">
        <v>4261</v>
      </c>
      <c r="E722" s="11">
        <v>60000</v>
      </c>
    </row>
    <row r="723" spans="1:5" x14ac:dyDescent="0.25">
      <c r="C723" t="s">
        <v>4034</v>
      </c>
      <c r="E723" s="11">
        <v>56000</v>
      </c>
    </row>
    <row r="724" spans="1:5" x14ac:dyDescent="0.25">
      <c r="B724" t="s">
        <v>4044</v>
      </c>
      <c r="E724" s="11">
        <v>43125</v>
      </c>
    </row>
    <row r="725" spans="1:5" x14ac:dyDescent="0.25">
      <c r="B725" t="s">
        <v>9</v>
      </c>
      <c r="E725" s="11"/>
    </row>
    <row r="726" spans="1:5" x14ac:dyDescent="0.25">
      <c r="C726" t="s">
        <v>20</v>
      </c>
      <c r="E726" s="11"/>
    </row>
    <row r="727" spans="1:5" x14ac:dyDescent="0.25">
      <c r="D727" t="s">
        <v>4258</v>
      </c>
      <c r="E727" s="11">
        <v>8400</v>
      </c>
    </row>
    <row r="728" spans="1:5" x14ac:dyDescent="0.25">
      <c r="D728" t="s">
        <v>4256</v>
      </c>
      <c r="E728" s="11">
        <v>15000</v>
      </c>
    </row>
    <row r="729" spans="1:5" x14ac:dyDescent="0.25">
      <c r="C729" t="s">
        <v>4031</v>
      </c>
      <c r="E729" s="11">
        <v>11700</v>
      </c>
    </row>
    <row r="730" spans="1:5" x14ac:dyDescent="0.25">
      <c r="C730" t="s">
        <v>488</v>
      </c>
      <c r="E730" s="11"/>
    </row>
    <row r="731" spans="1:5" x14ac:dyDescent="0.25">
      <c r="D731" t="s">
        <v>4257</v>
      </c>
      <c r="E731" s="11">
        <v>30000</v>
      </c>
    </row>
    <row r="732" spans="1:5" x14ac:dyDescent="0.25">
      <c r="C732" t="s">
        <v>4041</v>
      </c>
      <c r="E732" s="11">
        <v>30000</v>
      </c>
    </row>
    <row r="733" spans="1:5" x14ac:dyDescent="0.25">
      <c r="B733" t="s">
        <v>4029</v>
      </c>
      <c r="E733" s="11">
        <v>17800</v>
      </c>
    </row>
    <row r="734" spans="1:5" x14ac:dyDescent="0.25">
      <c r="A734" t="s">
        <v>4080</v>
      </c>
      <c r="E734" s="11">
        <v>28872.83679733074</v>
      </c>
    </row>
    <row r="735" spans="1:5" x14ac:dyDescent="0.25">
      <c r="A735" t="s">
        <v>512</v>
      </c>
      <c r="E735" s="11"/>
    </row>
    <row r="736" spans="1:5" x14ac:dyDescent="0.25">
      <c r="B736" t="s">
        <v>18</v>
      </c>
      <c r="E736" s="11"/>
    </row>
    <row r="737" spans="1:5" x14ac:dyDescent="0.25">
      <c r="C737" t="s">
        <v>20</v>
      </c>
      <c r="E737" s="11"/>
    </row>
    <row r="738" spans="1:5" x14ac:dyDescent="0.25">
      <c r="D738" t="s">
        <v>4256</v>
      </c>
      <c r="E738" s="11">
        <v>12000</v>
      </c>
    </row>
    <row r="739" spans="1:5" x14ac:dyDescent="0.25">
      <c r="C739" t="s">
        <v>4031</v>
      </c>
      <c r="E739" s="11">
        <v>12000</v>
      </c>
    </row>
    <row r="740" spans="1:5" x14ac:dyDescent="0.25">
      <c r="B740" t="s">
        <v>4044</v>
      </c>
      <c r="E740" s="11">
        <v>12000</v>
      </c>
    </row>
    <row r="741" spans="1:5" x14ac:dyDescent="0.25">
      <c r="B741" t="s">
        <v>9</v>
      </c>
      <c r="E741" s="11"/>
    </row>
    <row r="742" spans="1:5" x14ac:dyDescent="0.25">
      <c r="C742" t="s">
        <v>488</v>
      </c>
      <c r="E742" s="11"/>
    </row>
    <row r="743" spans="1:5" x14ac:dyDescent="0.25">
      <c r="D743" t="s">
        <v>4256</v>
      </c>
      <c r="E743" s="11">
        <v>12000</v>
      </c>
    </row>
    <row r="744" spans="1:5" x14ac:dyDescent="0.25">
      <c r="C744" t="s">
        <v>4041</v>
      </c>
      <c r="E744" s="11">
        <v>12000</v>
      </c>
    </row>
    <row r="745" spans="1:5" x14ac:dyDescent="0.25">
      <c r="B745" t="s">
        <v>4029</v>
      </c>
      <c r="E745" s="11">
        <v>12000</v>
      </c>
    </row>
    <row r="746" spans="1:5" x14ac:dyDescent="0.25">
      <c r="A746" t="s">
        <v>4081</v>
      </c>
      <c r="E746" s="11">
        <v>12000</v>
      </c>
    </row>
    <row r="747" spans="1:5" x14ac:dyDescent="0.25">
      <c r="A747" t="s">
        <v>36</v>
      </c>
      <c r="E747" s="11"/>
    </row>
    <row r="748" spans="1:5" x14ac:dyDescent="0.25">
      <c r="B748" t="s">
        <v>18</v>
      </c>
      <c r="E748" s="11"/>
    </row>
    <row r="749" spans="1:5" x14ac:dyDescent="0.25">
      <c r="C749" t="s">
        <v>20</v>
      </c>
      <c r="E749" s="11"/>
    </row>
    <row r="750" spans="1:5" x14ac:dyDescent="0.25">
      <c r="D750" t="s">
        <v>4256</v>
      </c>
      <c r="E750" s="11">
        <v>45734.379803697877</v>
      </c>
    </row>
    <row r="751" spans="1:5" x14ac:dyDescent="0.25">
      <c r="C751" t="s">
        <v>4031</v>
      </c>
      <c r="E751" s="11">
        <v>45734.379803697877</v>
      </c>
    </row>
    <row r="752" spans="1:5" x14ac:dyDescent="0.25">
      <c r="C752" t="s">
        <v>67</v>
      </c>
      <c r="E752" s="11"/>
    </row>
    <row r="753" spans="1:5" x14ac:dyDescent="0.25">
      <c r="D753" t="s">
        <v>4256</v>
      </c>
      <c r="E753" s="11">
        <v>65616.131023916547</v>
      </c>
    </row>
    <row r="754" spans="1:5" x14ac:dyDescent="0.25">
      <c r="C754" t="s">
        <v>4045</v>
      </c>
      <c r="E754" s="11">
        <v>65616.131023916547</v>
      </c>
    </row>
    <row r="755" spans="1:5" x14ac:dyDescent="0.25">
      <c r="B755" t="s">
        <v>4044</v>
      </c>
      <c r="E755" s="11">
        <v>55675.255413807216</v>
      </c>
    </row>
    <row r="756" spans="1:5" x14ac:dyDescent="0.25">
      <c r="B756" t="s">
        <v>9</v>
      </c>
      <c r="E756" s="11"/>
    </row>
    <row r="757" spans="1:5" x14ac:dyDescent="0.25">
      <c r="C757" t="s">
        <v>20</v>
      </c>
      <c r="E757" s="11"/>
    </row>
    <row r="758" spans="1:5" x14ac:dyDescent="0.25">
      <c r="D758" t="s">
        <v>4256</v>
      </c>
      <c r="E758" s="11">
        <v>63519.971949580387</v>
      </c>
    </row>
    <row r="759" spans="1:5" x14ac:dyDescent="0.25">
      <c r="C759" t="s">
        <v>4031</v>
      </c>
      <c r="E759" s="11">
        <v>63519.971949580387</v>
      </c>
    </row>
    <row r="760" spans="1:5" x14ac:dyDescent="0.25">
      <c r="B760" t="s">
        <v>4029</v>
      </c>
      <c r="E760" s="11">
        <v>63519.971949580387</v>
      </c>
    </row>
    <row r="761" spans="1:5" x14ac:dyDescent="0.25">
      <c r="B761" t="s">
        <v>13</v>
      </c>
      <c r="E761" s="11"/>
    </row>
    <row r="762" spans="1:5" x14ac:dyDescent="0.25">
      <c r="C762" t="s">
        <v>20</v>
      </c>
      <c r="E762" s="11"/>
    </row>
    <row r="763" spans="1:5" x14ac:dyDescent="0.25">
      <c r="D763" t="s">
        <v>4258</v>
      </c>
      <c r="E763" s="11">
        <v>44463.980364706273</v>
      </c>
    </row>
    <row r="764" spans="1:5" x14ac:dyDescent="0.25">
      <c r="C764" t="s">
        <v>4031</v>
      </c>
      <c r="E764" s="11">
        <v>44463.980364706273</v>
      </c>
    </row>
    <row r="765" spans="1:5" x14ac:dyDescent="0.25">
      <c r="B765" t="s">
        <v>4036</v>
      </c>
      <c r="E765" s="11">
        <v>44463.980364706273</v>
      </c>
    </row>
    <row r="766" spans="1:5" x14ac:dyDescent="0.25">
      <c r="A766" t="s">
        <v>4082</v>
      </c>
      <c r="E766" s="11">
        <v>54833.615785475275</v>
      </c>
    </row>
    <row r="767" spans="1:5" x14ac:dyDescent="0.25">
      <c r="A767" t="s">
        <v>416</v>
      </c>
      <c r="E767" s="11"/>
    </row>
    <row r="768" spans="1:5" x14ac:dyDescent="0.25">
      <c r="B768" t="s">
        <v>18</v>
      </c>
      <c r="E768" s="11"/>
    </row>
    <row r="769" spans="2:5" x14ac:dyDescent="0.25">
      <c r="C769" t="s">
        <v>52</v>
      </c>
      <c r="E769" s="11"/>
    </row>
    <row r="770" spans="2:5" x14ac:dyDescent="0.25">
      <c r="D770" t="s">
        <v>4256</v>
      </c>
      <c r="E770" s="11">
        <v>41000</v>
      </c>
    </row>
    <row r="771" spans="2:5" x14ac:dyDescent="0.25">
      <c r="C771" t="s">
        <v>4034</v>
      </c>
      <c r="E771" s="11">
        <v>41000</v>
      </c>
    </row>
    <row r="772" spans="2:5" x14ac:dyDescent="0.25">
      <c r="B772" t="s">
        <v>4044</v>
      </c>
      <c r="E772" s="11">
        <v>41000</v>
      </c>
    </row>
    <row r="773" spans="2:5" x14ac:dyDescent="0.25">
      <c r="B773" t="s">
        <v>9</v>
      </c>
      <c r="E773" s="11"/>
    </row>
    <row r="774" spans="2:5" x14ac:dyDescent="0.25">
      <c r="C774" t="s">
        <v>52</v>
      </c>
      <c r="E774" s="11"/>
    </row>
    <row r="775" spans="2:5" x14ac:dyDescent="0.25">
      <c r="D775" t="s">
        <v>4256</v>
      </c>
      <c r="E775" s="11">
        <v>103500</v>
      </c>
    </row>
    <row r="776" spans="2:5" x14ac:dyDescent="0.25">
      <c r="C776" t="s">
        <v>4034</v>
      </c>
      <c r="E776" s="11">
        <v>103500</v>
      </c>
    </row>
    <row r="777" spans="2:5" x14ac:dyDescent="0.25">
      <c r="C777" t="s">
        <v>3999</v>
      </c>
      <c r="E777" s="11"/>
    </row>
    <row r="778" spans="2:5" x14ac:dyDescent="0.25">
      <c r="D778" t="s">
        <v>4257</v>
      </c>
      <c r="E778" s="11">
        <v>55000</v>
      </c>
    </row>
    <row r="779" spans="2:5" x14ac:dyDescent="0.25">
      <c r="C779" t="s">
        <v>4035</v>
      </c>
      <c r="E779" s="11">
        <v>55000</v>
      </c>
    </row>
    <row r="780" spans="2:5" x14ac:dyDescent="0.25">
      <c r="B780" t="s">
        <v>4029</v>
      </c>
      <c r="E780" s="11">
        <v>87333.333333333328</v>
      </c>
    </row>
    <row r="781" spans="2:5" x14ac:dyDescent="0.25">
      <c r="B781" t="s">
        <v>13</v>
      </c>
      <c r="E781" s="11"/>
    </row>
    <row r="782" spans="2:5" x14ac:dyDescent="0.25">
      <c r="C782" t="s">
        <v>3999</v>
      </c>
      <c r="E782" s="11"/>
    </row>
    <row r="783" spans="2:5" x14ac:dyDescent="0.25">
      <c r="D783" t="s">
        <v>4258</v>
      </c>
      <c r="E783" s="11">
        <v>31200</v>
      </c>
    </row>
    <row r="784" spans="2:5" x14ac:dyDescent="0.25">
      <c r="C784" t="s">
        <v>4035</v>
      </c>
      <c r="E784" s="11">
        <v>31200</v>
      </c>
    </row>
    <row r="785" spans="1:5" x14ac:dyDescent="0.25">
      <c r="B785" t="s">
        <v>4036</v>
      </c>
      <c r="E785" s="11">
        <v>31200</v>
      </c>
    </row>
    <row r="786" spans="1:5" x14ac:dyDescent="0.25">
      <c r="A786" t="s">
        <v>4083</v>
      </c>
      <c r="E786" s="11">
        <v>66840</v>
      </c>
    </row>
    <row r="787" spans="1:5" x14ac:dyDescent="0.25">
      <c r="A787" t="s">
        <v>895</v>
      </c>
      <c r="E787" s="11"/>
    </row>
    <row r="788" spans="1:5" x14ac:dyDescent="0.25">
      <c r="B788" t="s">
        <v>18</v>
      </c>
      <c r="E788" s="11"/>
    </row>
    <row r="789" spans="1:5" x14ac:dyDescent="0.25">
      <c r="C789" t="s">
        <v>4001</v>
      </c>
      <c r="E789" s="11"/>
    </row>
    <row r="790" spans="1:5" x14ac:dyDescent="0.25">
      <c r="D790" t="s">
        <v>4261</v>
      </c>
      <c r="E790" s="11">
        <v>69871.969144538423</v>
      </c>
    </row>
    <row r="791" spans="1:5" x14ac:dyDescent="0.25">
      <c r="C791" t="s">
        <v>4028</v>
      </c>
      <c r="E791" s="11">
        <v>69871.969144538423</v>
      </c>
    </row>
    <row r="792" spans="1:5" x14ac:dyDescent="0.25">
      <c r="B792" t="s">
        <v>4044</v>
      </c>
      <c r="E792" s="11">
        <v>69871.969144538423</v>
      </c>
    </row>
    <row r="793" spans="1:5" x14ac:dyDescent="0.25">
      <c r="B793" t="s">
        <v>9</v>
      </c>
      <c r="E793" s="11"/>
    </row>
    <row r="794" spans="1:5" x14ac:dyDescent="0.25">
      <c r="C794" t="s">
        <v>20</v>
      </c>
      <c r="E794" s="11"/>
    </row>
    <row r="795" spans="1:5" x14ac:dyDescent="0.25">
      <c r="D795" t="s">
        <v>4258</v>
      </c>
      <c r="E795" s="11">
        <v>24391.669228638868</v>
      </c>
    </row>
    <row r="796" spans="1:5" x14ac:dyDescent="0.25">
      <c r="C796" t="s">
        <v>4031</v>
      </c>
      <c r="E796" s="11">
        <v>24391.669228638868</v>
      </c>
    </row>
    <row r="797" spans="1:5" x14ac:dyDescent="0.25">
      <c r="C797" t="s">
        <v>356</v>
      </c>
      <c r="E797" s="11"/>
    </row>
    <row r="798" spans="1:5" x14ac:dyDescent="0.25">
      <c r="D798" t="s">
        <v>4256</v>
      </c>
      <c r="E798" s="11">
        <v>19055.991584874118</v>
      </c>
    </row>
    <row r="799" spans="1:5" x14ac:dyDescent="0.25">
      <c r="C799" t="s">
        <v>4038</v>
      </c>
      <c r="E799" s="11">
        <v>19055.991584874118</v>
      </c>
    </row>
    <row r="800" spans="1:5" x14ac:dyDescent="0.25">
      <c r="C800" t="s">
        <v>488</v>
      </c>
      <c r="E800" s="11"/>
    </row>
    <row r="801" spans="1:5" x14ac:dyDescent="0.25">
      <c r="D801" t="s">
        <v>4258</v>
      </c>
      <c r="E801" s="11">
        <v>30489.586535798586</v>
      </c>
    </row>
    <row r="802" spans="1:5" x14ac:dyDescent="0.25">
      <c r="C802" t="s">
        <v>4041</v>
      </c>
      <c r="E802" s="11">
        <v>30489.586535798586</v>
      </c>
    </row>
    <row r="803" spans="1:5" x14ac:dyDescent="0.25">
      <c r="B803" t="s">
        <v>4029</v>
      </c>
      <c r="E803" s="11">
        <v>24645.74911643719</v>
      </c>
    </row>
    <row r="804" spans="1:5" x14ac:dyDescent="0.25">
      <c r="B804" t="s">
        <v>13</v>
      </c>
      <c r="E804" s="11"/>
    </row>
    <row r="805" spans="1:5" x14ac:dyDescent="0.25">
      <c r="C805" t="s">
        <v>310</v>
      </c>
      <c r="E805" s="11"/>
    </row>
    <row r="806" spans="1:5" x14ac:dyDescent="0.25">
      <c r="D806" t="s">
        <v>4261</v>
      </c>
      <c r="E806" s="11">
        <v>63519.971949580387</v>
      </c>
    </row>
    <row r="807" spans="1:5" x14ac:dyDescent="0.25">
      <c r="C807" t="s">
        <v>4042</v>
      </c>
      <c r="E807" s="11">
        <v>63519.971949580387</v>
      </c>
    </row>
    <row r="808" spans="1:5" x14ac:dyDescent="0.25">
      <c r="C808" t="s">
        <v>20</v>
      </c>
      <c r="E808" s="11"/>
    </row>
    <row r="809" spans="1:5" x14ac:dyDescent="0.25">
      <c r="D809" t="s">
        <v>4258</v>
      </c>
      <c r="E809" s="11">
        <v>76223.966339496474</v>
      </c>
    </row>
    <row r="810" spans="1:5" x14ac:dyDescent="0.25">
      <c r="C810" t="s">
        <v>4031</v>
      </c>
      <c r="E810" s="11">
        <v>76223.966339496474</v>
      </c>
    </row>
    <row r="811" spans="1:5" x14ac:dyDescent="0.25">
      <c r="B811" t="s">
        <v>4036</v>
      </c>
      <c r="E811" s="11">
        <v>69871.969144538423</v>
      </c>
    </row>
    <row r="812" spans="1:5" x14ac:dyDescent="0.25">
      <c r="A812" t="s">
        <v>4084</v>
      </c>
      <c r="E812" s="11">
        <v>47258.859130487806</v>
      </c>
    </row>
    <row r="813" spans="1:5" x14ac:dyDescent="0.25">
      <c r="A813" t="s">
        <v>654</v>
      </c>
      <c r="E813" s="11"/>
    </row>
    <row r="814" spans="1:5" x14ac:dyDescent="0.25">
      <c r="B814" t="s">
        <v>18</v>
      </c>
      <c r="E814" s="11"/>
    </row>
    <row r="815" spans="1:5" x14ac:dyDescent="0.25">
      <c r="C815" t="s">
        <v>20</v>
      </c>
      <c r="E815" s="11"/>
    </row>
    <row r="816" spans="1:5" x14ac:dyDescent="0.25">
      <c r="D816" t="s">
        <v>4256</v>
      </c>
      <c r="E816" s="11">
        <v>41000</v>
      </c>
    </row>
    <row r="817" spans="1:5" x14ac:dyDescent="0.25">
      <c r="C817" t="s">
        <v>4031</v>
      </c>
      <c r="E817" s="11">
        <v>41000</v>
      </c>
    </row>
    <row r="818" spans="1:5" x14ac:dyDescent="0.25">
      <c r="B818" t="s">
        <v>4044</v>
      </c>
      <c r="E818" s="11">
        <v>41000</v>
      </c>
    </row>
    <row r="819" spans="1:5" x14ac:dyDescent="0.25">
      <c r="B819" t="s">
        <v>9</v>
      </c>
      <c r="E819" s="11"/>
    </row>
    <row r="820" spans="1:5" x14ac:dyDescent="0.25">
      <c r="C820" t="s">
        <v>20</v>
      </c>
      <c r="E820" s="11"/>
    </row>
    <row r="821" spans="1:5" x14ac:dyDescent="0.25">
      <c r="D821" t="s">
        <v>4257</v>
      </c>
      <c r="E821" s="11">
        <v>50694.322109187968</v>
      </c>
    </row>
    <row r="822" spans="1:5" x14ac:dyDescent="0.25">
      <c r="C822" t="s">
        <v>4031</v>
      </c>
      <c r="E822" s="11">
        <v>50694.322109187968</v>
      </c>
    </row>
    <row r="823" spans="1:5" x14ac:dyDescent="0.25">
      <c r="B823" t="s">
        <v>4029</v>
      </c>
      <c r="E823" s="11">
        <v>50694.322109187968</v>
      </c>
    </row>
    <row r="824" spans="1:5" x14ac:dyDescent="0.25">
      <c r="B824" t="s">
        <v>13</v>
      </c>
      <c r="E824" s="11"/>
    </row>
    <row r="825" spans="1:5" x14ac:dyDescent="0.25">
      <c r="C825" t="s">
        <v>20</v>
      </c>
      <c r="E825" s="11"/>
    </row>
    <row r="826" spans="1:5" x14ac:dyDescent="0.25">
      <c r="D826" t="s">
        <v>4256</v>
      </c>
      <c r="E826" s="11">
        <v>111000</v>
      </c>
    </row>
    <row r="827" spans="1:5" x14ac:dyDescent="0.25">
      <c r="C827" t="s">
        <v>4031</v>
      </c>
      <c r="E827" s="11">
        <v>111000</v>
      </c>
    </row>
    <row r="828" spans="1:5" x14ac:dyDescent="0.25">
      <c r="B828" t="s">
        <v>4036</v>
      </c>
      <c r="E828" s="11">
        <v>111000</v>
      </c>
    </row>
    <row r="829" spans="1:5" x14ac:dyDescent="0.25">
      <c r="A829" t="s">
        <v>4085</v>
      </c>
      <c r="E829" s="11">
        <v>67564.774036395989</v>
      </c>
    </row>
    <row r="830" spans="1:5" x14ac:dyDescent="0.25">
      <c r="A830" t="s">
        <v>1344</v>
      </c>
      <c r="E830" s="11"/>
    </row>
    <row r="831" spans="1:5" x14ac:dyDescent="0.25">
      <c r="B831" t="s">
        <v>9</v>
      </c>
      <c r="E831" s="11"/>
    </row>
    <row r="832" spans="1:5" x14ac:dyDescent="0.25">
      <c r="C832" t="s">
        <v>52</v>
      </c>
      <c r="E832" s="11"/>
    </row>
    <row r="833" spans="1:5" x14ac:dyDescent="0.25">
      <c r="D833" t="s">
        <v>4257</v>
      </c>
      <c r="E833" s="11">
        <v>51497.005988023957</v>
      </c>
    </row>
    <row r="834" spans="1:5" x14ac:dyDescent="0.25">
      <c r="C834" t="s">
        <v>4034</v>
      </c>
      <c r="E834" s="11">
        <v>51497.005988023957</v>
      </c>
    </row>
    <row r="835" spans="1:5" x14ac:dyDescent="0.25">
      <c r="B835" t="s">
        <v>4029</v>
      </c>
      <c r="E835" s="11">
        <v>51497.005988023957</v>
      </c>
    </row>
    <row r="836" spans="1:5" x14ac:dyDescent="0.25">
      <c r="A836" t="s">
        <v>4086</v>
      </c>
      <c r="E836" s="11">
        <v>51497.005988023957</v>
      </c>
    </row>
    <row r="837" spans="1:5" x14ac:dyDescent="0.25">
      <c r="A837" t="s">
        <v>1176</v>
      </c>
      <c r="E837" s="11"/>
    </row>
    <row r="838" spans="1:5" x14ac:dyDescent="0.25">
      <c r="B838" t="s">
        <v>18</v>
      </c>
      <c r="E838" s="11"/>
    </row>
    <row r="839" spans="1:5" x14ac:dyDescent="0.25">
      <c r="C839" t="s">
        <v>20</v>
      </c>
      <c r="E839" s="11"/>
    </row>
    <row r="840" spans="1:5" x14ac:dyDescent="0.25">
      <c r="D840" t="s">
        <v>4258</v>
      </c>
      <c r="E840" s="11">
        <v>36000</v>
      </c>
    </row>
    <row r="841" spans="1:5" x14ac:dyDescent="0.25">
      <c r="C841" t="s">
        <v>4031</v>
      </c>
      <c r="E841" s="11">
        <v>36000</v>
      </c>
    </row>
    <row r="842" spans="1:5" x14ac:dyDescent="0.25">
      <c r="B842" t="s">
        <v>4044</v>
      </c>
      <c r="E842" s="11">
        <v>36000</v>
      </c>
    </row>
    <row r="843" spans="1:5" x14ac:dyDescent="0.25">
      <c r="B843" t="s">
        <v>9</v>
      </c>
      <c r="E843" s="11"/>
    </row>
    <row r="844" spans="1:5" x14ac:dyDescent="0.25">
      <c r="C844" t="s">
        <v>20</v>
      </c>
      <c r="E844" s="11"/>
    </row>
    <row r="845" spans="1:5" x14ac:dyDescent="0.25">
      <c r="D845" t="s">
        <v>4258</v>
      </c>
      <c r="E845" s="11">
        <v>50000</v>
      </c>
    </row>
    <row r="846" spans="1:5" x14ac:dyDescent="0.25">
      <c r="C846" t="s">
        <v>4031</v>
      </c>
      <c r="E846" s="11">
        <v>50000</v>
      </c>
    </row>
    <row r="847" spans="1:5" x14ac:dyDescent="0.25">
      <c r="B847" t="s">
        <v>4029</v>
      </c>
      <c r="E847" s="11">
        <v>50000</v>
      </c>
    </row>
    <row r="848" spans="1:5" x14ac:dyDescent="0.25">
      <c r="B848" t="s">
        <v>13</v>
      </c>
      <c r="E848" s="11"/>
    </row>
    <row r="849" spans="1:5" x14ac:dyDescent="0.25">
      <c r="C849" t="s">
        <v>52</v>
      </c>
      <c r="E849" s="11"/>
    </row>
    <row r="850" spans="1:5" x14ac:dyDescent="0.25">
      <c r="D850" t="s">
        <v>4257</v>
      </c>
      <c r="E850" s="11">
        <v>42000</v>
      </c>
    </row>
    <row r="851" spans="1:5" x14ac:dyDescent="0.25">
      <c r="C851" t="s">
        <v>4034</v>
      </c>
      <c r="E851" s="11">
        <v>42000</v>
      </c>
    </row>
    <row r="852" spans="1:5" x14ac:dyDescent="0.25">
      <c r="B852" t="s">
        <v>4036</v>
      </c>
      <c r="E852" s="11">
        <v>42000</v>
      </c>
    </row>
    <row r="853" spans="1:5" x14ac:dyDescent="0.25">
      <c r="A853" t="s">
        <v>4087</v>
      </c>
      <c r="E853" s="11">
        <v>42666.666666666664</v>
      </c>
    </row>
    <row r="854" spans="1:5" x14ac:dyDescent="0.25">
      <c r="A854" t="s">
        <v>1043</v>
      </c>
      <c r="E854" s="11"/>
    </row>
    <row r="855" spans="1:5" x14ac:dyDescent="0.25">
      <c r="B855" t="s">
        <v>9</v>
      </c>
      <c r="E855" s="11"/>
    </row>
    <row r="856" spans="1:5" x14ac:dyDescent="0.25">
      <c r="C856" t="s">
        <v>488</v>
      </c>
      <c r="E856" s="11"/>
    </row>
    <row r="857" spans="1:5" x14ac:dyDescent="0.25">
      <c r="D857" t="s">
        <v>4258</v>
      </c>
      <c r="E857" s="11">
        <v>15600</v>
      </c>
    </row>
    <row r="858" spans="1:5" x14ac:dyDescent="0.25">
      <c r="C858" t="s">
        <v>4041</v>
      </c>
      <c r="E858" s="11">
        <v>15600</v>
      </c>
    </row>
    <row r="859" spans="1:5" x14ac:dyDescent="0.25">
      <c r="B859" t="s">
        <v>4029</v>
      </c>
      <c r="E859" s="11">
        <v>15600</v>
      </c>
    </row>
    <row r="860" spans="1:5" x14ac:dyDescent="0.25">
      <c r="A860" t="s">
        <v>4088</v>
      </c>
      <c r="E860" s="11">
        <v>15600</v>
      </c>
    </row>
    <row r="861" spans="1:5" x14ac:dyDescent="0.25">
      <c r="A861" t="s">
        <v>1371</v>
      </c>
      <c r="E861" s="11"/>
    </row>
    <row r="862" spans="1:5" x14ac:dyDescent="0.25">
      <c r="B862" t="s">
        <v>18</v>
      </c>
      <c r="E862" s="11"/>
    </row>
    <row r="863" spans="1:5" x14ac:dyDescent="0.25">
      <c r="C863" t="s">
        <v>52</v>
      </c>
      <c r="E863" s="11"/>
    </row>
    <row r="864" spans="1:5" x14ac:dyDescent="0.25">
      <c r="D864" t="s">
        <v>4257</v>
      </c>
      <c r="E864" s="11">
        <v>4400</v>
      </c>
    </row>
    <row r="865" spans="1:5" x14ac:dyDescent="0.25">
      <c r="C865" t="s">
        <v>4034</v>
      </c>
      <c r="E865" s="11">
        <v>4400</v>
      </c>
    </row>
    <row r="866" spans="1:5" x14ac:dyDescent="0.25">
      <c r="B866" t="s">
        <v>4044</v>
      </c>
      <c r="E866" s="11">
        <v>4400</v>
      </c>
    </row>
    <row r="867" spans="1:5" x14ac:dyDescent="0.25">
      <c r="A867" t="s">
        <v>4089</v>
      </c>
      <c r="E867" s="11">
        <v>4400</v>
      </c>
    </row>
    <row r="868" spans="1:5" x14ac:dyDescent="0.25">
      <c r="A868" t="s">
        <v>1745</v>
      </c>
      <c r="E868" s="11"/>
    </row>
    <row r="869" spans="1:5" x14ac:dyDescent="0.25">
      <c r="B869" t="s">
        <v>9</v>
      </c>
      <c r="E869" s="11"/>
    </row>
    <row r="870" spans="1:5" x14ac:dyDescent="0.25">
      <c r="C870" t="s">
        <v>310</v>
      </c>
      <c r="E870" s="11"/>
    </row>
    <row r="871" spans="1:5" x14ac:dyDescent="0.25">
      <c r="D871" t="s">
        <v>4257</v>
      </c>
      <c r="E871" s="11">
        <v>177600</v>
      </c>
    </row>
    <row r="872" spans="1:5" x14ac:dyDescent="0.25">
      <c r="C872" t="s">
        <v>4042</v>
      </c>
      <c r="E872" s="11">
        <v>177600</v>
      </c>
    </row>
    <row r="873" spans="1:5" x14ac:dyDescent="0.25">
      <c r="B873" t="s">
        <v>4029</v>
      </c>
      <c r="E873" s="11">
        <v>177600</v>
      </c>
    </row>
    <row r="874" spans="1:5" x14ac:dyDescent="0.25">
      <c r="A874" t="s">
        <v>4090</v>
      </c>
      <c r="E874" s="11">
        <v>177600</v>
      </c>
    </row>
    <row r="875" spans="1:5" x14ac:dyDescent="0.25">
      <c r="A875" t="s">
        <v>1700</v>
      </c>
      <c r="E875" s="11"/>
    </row>
    <row r="876" spans="1:5" x14ac:dyDescent="0.25">
      <c r="B876" t="s">
        <v>13</v>
      </c>
      <c r="E876" s="11"/>
    </row>
    <row r="877" spans="1:5" x14ac:dyDescent="0.25">
      <c r="C877" t="s">
        <v>52</v>
      </c>
      <c r="E877" s="11"/>
    </row>
    <row r="878" spans="1:5" x14ac:dyDescent="0.25">
      <c r="D878" t="s">
        <v>4257</v>
      </c>
      <c r="E878" s="11">
        <v>24864</v>
      </c>
    </row>
    <row r="879" spans="1:5" x14ac:dyDescent="0.25">
      <c r="C879" t="s">
        <v>4034</v>
      </c>
      <c r="E879" s="11">
        <v>24864</v>
      </c>
    </row>
    <row r="880" spans="1:5" x14ac:dyDescent="0.25">
      <c r="B880" t="s">
        <v>4036</v>
      </c>
      <c r="E880" s="11">
        <v>24864</v>
      </c>
    </row>
    <row r="881" spans="1:5" x14ac:dyDescent="0.25">
      <c r="A881" t="s">
        <v>4091</v>
      </c>
      <c r="E881" s="11">
        <v>24864</v>
      </c>
    </row>
    <row r="882" spans="1:5" x14ac:dyDescent="0.25">
      <c r="A882" t="s">
        <v>818</v>
      </c>
      <c r="E882" s="11"/>
    </row>
    <row r="883" spans="1:5" x14ac:dyDescent="0.25">
      <c r="B883" t="s">
        <v>9</v>
      </c>
      <c r="E883" s="11"/>
    </row>
    <row r="884" spans="1:5" x14ac:dyDescent="0.25">
      <c r="C884" t="s">
        <v>310</v>
      </c>
      <c r="E884" s="11"/>
    </row>
    <row r="885" spans="1:5" x14ac:dyDescent="0.25">
      <c r="D885" t="s">
        <v>4256</v>
      </c>
      <c r="E885" s="11">
        <v>15000</v>
      </c>
    </row>
    <row r="886" spans="1:5" x14ac:dyDescent="0.25">
      <c r="C886" t="s">
        <v>4042</v>
      </c>
      <c r="E886" s="11">
        <v>15000</v>
      </c>
    </row>
    <row r="887" spans="1:5" x14ac:dyDescent="0.25">
      <c r="B887" t="s">
        <v>4029</v>
      </c>
      <c r="E887" s="11">
        <v>15000</v>
      </c>
    </row>
    <row r="888" spans="1:5" x14ac:dyDescent="0.25">
      <c r="A888" t="s">
        <v>4092</v>
      </c>
      <c r="E888" s="11">
        <v>15000</v>
      </c>
    </row>
    <row r="889" spans="1:5" x14ac:dyDescent="0.25">
      <c r="A889" t="s">
        <v>1118</v>
      </c>
      <c r="E889" s="11"/>
    </row>
    <row r="890" spans="1:5" x14ac:dyDescent="0.25">
      <c r="B890" t="s">
        <v>25</v>
      </c>
      <c r="E890" s="11"/>
    </row>
    <row r="891" spans="1:5" x14ac:dyDescent="0.25">
      <c r="C891" t="s">
        <v>20</v>
      </c>
      <c r="E891" s="11"/>
    </row>
    <row r="892" spans="1:5" x14ac:dyDescent="0.25">
      <c r="D892" t="s">
        <v>4258</v>
      </c>
      <c r="E892" s="11">
        <v>30000</v>
      </c>
    </row>
    <row r="893" spans="1:5" x14ac:dyDescent="0.25">
      <c r="C893" t="s">
        <v>4031</v>
      </c>
      <c r="E893" s="11">
        <v>30000</v>
      </c>
    </row>
    <row r="894" spans="1:5" x14ac:dyDescent="0.25">
      <c r="C894" t="s">
        <v>52</v>
      </c>
      <c r="E894" s="11"/>
    </row>
    <row r="895" spans="1:5" x14ac:dyDescent="0.25">
      <c r="D895" t="s">
        <v>4256</v>
      </c>
      <c r="E895" s="11">
        <v>36000</v>
      </c>
    </row>
    <row r="896" spans="1:5" x14ac:dyDescent="0.25">
      <c r="C896" t="s">
        <v>4034</v>
      </c>
      <c r="E896" s="11">
        <v>36000</v>
      </c>
    </row>
    <row r="897" spans="1:5" x14ac:dyDescent="0.25">
      <c r="B897" t="s">
        <v>4032</v>
      </c>
      <c r="E897" s="11">
        <v>33000</v>
      </c>
    </row>
    <row r="898" spans="1:5" x14ac:dyDescent="0.25">
      <c r="B898" t="s">
        <v>9</v>
      </c>
      <c r="E898" s="11"/>
    </row>
    <row r="899" spans="1:5" x14ac:dyDescent="0.25">
      <c r="C899" t="s">
        <v>279</v>
      </c>
      <c r="E899" s="11"/>
    </row>
    <row r="900" spans="1:5" x14ac:dyDescent="0.25">
      <c r="D900" t="s">
        <v>4256</v>
      </c>
      <c r="E900" s="11">
        <v>11404.820437438224</v>
      </c>
    </row>
    <row r="901" spans="1:5" x14ac:dyDescent="0.25">
      <c r="C901" t="s">
        <v>4043</v>
      </c>
      <c r="E901" s="11">
        <v>11404.820437438224</v>
      </c>
    </row>
    <row r="902" spans="1:5" x14ac:dyDescent="0.25">
      <c r="C902" t="s">
        <v>52</v>
      </c>
      <c r="E902" s="11"/>
    </row>
    <row r="903" spans="1:5" x14ac:dyDescent="0.25">
      <c r="D903" t="s">
        <v>4256</v>
      </c>
      <c r="E903" s="11">
        <v>17107.230656157335</v>
      </c>
    </row>
    <row r="904" spans="1:5" x14ac:dyDescent="0.25">
      <c r="C904" t="s">
        <v>4034</v>
      </c>
      <c r="E904" s="11">
        <v>17107.230656157335</v>
      </c>
    </row>
    <row r="905" spans="1:5" x14ac:dyDescent="0.25">
      <c r="B905" t="s">
        <v>4029</v>
      </c>
      <c r="E905" s="11">
        <v>15206.427249917631</v>
      </c>
    </row>
    <row r="906" spans="1:5" x14ac:dyDescent="0.25">
      <c r="B906" t="s">
        <v>13</v>
      </c>
      <c r="E906" s="11"/>
    </row>
    <row r="907" spans="1:5" x14ac:dyDescent="0.25">
      <c r="C907" t="s">
        <v>4001</v>
      </c>
      <c r="E907" s="11"/>
    </row>
    <row r="908" spans="1:5" x14ac:dyDescent="0.25">
      <c r="D908" t="s">
        <v>4258</v>
      </c>
      <c r="E908" s="11">
        <v>35000</v>
      </c>
    </row>
    <row r="909" spans="1:5" x14ac:dyDescent="0.25">
      <c r="C909" t="s">
        <v>4028</v>
      </c>
      <c r="E909" s="11">
        <v>35000</v>
      </c>
    </row>
    <row r="910" spans="1:5" x14ac:dyDescent="0.25">
      <c r="B910" t="s">
        <v>4036</v>
      </c>
      <c r="E910" s="11">
        <v>35000</v>
      </c>
    </row>
    <row r="911" spans="1:5" x14ac:dyDescent="0.25">
      <c r="A911" t="s">
        <v>4093</v>
      </c>
      <c r="E911" s="11">
        <v>24436.546958292147</v>
      </c>
    </row>
    <row r="912" spans="1:5" x14ac:dyDescent="0.25">
      <c r="A912" t="s">
        <v>1771</v>
      </c>
      <c r="E912" s="11"/>
    </row>
    <row r="913" spans="1:5" x14ac:dyDescent="0.25">
      <c r="B913" t="s">
        <v>9</v>
      </c>
      <c r="E913" s="11"/>
    </row>
    <row r="914" spans="1:5" x14ac:dyDescent="0.25">
      <c r="C914" t="s">
        <v>279</v>
      </c>
      <c r="E914" s="11"/>
    </row>
    <row r="915" spans="1:5" x14ac:dyDescent="0.25">
      <c r="D915" t="s">
        <v>4257</v>
      </c>
      <c r="E915" s="11">
        <v>9376.2513877177607</v>
      </c>
    </row>
    <row r="916" spans="1:5" x14ac:dyDescent="0.25">
      <c r="C916" t="s">
        <v>4043</v>
      </c>
      <c r="E916" s="11">
        <v>9376.2513877177607</v>
      </c>
    </row>
    <row r="917" spans="1:5" x14ac:dyDescent="0.25">
      <c r="B917" t="s">
        <v>4029</v>
      </c>
      <c r="E917" s="11">
        <v>9376.2513877177607</v>
      </c>
    </row>
    <row r="918" spans="1:5" x14ac:dyDescent="0.25">
      <c r="A918" t="s">
        <v>4094</v>
      </c>
      <c r="E918" s="11">
        <v>9376.2513877177607</v>
      </c>
    </row>
    <row r="919" spans="1:5" x14ac:dyDescent="0.25">
      <c r="A919" t="s">
        <v>166</v>
      </c>
      <c r="E919" s="11"/>
    </row>
    <row r="920" spans="1:5" x14ac:dyDescent="0.25">
      <c r="B920" t="s">
        <v>9</v>
      </c>
      <c r="E920" s="11"/>
    </row>
    <row r="921" spans="1:5" x14ac:dyDescent="0.25">
      <c r="C921" t="s">
        <v>20</v>
      </c>
      <c r="E921" s="11"/>
    </row>
    <row r="922" spans="1:5" x14ac:dyDescent="0.25">
      <c r="D922" t="s">
        <v>4256</v>
      </c>
      <c r="E922" s="11">
        <v>18464</v>
      </c>
    </row>
    <row r="923" spans="1:5" x14ac:dyDescent="0.25">
      <c r="C923" t="s">
        <v>4031</v>
      </c>
      <c r="E923" s="11">
        <v>18464</v>
      </c>
    </row>
    <row r="924" spans="1:5" x14ac:dyDescent="0.25">
      <c r="C924" t="s">
        <v>4001</v>
      </c>
      <c r="E924" s="11"/>
    </row>
    <row r="925" spans="1:5" x14ac:dyDescent="0.25">
      <c r="D925" t="s">
        <v>4257</v>
      </c>
      <c r="E925" s="11">
        <v>45000</v>
      </c>
    </row>
    <row r="926" spans="1:5" x14ac:dyDescent="0.25">
      <c r="C926" t="s">
        <v>4028</v>
      </c>
      <c r="E926" s="11">
        <v>45000</v>
      </c>
    </row>
    <row r="927" spans="1:5" x14ac:dyDescent="0.25">
      <c r="C927" t="s">
        <v>52</v>
      </c>
      <c r="E927" s="11"/>
    </row>
    <row r="928" spans="1:5" x14ac:dyDescent="0.25">
      <c r="D928" t="s">
        <v>4256</v>
      </c>
      <c r="E928" s="11">
        <v>16500</v>
      </c>
    </row>
    <row r="929" spans="2:5" x14ac:dyDescent="0.25">
      <c r="C929" t="s">
        <v>4034</v>
      </c>
      <c r="E929" s="11">
        <v>16500</v>
      </c>
    </row>
    <row r="930" spans="2:5" x14ac:dyDescent="0.25">
      <c r="B930" t="s">
        <v>4029</v>
      </c>
      <c r="E930" s="11">
        <v>22985.599999999999</v>
      </c>
    </row>
    <row r="931" spans="2:5" x14ac:dyDescent="0.25">
      <c r="B931" t="s">
        <v>13</v>
      </c>
      <c r="E931" s="11"/>
    </row>
    <row r="932" spans="2:5" x14ac:dyDescent="0.25">
      <c r="C932" t="s">
        <v>310</v>
      </c>
      <c r="E932" s="11"/>
    </row>
    <row r="933" spans="2:5" x14ac:dyDescent="0.25">
      <c r="D933" t="s">
        <v>4256</v>
      </c>
      <c r="E933" s="11">
        <v>15500</v>
      </c>
    </row>
    <row r="934" spans="2:5" x14ac:dyDescent="0.25">
      <c r="C934" t="s">
        <v>4042</v>
      </c>
      <c r="E934" s="11">
        <v>15500</v>
      </c>
    </row>
    <row r="935" spans="2:5" x14ac:dyDescent="0.25">
      <c r="C935" t="s">
        <v>20</v>
      </c>
      <c r="E935" s="11"/>
    </row>
    <row r="936" spans="2:5" x14ac:dyDescent="0.25">
      <c r="D936" t="s">
        <v>4256</v>
      </c>
      <c r="E936" s="11">
        <v>30478.491442596365</v>
      </c>
    </row>
    <row r="937" spans="2:5" x14ac:dyDescent="0.25">
      <c r="C937" t="s">
        <v>4031</v>
      </c>
      <c r="E937" s="11">
        <v>30478.491442596365</v>
      </c>
    </row>
    <row r="938" spans="2:5" x14ac:dyDescent="0.25">
      <c r="C938" t="s">
        <v>4001</v>
      </c>
      <c r="E938" s="11"/>
    </row>
    <row r="939" spans="2:5" x14ac:dyDescent="0.25">
      <c r="D939" t="s">
        <v>4258</v>
      </c>
      <c r="E939" s="11">
        <v>100000</v>
      </c>
    </row>
    <row r="940" spans="2:5" x14ac:dyDescent="0.25">
      <c r="C940" t="s">
        <v>4028</v>
      </c>
      <c r="E940" s="11">
        <v>100000</v>
      </c>
    </row>
    <row r="941" spans="2:5" x14ac:dyDescent="0.25">
      <c r="C941" t="s">
        <v>52</v>
      </c>
      <c r="E941" s="11"/>
    </row>
    <row r="942" spans="2:5" x14ac:dyDescent="0.25">
      <c r="D942" t="s">
        <v>4261</v>
      </c>
      <c r="E942" s="11">
        <v>30000</v>
      </c>
    </row>
    <row r="943" spans="2:5" x14ac:dyDescent="0.25">
      <c r="C943" t="s">
        <v>4034</v>
      </c>
      <c r="E943" s="11">
        <v>30000</v>
      </c>
    </row>
    <row r="944" spans="2:5" x14ac:dyDescent="0.25">
      <c r="B944" t="s">
        <v>4036</v>
      </c>
      <c r="E944" s="11">
        <v>41291.396577038548</v>
      </c>
    </row>
    <row r="945" spans="1:5" x14ac:dyDescent="0.25">
      <c r="A945" t="s">
        <v>4095</v>
      </c>
      <c r="E945" s="11">
        <v>32138.498288519273</v>
      </c>
    </row>
    <row r="946" spans="1:5" x14ac:dyDescent="0.25">
      <c r="A946" t="s">
        <v>1411</v>
      </c>
      <c r="E946" s="11"/>
    </row>
    <row r="947" spans="1:5" x14ac:dyDescent="0.25">
      <c r="B947" t="s">
        <v>13</v>
      </c>
      <c r="E947" s="11"/>
    </row>
    <row r="948" spans="1:5" x14ac:dyDescent="0.25">
      <c r="C948" t="s">
        <v>20</v>
      </c>
      <c r="E948" s="11"/>
    </row>
    <row r="949" spans="1:5" x14ac:dyDescent="0.25">
      <c r="D949" t="s">
        <v>4256</v>
      </c>
      <c r="E949" s="11">
        <v>7261.724659606657</v>
      </c>
    </row>
    <row r="950" spans="1:5" x14ac:dyDescent="0.25">
      <c r="C950" t="s">
        <v>4031</v>
      </c>
      <c r="E950" s="11">
        <v>7261.724659606657</v>
      </c>
    </row>
    <row r="951" spans="1:5" x14ac:dyDescent="0.25">
      <c r="B951" t="s">
        <v>4036</v>
      </c>
      <c r="E951" s="11">
        <v>7261.724659606657</v>
      </c>
    </row>
    <row r="952" spans="1:5" x14ac:dyDescent="0.25">
      <c r="A952" t="s">
        <v>4096</v>
      </c>
      <c r="E952" s="11">
        <v>7261.724659606657</v>
      </c>
    </row>
    <row r="953" spans="1:5" x14ac:dyDescent="0.25">
      <c r="A953" t="s">
        <v>1291</v>
      </c>
      <c r="E953" s="11"/>
    </row>
    <row r="954" spans="1:5" x14ac:dyDescent="0.25">
      <c r="B954" t="s">
        <v>9</v>
      </c>
      <c r="E954" s="11"/>
    </row>
    <row r="955" spans="1:5" x14ac:dyDescent="0.25">
      <c r="C955" t="s">
        <v>52</v>
      </c>
      <c r="E955" s="11"/>
    </row>
    <row r="956" spans="1:5" x14ac:dyDescent="0.25">
      <c r="D956" t="s">
        <v>4258</v>
      </c>
      <c r="E956" s="11">
        <v>13500</v>
      </c>
    </row>
    <row r="957" spans="1:5" x14ac:dyDescent="0.25">
      <c r="C957" t="s">
        <v>4034</v>
      </c>
      <c r="E957" s="11">
        <v>13500</v>
      </c>
    </row>
    <row r="958" spans="1:5" x14ac:dyDescent="0.25">
      <c r="B958" t="s">
        <v>4029</v>
      </c>
      <c r="E958" s="11">
        <v>13500</v>
      </c>
    </row>
    <row r="959" spans="1:5" x14ac:dyDescent="0.25">
      <c r="A959" t="s">
        <v>4097</v>
      </c>
      <c r="E959" s="11">
        <v>13500</v>
      </c>
    </row>
    <row r="960" spans="1:5" x14ac:dyDescent="0.25">
      <c r="A960" t="s">
        <v>1731</v>
      </c>
      <c r="E960" s="11"/>
    </row>
    <row r="961" spans="1:5" x14ac:dyDescent="0.25">
      <c r="B961" t="s">
        <v>13</v>
      </c>
      <c r="E961" s="11"/>
    </row>
    <row r="962" spans="1:5" x14ac:dyDescent="0.25">
      <c r="C962" t="s">
        <v>488</v>
      </c>
      <c r="E962" s="11"/>
    </row>
    <row r="963" spans="1:5" x14ac:dyDescent="0.25">
      <c r="D963" t="s">
        <v>4257</v>
      </c>
      <c r="E963" s="11">
        <v>13745.704467353951</v>
      </c>
    </row>
    <row r="964" spans="1:5" x14ac:dyDescent="0.25">
      <c r="C964" t="s">
        <v>4041</v>
      </c>
      <c r="E964" s="11">
        <v>13745.704467353951</v>
      </c>
    </row>
    <row r="965" spans="1:5" x14ac:dyDescent="0.25">
      <c r="B965" t="s">
        <v>4036</v>
      </c>
      <c r="E965" s="11">
        <v>13745.704467353951</v>
      </c>
    </row>
    <row r="966" spans="1:5" x14ac:dyDescent="0.25">
      <c r="A966" t="s">
        <v>4098</v>
      </c>
      <c r="E966" s="11">
        <v>13745.704467353951</v>
      </c>
    </row>
    <row r="967" spans="1:5" x14ac:dyDescent="0.25">
      <c r="A967" t="s">
        <v>577</v>
      </c>
      <c r="E967" s="11"/>
    </row>
    <row r="968" spans="1:5" x14ac:dyDescent="0.25">
      <c r="B968" t="s">
        <v>18</v>
      </c>
      <c r="E968" s="11"/>
    </row>
    <row r="969" spans="1:5" x14ac:dyDescent="0.25">
      <c r="C969" t="s">
        <v>279</v>
      </c>
      <c r="E969" s="11"/>
    </row>
    <row r="970" spans="1:5" x14ac:dyDescent="0.25">
      <c r="D970" t="s">
        <v>4256</v>
      </c>
      <c r="E970" s="11">
        <v>24000</v>
      </c>
    </row>
    <row r="971" spans="1:5" x14ac:dyDescent="0.25">
      <c r="C971" t="s">
        <v>4043</v>
      </c>
      <c r="E971" s="11">
        <v>24000</v>
      </c>
    </row>
    <row r="972" spans="1:5" x14ac:dyDescent="0.25">
      <c r="B972" t="s">
        <v>4044</v>
      </c>
      <c r="E972" s="11">
        <v>24000</v>
      </c>
    </row>
    <row r="973" spans="1:5" x14ac:dyDescent="0.25">
      <c r="A973" t="s">
        <v>4099</v>
      </c>
      <c r="E973" s="11">
        <v>24000</v>
      </c>
    </row>
    <row r="974" spans="1:5" x14ac:dyDescent="0.25">
      <c r="A974" t="s">
        <v>1444</v>
      </c>
      <c r="E974" s="11"/>
    </row>
    <row r="975" spans="1:5" x14ac:dyDescent="0.25">
      <c r="B975" t="s">
        <v>25</v>
      </c>
      <c r="E975" s="11"/>
    </row>
    <row r="976" spans="1:5" x14ac:dyDescent="0.25">
      <c r="C976" t="s">
        <v>52</v>
      </c>
      <c r="E976" s="11"/>
    </row>
    <row r="977" spans="1:5" x14ac:dyDescent="0.25">
      <c r="D977" t="s">
        <v>4258</v>
      </c>
      <c r="E977" s="11">
        <v>20400</v>
      </c>
    </row>
    <row r="978" spans="1:5" x14ac:dyDescent="0.25">
      <c r="C978" t="s">
        <v>4034</v>
      </c>
      <c r="E978" s="11">
        <v>20400</v>
      </c>
    </row>
    <row r="979" spans="1:5" x14ac:dyDescent="0.25">
      <c r="B979" t="s">
        <v>4032</v>
      </c>
      <c r="E979" s="11">
        <v>20400</v>
      </c>
    </row>
    <row r="980" spans="1:5" x14ac:dyDescent="0.25">
      <c r="B980" t="s">
        <v>9</v>
      </c>
      <c r="E980" s="11"/>
    </row>
    <row r="981" spans="1:5" x14ac:dyDescent="0.25">
      <c r="C981" t="s">
        <v>52</v>
      </c>
      <c r="E981" s="11"/>
    </row>
    <row r="982" spans="1:5" x14ac:dyDescent="0.25">
      <c r="D982" t="s">
        <v>4258</v>
      </c>
      <c r="E982" s="11">
        <v>15000</v>
      </c>
    </row>
    <row r="983" spans="1:5" x14ac:dyDescent="0.25">
      <c r="C983" t="s">
        <v>4034</v>
      </c>
      <c r="E983" s="11">
        <v>15000</v>
      </c>
    </row>
    <row r="984" spans="1:5" x14ac:dyDescent="0.25">
      <c r="B984" t="s">
        <v>4029</v>
      </c>
      <c r="E984" s="11">
        <v>15000</v>
      </c>
    </row>
    <row r="985" spans="1:5" x14ac:dyDescent="0.25">
      <c r="A985" t="s">
        <v>4100</v>
      </c>
      <c r="E985" s="11">
        <v>17700</v>
      </c>
    </row>
    <row r="986" spans="1:5" x14ac:dyDescent="0.25">
      <c r="A986" t="s">
        <v>1679</v>
      </c>
      <c r="E986" s="11"/>
    </row>
    <row r="987" spans="1:5" x14ac:dyDescent="0.25">
      <c r="B987" t="s">
        <v>18</v>
      </c>
      <c r="E987" s="11"/>
    </row>
    <row r="988" spans="1:5" x14ac:dyDescent="0.25">
      <c r="C988" t="s">
        <v>20</v>
      </c>
      <c r="E988" s="11"/>
    </row>
    <row r="989" spans="1:5" x14ac:dyDescent="0.25">
      <c r="D989" t="s">
        <v>4256</v>
      </c>
      <c r="E989" s="11">
        <v>12000</v>
      </c>
    </row>
    <row r="990" spans="1:5" x14ac:dyDescent="0.25">
      <c r="C990" t="s">
        <v>4031</v>
      </c>
      <c r="E990" s="11">
        <v>12000</v>
      </c>
    </row>
    <row r="991" spans="1:5" x14ac:dyDescent="0.25">
      <c r="B991" t="s">
        <v>4044</v>
      </c>
      <c r="E991" s="11">
        <v>12000</v>
      </c>
    </row>
    <row r="992" spans="1:5" x14ac:dyDescent="0.25">
      <c r="A992" t="s">
        <v>4101</v>
      </c>
      <c r="E992" s="11">
        <v>12000</v>
      </c>
    </row>
    <row r="993" spans="1:5" x14ac:dyDescent="0.25">
      <c r="A993" t="s">
        <v>628</v>
      </c>
      <c r="E993" s="11"/>
    </row>
    <row r="994" spans="1:5" x14ac:dyDescent="0.25">
      <c r="B994" t="s">
        <v>25</v>
      </c>
      <c r="E994" s="11"/>
    </row>
    <row r="995" spans="1:5" x14ac:dyDescent="0.25">
      <c r="C995" t="s">
        <v>20</v>
      </c>
      <c r="E995" s="11"/>
    </row>
    <row r="996" spans="1:5" x14ac:dyDescent="0.25">
      <c r="D996" t="s">
        <v>4257</v>
      </c>
      <c r="E996" s="11">
        <v>36206.384011260823</v>
      </c>
    </row>
    <row r="997" spans="1:5" x14ac:dyDescent="0.25">
      <c r="D997" t="s">
        <v>4256</v>
      </c>
      <c r="E997" s="11">
        <v>48275.178681681093</v>
      </c>
    </row>
    <row r="998" spans="1:5" x14ac:dyDescent="0.25">
      <c r="C998" t="s">
        <v>4031</v>
      </c>
      <c r="E998" s="11">
        <v>42240.781346470962</v>
      </c>
    </row>
    <row r="999" spans="1:5" x14ac:dyDescent="0.25">
      <c r="C999" t="s">
        <v>356</v>
      </c>
      <c r="E999" s="11"/>
    </row>
    <row r="1000" spans="1:5" x14ac:dyDescent="0.25">
      <c r="D1000" t="s">
        <v>4257</v>
      </c>
      <c r="E1000" s="11">
        <v>38111.983169748237</v>
      </c>
    </row>
    <row r="1001" spans="1:5" x14ac:dyDescent="0.25">
      <c r="C1001" t="s">
        <v>4038</v>
      </c>
      <c r="E1001" s="11">
        <v>38111.983169748237</v>
      </c>
    </row>
    <row r="1002" spans="1:5" x14ac:dyDescent="0.25">
      <c r="C1002" t="s">
        <v>52</v>
      </c>
      <c r="E1002" s="11"/>
    </row>
    <row r="1003" spans="1:5" x14ac:dyDescent="0.25">
      <c r="D1003" t="s">
        <v>4257</v>
      </c>
      <c r="E1003" s="11">
        <v>69871.969144538423</v>
      </c>
    </row>
    <row r="1004" spans="1:5" x14ac:dyDescent="0.25">
      <c r="C1004" t="s">
        <v>4034</v>
      </c>
      <c r="E1004" s="11">
        <v>69871.969144538423</v>
      </c>
    </row>
    <row r="1005" spans="1:5" x14ac:dyDescent="0.25">
      <c r="B1005" t="s">
        <v>4032</v>
      </c>
      <c r="E1005" s="11">
        <v>48116.378751807148</v>
      </c>
    </row>
    <row r="1006" spans="1:5" x14ac:dyDescent="0.25">
      <c r="B1006" t="s">
        <v>18</v>
      </c>
      <c r="E1006" s="11"/>
    </row>
    <row r="1007" spans="1:5" x14ac:dyDescent="0.25">
      <c r="C1007" t="s">
        <v>20</v>
      </c>
      <c r="E1007" s="11"/>
    </row>
    <row r="1008" spans="1:5" x14ac:dyDescent="0.25">
      <c r="D1008" t="s">
        <v>4258</v>
      </c>
      <c r="E1008" s="11">
        <v>57167.974754622352</v>
      </c>
    </row>
    <row r="1009" spans="2:5" x14ac:dyDescent="0.25">
      <c r="C1009" t="s">
        <v>4031</v>
      </c>
      <c r="E1009" s="11">
        <v>57167.974754622352</v>
      </c>
    </row>
    <row r="1010" spans="2:5" x14ac:dyDescent="0.25">
      <c r="C1010" t="s">
        <v>52</v>
      </c>
      <c r="E1010" s="11"/>
    </row>
    <row r="1011" spans="2:5" x14ac:dyDescent="0.25">
      <c r="D1011" t="s">
        <v>4261</v>
      </c>
      <c r="E1011" s="11">
        <v>76223.966339496474</v>
      </c>
    </row>
    <row r="1012" spans="2:5" x14ac:dyDescent="0.25">
      <c r="C1012" t="s">
        <v>4034</v>
      </c>
      <c r="E1012" s="11">
        <v>76223.966339496474</v>
      </c>
    </row>
    <row r="1013" spans="2:5" x14ac:dyDescent="0.25">
      <c r="B1013" t="s">
        <v>4044</v>
      </c>
      <c r="E1013" s="11">
        <v>63519.971949580395</v>
      </c>
    </row>
    <row r="1014" spans="2:5" x14ac:dyDescent="0.25">
      <c r="B1014" t="s">
        <v>9</v>
      </c>
      <c r="E1014" s="11"/>
    </row>
    <row r="1015" spans="2:5" x14ac:dyDescent="0.25">
      <c r="C1015" t="s">
        <v>20</v>
      </c>
      <c r="E1015" s="11"/>
    </row>
    <row r="1016" spans="2:5" x14ac:dyDescent="0.25">
      <c r="D1016" t="s">
        <v>4257</v>
      </c>
      <c r="E1016" s="11">
        <v>61614.372791092981</v>
      </c>
    </row>
    <row r="1017" spans="2:5" x14ac:dyDescent="0.25">
      <c r="D1017" t="s">
        <v>4256</v>
      </c>
      <c r="E1017" s="11">
        <v>65637.304347899728</v>
      </c>
    </row>
    <row r="1018" spans="2:5" x14ac:dyDescent="0.25">
      <c r="D1018" t="s">
        <v>4261</v>
      </c>
      <c r="E1018" s="11">
        <v>61296.772931345076</v>
      </c>
    </row>
    <row r="1019" spans="2:5" x14ac:dyDescent="0.25">
      <c r="C1019" t="s">
        <v>4031</v>
      </c>
      <c r="E1019" s="11">
        <v>63519.971949580387</v>
      </c>
    </row>
    <row r="1020" spans="2:5" x14ac:dyDescent="0.25">
      <c r="C1020" t="s">
        <v>488</v>
      </c>
      <c r="E1020" s="11"/>
    </row>
    <row r="1021" spans="2:5" x14ac:dyDescent="0.25">
      <c r="D1021" t="s">
        <v>4258</v>
      </c>
      <c r="E1021" s="11">
        <v>63519.971949580387</v>
      </c>
    </row>
    <row r="1022" spans="2:5" x14ac:dyDescent="0.25">
      <c r="D1022" t="s">
        <v>4261</v>
      </c>
      <c r="E1022" s="11">
        <v>78764.765217479682</v>
      </c>
    </row>
    <row r="1023" spans="2:5" x14ac:dyDescent="0.25">
      <c r="C1023" t="s">
        <v>4041</v>
      </c>
      <c r="E1023" s="11">
        <v>71142.368583530042</v>
      </c>
    </row>
    <row r="1024" spans="2:5" x14ac:dyDescent="0.25">
      <c r="C1024" t="s">
        <v>279</v>
      </c>
      <c r="E1024" s="11"/>
    </row>
    <row r="1025" spans="2:5" x14ac:dyDescent="0.25">
      <c r="D1025" t="s">
        <v>4257</v>
      </c>
      <c r="E1025" s="11">
        <v>76223.966339496474</v>
      </c>
    </row>
    <row r="1026" spans="2:5" x14ac:dyDescent="0.25">
      <c r="D1026" t="s">
        <v>4256</v>
      </c>
      <c r="E1026" s="11">
        <v>53356.776437647524</v>
      </c>
    </row>
    <row r="1027" spans="2:5" x14ac:dyDescent="0.25">
      <c r="C1027" t="s">
        <v>4043</v>
      </c>
      <c r="E1027" s="11">
        <v>64790.371388571999</v>
      </c>
    </row>
    <row r="1028" spans="2:5" x14ac:dyDescent="0.25">
      <c r="C1028" t="s">
        <v>52</v>
      </c>
      <c r="E1028" s="11"/>
    </row>
    <row r="1029" spans="2:5" x14ac:dyDescent="0.25">
      <c r="D1029" t="s">
        <v>4256</v>
      </c>
      <c r="E1029" s="11">
        <v>57167.974754622352</v>
      </c>
    </row>
    <row r="1030" spans="2:5" x14ac:dyDescent="0.25">
      <c r="C1030" t="s">
        <v>4034</v>
      </c>
      <c r="E1030" s="11">
        <v>57167.974754622352</v>
      </c>
    </row>
    <row r="1031" spans="2:5" x14ac:dyDescent="0.25">
      <c r="B1031" t="s">
        <v>4029</v>
      </c>
      <c r="E1031" s="11">
        <v>64559.389672391699</v>
      </c>
    </row>
    <row r="1032" spans="2:5" x14ac:dyDescent="0.25">
      <c r="B1032" t="s">
        <v>13</v>
      </c>
      <c r="E1032" s="11"/>
    </row>
    <row r="1033" spans="2:5" x14ac:dyDescent="0.25">
      <c r="C1033" t="s">
        <v>310</v>
      </c>
      <c r="E1033" s="11"/>
    </row>
    <row r="1034" spans="2:5" x14ac:dyDescent="0.25">
      <c r="D1034" t="s">
        <v>4256</v>
      </c>
      <c r="E1034" s="11">
        <v>62564.631571458704</v>
      </c>
    </row>
    <row r="1035" spans="2:5" x14ac:dyDescent="0.25">
      <c r="C1035" t="s">
        <v>4042</v>
      </c>
      <c r="E1035" s="11">
        <v>62564.631571458704</v>
      </c>
    </row>
    <row r="1036" spans="2:5" x14ac:dyDescent="0.25">
      <c r="C1036" t="s">
        <v>20</v>
      </c>
      <c r="E1036" s="11"/>
    </row>
    <row r="1037" spans="2:5" x14ac:dyDescent="0.25">
      <c r="D1037" t="s">
        <v>4257</v>
      </c>
      <c r="E1037" s="11">
        <v>69871.969144538423</v>
      </c>
    </row>
    <row r="1038" spans="2:5" x14ac:dyDescent="0.25">
      <c r="D1038" t="s">
        <v>4261</v>
      </c>
      <c r="E1038" s="11">
        <v>95279.957924370581</v>
      </c>
    </row>
    <row r="1039" spans="2:5" x14ac:dyDescent="0.25">
      <c r="C1039" t="s">
        <v>4031</v>
      </c>
      <c r="E1039" s="11">
        <v>82575.963534454495</v>
      </c>
    </row>
    <row r="1040" spans="2:5" x14ac:dyDescent="0.25">
      <c r="C1040" t="s">
        <v>3999</v>
      </c>
      <c r="E1040" s="11"/>
    </row>
    <row r="1041" spans="1:5" x14ac:dyDescent="0.25">
      <c r="D1041" t="s">
        <v>4256</v>
      </c>
      <c r="E1041" s="11">
        <v>254079.88779832155</v>
      </c>
    </row>
    <row r="1042" spans="1:5" x14ac:dyDescent="0.25">
      <c r="C1042" t="s">
        <v>4035</v>
      </c>
      <c r="E1042" s="11">
        <v>254079.88779832155</v>
      </c>
    </row>
    <row r="1043" spans="1:5" x14ac:dyDescent="0.25">
      <c r="B1043" t="s">
        <v>4036</v>
      </c>
      <c r="E1043" s="11">
        <v>120449.11160967231</v>
      </c>
    </row>
    <row r="1044" spans="1:5" x14ac:dyDescent="0.25">
      <c r="A1044" t="s">
        <v>4102</v>
      </c>
      <c r="E1044" s="11">
        <v>71589.78016777127</v>
      </c>
    </row>
    <row r="1045" spans="1:5" x14ac:dyDescent="0.25">
      <c r="A1045" t="s">
        <v>672</v>
      </c>
      <c r="E1045" s="11"/>
    </row>
    <row r="1046" spans="1:5" x14ac:dyDescent="0.25">
      <c r="B1046" t="s">
        <v>18</v>
      </c>
      <c r="E1046" s="11"/>
    </row>
    <row r="1047" spans="1:5" x14ac:dyDescent="0.25">
      <c r="C1047" t="s">
        <v>20</v>
      </c>
      <c r="E1047" s="11"/>
    </row>
    <row r="1048" spans="1:5" x14ac:dyDescent="0.25">
      <c r="D1048" t="s">
        <v>4258</v>
      </c>
      <c r="E1048" s="11">
        <v>59819.107020370408</v>
      </c>
    </row>
    <row r="1049" spans="1:5" x14ac:dyDescent="0.25">
      <c r="C1049" t="s">
        <v>4031</v>
      </c>
      <c r="E1049" s="11">
        <v>59819.107020370408</v>
      </c>
    </row>
    <row r="1050" spans="1:5" x14ac:dyDescent="0.25">
      <c r="C1050" t="s">
        <v>356</v>
      </c>
      <c r="E1050" s="11"/>
    </row>
    <row r="1051" spans="1:5" x14ac:dyDescent="0.25">
      <c r="D1051" t="s">
        <v>4258</v>
      </c>
      <c r="E1051" s="11">
        <v>72000</v>
      </c>
    </row>
    <row r="1052" spans="1:5" x14ac:dyDescent="0.25">
      <c r="C1052" t="s">
        <v>4038</v>
      </c>
      <c r="E1052" s="11">
        <v>72000</v>
      </c>
    </row>
    <row r="1053" spans="1:5" x14ac:dyDescent="0.25">
      <c r="C1053" t="s">
        <v>52</v>
      </c>
      <c r="E1053" s="11"/>
    </row>
    <row r="1054" spans="1:5" x14ac:dyDescent="0.25">
      <c r="D1054" t="s">
        <v>4256</v>
      </c>
      <c r="E1054" s="11">
        <v>120000</v>
      </c>
    </row>
    <row r="1055" spans="1:5" x14ac:dyDescent="0.25">
      <c r="C1055" t="s">
        <v>4034</v>
      </c>
      <c r="E1055" s="11">
        <v>120000</v>
      </c>
    </row>
    <row r="1056" spans="1:5" x14ac:dyDescent="0.25">
      <c r="B1056" t="s">
        <v>4044</v>
      </c>
      <c r="E1056" s="11">
        <v>83939.702340123462</v>
      </c>
    </row>
    <row r="1057" spans="2:5" x14ac:dyDescent="0.25">
      <c r="B1057" t="s">
        <v>9</v>
      </c>
      <c r="E1057" s="11"/>
    </row>
    <row r="1058" spans="2:5" x14ac:dyDescent="0.25">
      <c r="C1058" t="s">
        <v>310</v>
      </c>
      <c r="E1058" s="11"/>
    </row>
    <row r="1059" spans="2:5" x14ac:dyDescent="0.25">
      <c r="D1059" t="s">
        <v>4256</v>
      </c>
      <c r="E1059" s="11">
        <v>59819.107020370408</v>
      </c>
    </row>
    <row r="1060" spans="2:5" x14ac:dyDescent="0.25">
      <c r="C1060" t="s">
        <v>4042</v>
      </c>
      <c r="E1060" s="11">
        <v>59819.107020370408</v>
      </c>
    </row>
    <row r="1061" spans="2:5" x14ac:dyDescent="0.25">
      <c r="C1061" t="s">
        <v>20</v>
      </c>
      <c r="E1061" s="11"/>
    </row>
    <row r="1062" spans="2:5" x14ac:dyDescent="0.25">
      <c r="D1062" t="s">
        <v>4257</v>
      </c>
      <c r="E1062" s="11">
        <v>40000</v>
      </c>
    </row>
    <row r="1063" spans="2:5" x14ac:dyDescent="0.25">
      <c r="D1063" t="s">
        <v>4258</v>
      </c>
      <c r="E1063" s="11">
        <v>59819.107020370408</v>
      </c>
    </row>
    <row r="1064" spans="2:5" x14ac:dyDescent="0.25">
      <c r="C1064" t="s">
        <v>4031</v>
      </c>
      <c r="E1064" s="11">
        <v>49909.5535101852</v>
      </c>
    </row>
    <row r="1065" spans="2:5" x14ac:dyDescent="0.25">
      <c r="C1065" t="s">
        <v>279</v>
      </c>
      <c r="E1065" s="11"/>
    </row>
    <row r="1066" spans="2:5" x14ac:dyDescent="0.25">
      <c r="D1066" t="s">
        <v>4257</v>
      </c>
      <c r="E1066" s="11">
        <v>39879.404680246938</v>
      </c>
    </row>
    <row r="1067" spans="2:5" x14ac:dyDescent="0.25">
      <c r="C1067" t="s">
        <v>4043</v>
      </c>
      <c r="E1067" s="11">
        <v>39879.404680246938</v>
      </c>
    </row>
    <row r="1068" spans="2:5" x14ac:dyDescent="0.25">
      <c r="C1068" t="s">
        <v>52</v>
      </c>
      <c r="E1068" s="11"/>
    </row>
    <row r="1069" spans="2:5" x14ac:dyDescent="0.25">
      <c r="D1069" t="s">
        <v>4257</v>
      </c>
      <c r="E1069" s="11">
        <v>87734.690296543267</v>
      </c>
    </row>
    <row r="1070" spans="2:5" x14ac:dyDescent="0.25">
      <c r="D1070" t="s">
        <v>4261</v>
      </c>
      <c r="E1070" s="11">
        <v>67794.987956419791</v>
      </c>
    </row>
    <row r="1071" spans="2:5" x14ac:dyDescent="0.25">
      <c r="C1071" t="s">
        <v>4034</v>
      </c>
      <c r="E1071" s="11">
        <v>77764.839126481529</v>
      </c>
    </row>
    <row r="1072" spans="2:5" x14ac:dyDescent="0.25">
      <c r="B1072" t="s">
        <v>4029</v>
      </c>
      <c r="E1072" s="11">
        <v>59174.549495658466</v>
      </c>
    </row>
    <row r="1073" spans="1:5" x14ac:dyDescent="0.25">
      <c r="B1073" t="s">
        <v>13</v>
      </c>
      <c r="E1073" s="11"/>
    </row>
    <row r="1074" spans="1:5" x14ac:dyDescent="0.25">
      <c r="C1074" t="s">
        <v>310</v>
      </c>
      <c r="E1074" s="11"/>
    </row>
    <row r="1075" spans="1:5" x14ac:dyDescent="0.25">
      <c r="D1075" t="s">
        <v>4261</v>
      </c>
      <c r="E1075" s="11">
        <v>63807.047488395103</v>
      </c>
    </row>
    <row r="1076" spans="1:5" x14ac:dyDescent="0.25">
      <c r="C1076" t="s">
        <v>4042</v>
      </c>
      <c r="E1076" s="11">
        <v>63807.047488395103</v>
      </c>
    </row>
    <row r="1077" spans="1:5" x14ac:dyDescent="0.25">
      <c r="C1077" t="s">
        <v>20</v>
      </c>
      <c r="E1077" s="11"/>
    </row>
    <row r="1078" spans="1:5" x14ac:dyDescent="0.25">
      <c r="D1078" t="s">
        <v>4257</v>
      </c>
      <c r="E1078" s="11">
        <v>56628.754645950656</v>
      </c>
    </row>
    <row r="1079" spans="1:5" x14ac:dyDescent="0.25">
      <c r="D1079" t="s">
        <v>4258</v>
      </c>
      <c r="E1079" s="11">
        <v>43867.345148271634</v>
      </c>
    </row>
    <row r="1080" spans="1:5" x14ac:dyDescent="0.25">
      <c r="C1080" t="s">
        <v>4031</v>
      </c>
      <c r="E1080" s="11">
        <v>50248.049897111145</v>
      </c>
    </row>
    <row r="1081" spans="1:5" x14ac:dyDescent="0.25">
      <c r="B1081" t="s">
        <v>4036</v>
      </c>
      <c r="E1081" s="11">
        <v>54767.715760872466</v>
      </c>
    </row>
    <row r="1082" spans="1:5" x14ac:dyDescent="0.25">
      <c r="A1082" t="s">
        <v>4103</v>
      </c>
      <c r="E1082" s="11">
        <v>64264.129273078222</v>
      </c>
    </row>
    <row r="1083" spans="1:5" x14ac:dyDescent="0.25">
      <c r="A1083" t="s">
        <v>870</v>
      </c>
      <c r="E1083" s="11"/>
    </row>
    <row r="1084" spans="1:5" x14ac:dyDescent="0.25">
      <c r="B1084" t="s">
        <v>18</v>
      </c>
      <c r="E1084" s="11"/>
    </row>
    <row r="1085" spans="1:5" x14ac:dyDescent="0.25">
      <c r="C1085" t="s">
        <v>52</v>
      </c>
      <c r="E1085" s="11"/>
    </row>
    <row r="1086" spans="1:5" x14ac:dyDescent="0.25">
      <c r="D1086" t="s">
        <v>4257</v>
      </c>
      <c r="E1086" s="11">
        <v>9171.0323574730355</v>
      </c>
    </row>
    <row r="1087" spans="1:5" x14ac:dyDescent="0.25">
      <c r="C1087" t="s">
        <v>4034</v>
      </c>
      <c r="E1087" s="11">
        <v>9171.0323574730355</v>
      </c>
    </row>
    <row r="1088" spans="1:5" x14ac:dyDescent="0.25">
      <c r="B1088" t="s">
        <v>4044</v>
      </c>
      <c r="E1088" s="11">
        <v>9171.0323574730355</v>
      </c>
    </row>
    <row r="1089" spans="1:5" x14ac:dyDescent="0.25">
      <c r="B1089" t="s">
        <v>9</v>
      </c>
      <c r="E1089" s="11"/>
    </row>
    <row r="1090" spans="1:5" x14ac:dyDescent="0.25">
      <c r="C1090" t="s">
        <v>52</v>
      </c>
      <c r="E1090" s="11"/>
    </row>
    <row r="1091" spans="1:5" x14ac:dyDescent="0.25">
      <c r="D1091" t="s">
        <v>4257</v>
      </c>
      <c r="E1091" s="11">
        <v>12326.656394453004</v>
      </c>
    </row>
    <row r="1092" spans="1:5" x14ac:dyDescent="0.25">
      <c r="C1092" t="s">
        <v>4034</v>
      </c>
      <c r="E1092" s="11">
        <v>12326.656394453004</v>
      </c>
    </row>
    <row r="1093" spans="1:5" x14ac:dyDescent="0.25">
      <c r="B1093" t="s">
        <v>4029</v>
      </c>
      <c r="E1093" s="11">
        <v>12326.656394453004</v>
      </c>
    </row>
    <row r="1094" spans="1:5" x14ac:dyDescent="0.25">
      <c r="B1094" t="s">
        <v>13</v>
      </c>
      <c r="E1094" s="11"/>
    </row>
    <row r="1095" spans="1:5" x14ac:dyDescent="0.25">
      <c r="C1095" t="s">
        <v>20</v>
      </c>
      <c r="E1095" s="11"/>
    </row>
    <row r="1096" spans="1:5" x14ac:dyDescent="0.25">
      <c r="D1096" t="s">
        <v>4257</v>
      </c>
      <c r="E1096" s="11">
        <v>18987</v>
      </c>
    </row>
    <row r="1097" spans="1:5" x14ac:dyDescent="0.25">
      <c r="C1097" t="s">
        <v>4031</v>
      </c>
      <c r="E1097" s="11">
        <v>18987</v>
      </c>
    </row>
    <row r="1098" spans="1:5" x14ac:dyDescent="0.25">
      <c r="B1098" t="s">
        <v>4036</v>
      </c>
      <c r="E1098" s="11">
        <v>18987</v>
      </c>
    </row>
    <row r="1099" spans="1:5" x14ac:dyDescent="0.25">
      <c r="A1099" t="s">
        <v>4104</v>
      </c>
      <c r="E1099" s="11">
        <v>13494.896250642014</v>
      </c>
    </row>
    <row r="1100" spans="1:5" x14ac:dyDescent="0.25">
      <c r="A1100" t="s">
        <v>583</v>
      </c>
      <c r="E1100" s="11"/>
    </row>
    <row r="1101" spans="1:5" x14ac:dyDescent="0.25">
      <c r="B1101" t="s">
        <v>25</v>
      </c>
      <c r="E1101" s="11"/>
    </row>
    <row r="1102" spans="1:5" x14ac:dyDescent="0.25">
      <c r="C1102" t="s">
        <v>52</v>
      </c>
      <c r="E1102" s="11"/>
    </row>
    <row r="1103" spans="1:5" x14ac:dyDescent="0.25">
      <c r="D1103" t="s">
        <v>4261</v>
      </c>
      <c r="E1103" s="11">
        <v>72412.768022521646</v>
      </c>
    </row>
    <row r="1104" spans="1:5" x14ac:dyDescent="0.25">
      <c r="C1104" t="s">
        <v>4034</v>
      </c>
      <c r="E1104" s="11">
        <v>72412.768022521646</v>
      </c>
    </row>
    <row r="1105" spans="2:5" x14ac:dyDescent="0.25">
      <c r="B1105" t="s">
        <v>4032</v>
      </c>
      <c r="E1105" s="11">
        <v>72412.768022521646</v>
      </c>
    </row>
    <row r="1106" spans="2:5" x14ac:dyDescent="0.25">
      <c r="B1106" t="s">
        <v>18</v>
      </c>
      <c r="E1106" s="11"/>
    </row>
    <row r="1107" spans="2:5" x14ac:dyDescent="0.25">
      <c r="C1107" t="s">
        <v>310</v>
      </c>
      <c r="E1107" s="11"/>
    </row>
    <row r="1108" spans="2:5" x14ac:dyDescent="0.25">
      <c r="D1108" t="s">
        <v>4256</v>
      </c>
      <c r="E1108" s="11">
        <v>110000</v>
      </c>
    </row>
    <row r="1109" spans="2:5" x14ac:dyDescent="0.25">
      <c r="C1109" t="s">
        <v>4042</v>
      </c>
      <c r="E1109" s="11">
        <v>110000</v>
      </c>
    </row>
    <row r="1110" spans="2:5" x14ac:dyDescent="0.25">
      <c r="B1110" t="s">
        <v>4044</v>
      </c>
      <c r="E1110" s="11">
        <v>110000</v>
      </c>
    </row>
    <row r="1111" spans="2:5" x14ac:dyDescent="0.25">
      <c r="B1111" t="s">
        <v>9</v>
      </c>
      <c r="E1111" s="11"/>
    </row>
    <row r="1112" spans="2:5" x14ac:dyDescent="0.25">
      <c r="C1112" t="s">
        <v>488</v>
      </c>
      <c r="E1112" s="11"/>
    </row>
    <row r="1113" spans="2:5" x14ac:dyDescent="0.25">
      <c r="D1113" t="s">
        <v>4258</v>
      </c>
      <c r="E1113" s="11">
        <v>100000</v>
      </c>
    </row>
    <row r="1114" spans="2:5" x14ac:dyDescent="0.25">
      <c r="C1114" t="s">
        <v>4041</v>
      </c>
      <c r="E1114" s="11">
        <v>100000</v>
      </c>
    </row>
    <row r="1115" spans="2:5" x14ac:dyDescent="0.25">
      <c r="C1115" t="s">
        <v>52</v>
      </c>
      <c r="E1115" s="11"/>
    </row>
    <row r="1116" spans="2:5" x14ac:dyDescent="0.25">
      <c r="D1116" t="s">
        <v>4257</v>
      </c>
      <c r="E1116" s="11">
        <v>125000</v>
      </c>
    </row>
    <row r="1117" spans="2:5" x14ac:dyDescent="0.25">
      <c r="D1117" t="s">
        <v>4256</v>
      </c>
      <c r="E1117" s="11">
        <v>108000</v>
      </c>
    </row>
    <row r="1118" spans="2:5" x14ac:dyDescent="0.25">
      <c r="C1118" t="s">
        <v>4034</v>
      </c>
      <c r="E1118" s="11">
        <v>116500</v>
      </c>
    </row>
    <row r="1119" spans="2:5" x14ac:dyDescent="0.25">
      <c r="B1119" t="s">
        <v>4029</v>
      </c>
      <c r="E1119" s="11">
        <v>111000</v>
      </c>
    </row>
    <row r="1120" spans="2:5" x14ac:dyDescent="0.25">
      <c r="B1120" t="s">
        <v>13</v>
      </c>
      <c r="E1120" s="11"/>
    </row>
    <row r="1121" spans="1:5" x14ac:dyDescent="0.25">
      <c r="C1121" t="s">
        <v>20</v>
      </c>
      <c r="E1121" s="11"/>
    </row>
    <row r="1122" spans="1:5" x14ac:dyDescent="0.25">
      <c r="D1122" t="s">
        <v>4257</v>
      </c>
      <c r="E1122" s="11">
        <v>67700.452577525488</v>
      </c>
    </row>
    <row r="1123" spans="1:5" x14ac:dyDescent="0.25">
      <c r="C1123" t="s">
        <v>4031</v>
      </c>
      <c r="E1123" s="11">
        <v>67700.452577525488</v>
      </c>
    </row>
    <row r="1124" spans="1:5" x14ac:dyDescent="0.25">
      <c r="C1124" t="s">
        <v>488</v>
      </c>
      <c r="E1124" s="11"/>
    </row>
    <row r="1125" spans="1:5" x14ac:dyDescent="0.25">
      <c r="D1125" t="s">
        <v>4257</v>
      </c>
      <c r="E1125" s="11">
        <v>110000</v>
      </c>
    </row>
    <row r="1126" spans="1:5" x14ac:dyDescent="0.25">
      <c r="C1126" t="s">
        <v>4041</v>
      </c>
      <c r="E1126" s="11">
        <v>110000</v>
      </c>
    </row>
    <row r="1127" spans="1:5" x14ac:dyDescent="0.25">
      <c r="B1127" t="s">
        <v>4036</v>
      </c>
      <c r="E1127" s="11">
        <v>88850.226288762744</v>
      </c>
    </row>
    <row r="1128" spans="1:5" x14ac:dyDescent="0.25">
      <c r="A1128" t="s">
        <v>4105</v>
      </c>
      <c r="E1128" s="11">
        <v>99016.174371435307</v>
      </c>
    </row>
    <row r="1129" spans="1:5" x14ac:dyDescent="0.25">
      <c r="A1129" t="s">
        <v>2004</v>
      </c>
      <c r="E1129" s="11"/>
    </row>
    <row r="1130" spans="1:5" x14ac:dyDescent="0.25">
      <c r="B1130" t="s">
        <v>9</v>
      </c>
      <c r="E1130" s="11"/>
    </row>
    <row r="1131" spans="1:5" x14ac:dyDescent="0.25">
      <c r="C1131" t="s">
        <v>4001</v>
      </c>
      <c r="E1131" s="11"/>
    </row>
    <row r="1132" spans="1:5" x14ac:dyDescent="0.25">
      <c r="D1132" t="s">
        <v>4256</v>
      </c>
      <c r="E1132" s="11">
        <v>100800</v>
      </c>
    </row>
    <row r="1133" spans="1:5" x14ac:dyDescent="0.25">
      <c r="C1133" t="s">
        <v>4028</v>
      </c>
      <c r="E1133" s="11">
        <v>100800</v>
      </c>
    </row>
    <row r="1134" spans="1:5" x14ac:dyDescent="0.25">
      <c r="B1134" t="s">
        <v>4029</v>
      </c>
      <c r="E1134" s="11">
        <v>100800</v>
      </c>
    </row>
    <row r="1135" spans="1:5" x14ac:dyDescent="0.25">
      <c r="A1135" t="s">
        <v>4106</v>
      </c>
      <c r="E1135" s="11">
        <v>100800</v>
      </c>
    </row>
    <row r="1136" spans="1:5" x14ac:dyDescent="0.25">
      <c r="A1136" t="s">
        <v>17</v>
      </c>
      <c r="E1136" s="11"/>
    </row>
    <row r="1137" spans="2:5" x14ac:dyDescent="0.25">
      <c r="B1137" t="s">
        <v>25</v>
      </c>
      <c r="E1137" s="11"/>
    </row>
    <row r="1138" spans="2:5" x14ac:dyDescent="0.25">
      <c r="C1138" t="s">
        <v>356</v>
      </c>
      <c r="E1138" s="11"/>
    </row>
    <row r="1139" spans="2:5" x14ac:dyDescent="0.25">
      <c r="D1139" t="s">
        <v>4256</v>
      </c>
      <c r="E1139" s="11">
        <v>12000</v>
      </c>
    </row>
    <row r="1140" spans="2:5" x14ac:dyDescent="0.25">
      <c r="C1140" t="s">
        <v>4038</v>
      </c>
      <c r="E1140" s="11">
        <v>12000</v>
      </c>
    </row>
    <row r="1141" spans="2:5" x14ac:dyDescent="0.25">
      <c r="C1141" t="s">
        <v>52</v>
      </c>
      <c r="E1141" s="11"/>
    </row>
    <row r="1142" spans="2:5" x14ac:dyDescent="0.25">
      <c r="D1142" t="s">
        <v>4256</v>
      </c>
      <c r="E1142" s="11">
        <v>4914.9850057341491</v>
      </c>
    </row>
    <row r="1143" spans="2:5" x14ac:dyDescent="0.25">
      <c r="C1143" t="s">
        <v>4034</v>
      </c>
      <c r="E1143" s="11">
        <v>4914.9850057341491</v>
      </c>
    </row>
    <row r="1144" spans="2:5" x14ac:dyDescent="0.25">
      <c r="B1144" t="s">
        <v>4032</v>
      </c>
      <c r="E1144" s="11">
        <v>8457.492502867075</v>
      </c>
    </row>
    <row r="1145" spans="2:5" x14ac:dyDescent="0.25">
      <c r="B1145" t="s">
        <v>18</v>
      </c>
      <c r="E1145" s="11"/>
    </row>
    <row r="1146" spans="2:5" x14ac:dyDescent="0.25">
      <c r="C1146" t="s">
        <v>310</v>
      </c>
      <c r="E1146" s="11"/>
    </row>
    <row r="1147" spans="2:5" x14ac:dyDescent="0.25">
      <c r="D1147" t="s">
        <v>4256</v>
      </c>
      <c r="E1147" s="11">
        <v>2122.8177433598262</v>
      </c>
    </row>
    <row r="1148" spans="2:5" x14ac:dyDescent="0.25">
      <c r="D1148" t="s">
        <v>4261</v>
      </c>
      <c r="E1148" s="11">
        <v>2400</v>
      </c>
    </row>
    <row r="1149" spans="2:5" x14ac:dyDescent="0.25">
      <c r="C1149" t="s">
        <v>4042</v>
      </c>
      <c r="E1149" s="11">
        <v>2261.4088716799133</v>
      </c>
    </row>
    <row r="1150" spans="2:5" x14ac:dyDescent="0.25">
      <c r="C1150" t="s">
        <v>20</v>
      </c>
      <c r="E1150" s="11"/>
    </row>
    <row r="1151" spans="2:5" x14ac:dyDescent="0.25">
      <c r="D1151" t="s">
        <v>4256</v>
      </c>
      <c r="E1151" s="11">
        <v>3000</v>
      </c>
    </row>
    <row r="1152" spans="2:5" x14ac:dyDescent="0.25">
      <c r="C1152" t="s">
        <v>4031</v>
      </c>
      <c r="E1152" s="11">
        <v>3000</v>
      </c>
    </row>
    <row r="1153" spans="2:5" x14ac:dyDescent="0.25">
      <c r="C1153" t="s">
        <v>488</v>
      </c>
      <c r="E1153" s="11"/>
    </row>
    <row r="1154" spans="2:5" x14ac:dyDescent="0.25">
      <c r="D1154" t="s">
        <v>4256</v>
      </c>
      <c r="E1154" s="11">
        <v>48000</v>
      </c>
    </row>
    <row r="1155" spans="2:5" x14ac:dyDescent="0.25">
      <c r="C1155" t="s">
        <v>4041</v>
      </c>
      <c r="E1155" s="11">
        <v>48000</v>
      </c>
    </row>
    <row r="1156" spans="2:5" x14ac:dyDescent="0.25">
      <c r="C1156" t="s">
        <v>52</v>
      </c>
      <c r="E1156" s="11"/>
    </row>
    <row r="1157" spans="2:5" x14ac:dyDescent="0.25">
      <c r="D1157" t="s">
        <v>4261</v>
      </c>
      <c r="E1157" s="11">
        <v>8725</v>
      </c>
    </row>
    <row r="1158" spans="2:5" x14ac:dyDescent="0.25">
      <c r="C1158" t="s">
        <v>4034</v>
      </c>
      <c r="E1158" s="11">
        <v>8725</v>
      </c>
    </row>
    <row r="1159" spans="2:5" x14ac:dyDescent="0.25">
      <c r="B1159" t="s">
        <v>4044</v>
      </c>
      <c r="E1159" s="11">
        <v>12849.563548671966</v>
      </c>
    </row>
    <row r="1160" spans="2:5" x14ac:dyDescent="0.25">
      <c r="B1160" t="s">
        <v>9</v>
      </c>
      <c r="E1160" s="11"/>
    </row>
    <row r="1161" spans="2:5" x14ac:dyDescent="0.25">
      <c r="C1161" t="s">
        <v>310</v>
      </c>
      <c r="E1161" s="11"/>
    </row>
    <row r="1162" spans="2:5" x14ac:dyDescent="0.25">
      <c r="D1162" t="s">
        <v>4258</v>
      </c>
      <c r="E1162" s="11">
        <v>1783.166904422254</v>
      </c>
    </row>
    <row r="1163" spans="2:5" x14ac:dyDescent="0.25">
      <c r="C1163" t="s">
        <v>4042</v>
      </c>
      <c r="E1163" s="11">
        <v>1783.166904422254</v>
      </c>
    </row>
    <row r="1164" spans="2:5" x14ac:dyDescent="0.25">
      <c r="C1164" t="s">
        <v>20</v>
      </c>
      <c r="E1164" s="11"/>
    </row>
    <row r="1165" spans="2:5" x14ac:dyDescent="0.25">
      <c r="D1165" t="s">
        <v>4257</v>
      </c>
      <c r="E1165" s="11">
        <v>9750</v>
      </c>
    </row>
    <row r="1166" spans="2:5" x14ac:dyDescent="0.25">
      <c r="D1166" t="s">
        <v>4258</v>
      </c>
      <c r="E1166" s="11">
        <v>16800</v>
      </c>
    </row>
    <row r="1167" spans="2:5" x14ac:dyDescent="0.25">
      <c r="D1167" t="s">
        <v>4261</v>
      </c>
      <c r="E1167" s="11">
        <v>5022</v>
      </c>
    </row>
    <row r="1168" spans="2:5" x14ac:dyDescent="0.25">
      <c r="C1168" t="s">
        <v>4031</v>
      </c>
      <c r="E1168" s="11">
        <v>10330.5</v>
      </c>
    </row>
    <row r="1169" spans="2:5" x14ac:dyDescent="0.25">
      <c r="C1169" t="s">
        <v>356</v>
      </c>
      <c r="E1169" s="11"/>
    </row>
    <row r="1170" spans="2:5" x14ac:dyDescent="0.25">
      <c r="D1170" t="s">
        <v>4256</v>
      </c>
      <c r="E1170" s="11">
        <v>9184.226615039739</v>
      </c>
    </row>
    <row r="1171" spans="2:5" x14ac:dyDescent="0.25">
      <c r="C1171" t="s">
        <v>4038</v>
      </c>
      <c r="E1171" s="11">
        <v>9184.226615039739</v>
      </c>
    </row>
    <row r="1172" spans="2:5" x14ac:dyDescent="0.25">
      <c r="C1172" t="s">
        <v>52</v>
      </c>
      <c r="E1172" s="11"/>
    </row>
    <row r="1173" spans="2:5" x14ac:dyDescent="0.25">
      <c r="D1173" t="s">
        <v>4257</v>
      </c>
      <c r="E1173" s="11">
        <v>17650</v>
      </c>
    </row>
    <row r="1174" spans="2:5" x14ac:dyDescent="0.25">
      <c r="D1174" t="s">
        <v>4256</v>
      </c>
      <c r="E1174" s="11">
        <v>3841.4170233000477</v>
      </c>
    </row>
    <row r="1175" spans="2:5" x14ac:dyDescent="0.25">
      <c r="D1175" t="s">
        <v>4261</v>
      </c>
      <c r="E1175" s="11">
        <v>40000</v>
      </c>
    </row>
    <row r="1176" spans="2:5" x14ac:dyDescent="0.25">
      <c r="C1176" t="s">
        <v>4034</v>
      </c>
      <c r="E1176" s="11">
        <v>14470.708511650024</v>
      </c>
    </row>
    <row r="1177" spans="2:5" x14ac:dyDescent="0.25">
      <c r="B1177" t="s">
        <v>4029</v>
      </c>
      <c r="E1177" s="11">
        <v>11407.528554184761</v>
      </c>
    </row>
    <row r="1178" spans="2:5" x14ac:dyDescent="0.25">
      <c r="B1178" t="s">
        <v>13</v>
      </c>
      <c r="E1178" s="11"/>
    </row>
    <row r="1179" spans="2:5" x14ac:dyDescent="0.25">
      <c r="C1179" t="s">
        <v>310</v>
      </c>
      <c r="E1179" s="11"/>
    </row>
    <row r="1180" spans="2:5" x14ac:dyDescent="0.25">
      <c r="D1180" t="s">
        <v>4256</v>
      </c>
      <c r="E1180" s="11">
        <v>12227.430201752599</v>
      </c>
    </row>
    <row r="1181" spans="2:5" x14ac:dyDescent="0.25">
      <c r="C1181" t="s">
        <v>4042</v>
      </c>
      <c r="E1181" s="11">
        <v>12227.430201752599</v>
      </c>
    </row>
    <row r="1182" spans="2:5" x14ac:dyDescent="0.25">
      <c r="C1182" t="s">
        <v>20</v>
      </c>
      <c r="E1182" s="11"/>
    </row>
    <row r="1183" spans="2:5" x14ac:dyDescent="0.25">
      <c r="D1183" t="s">
        <v>4257</v>
      </c>
      <c r="E1183" s="11">
        <v>45000</v>
      </c>
    </row>
    <row r="1184" spans="2:5" x14ac:dyDescent="0.25">
      <c r="C1184" t="s">
        <v>4031</v>
      </c>
      <c r="E1184" s="11">
        <v>45000</v>
      </c>
    </row>
    <row r="1185" spans="1:5" x14ac:dyDescent="0.25">
      <c r="C1185" t="s">
        <v>356</v>
      </c>
      <c r="E1185" s="11"/>
    </row>
    <row r="1186" spans="1:5" x14ac:dyDescent="0.25">
      <c r="D1186" t="s">
        <v>4257</v>
      </c>
      <c r="E1186" s="11">
        <v>21228.177433598263</v>
      </c>
    </row>
    <row r="1187" spans="1:5" x14ac:dyDescent="0.25">
      <c r="C1187" t="s">
        <v>4038</v>
      </c>
      <c r="E1187" s="11">
        <v>21228.177433598263</v>
      </c>
    </row>
    <row r="1188" spans="1:5" x14ac:dyDescent="0.25">
      <c r="C1188" t="s">
        <v>52</v>
      </c>
      <c r="E1188" s="11"/>
    </row>
    <row r="1189" spans="1:5" x14ac:dyDescent="0.25">
      <c r="D1189" t="s">
        <v>4257</v>
      </c>
      <c r="E1189" s="11">
        <v>9294.3386998165897</v>
      </c>
    </row>
    <row r="1190" spans="1:5" x14ac:dyDescent="0.25">
      <c r="D1190" t="s">
        <v>4256</v>
      </c>
      <c r="E1190" s="11">
        <v>3311.5956796413293</v>
      </c>
    </row>
    <row r="1191" spans="1:5" x14ac:dyDescent="0.25">
      <c r="C1191" t="s">
        <v>4034</v>
      </c>
      <c r="E1191" s="11">
        <v>6901.2414917464848</v>
      </c>
    </row>
    <row r="1192" spans="1:5" x14ac:dyDescent="0.25">
      <c r="C1192" t="s">
        <v>3999</v>
      </c>
      <c r="E1192" s="11"/>
    </row>
    <row r="1193" spans="1:5" x14ac:dyDescent="0.25">
      <c r="D1193" t="s">
        <v>4257</v>
      </c>
      <c r="E1193" s="11">
        <v>1910.5359690238436</v>
      </c>
    </row>
    <row r="1194" spans="1:5" x14ac:dyDescent="0.25">
      <c r="C1194" t="s">
        <v>4035</v>
      </c>
      <c r="E1194" s="11">
        <v>1910.5359690238436</v>
      </c>
    </row>
    <row r="1195" spans="1:5" x14ac:dyDescent="0.25">
      <c r="B1195" t="s">
        <v>4036</v>
      </c>
      <c r="E1195" s="11">
        <v>12763.594562567459</v>
      </c>
    </row>
    <row r="1196" spans="1:5" x14ac:dyDescent="0.25">
      <c r="A1196" t="s">
        <v>4107</v>
      </c>
      <c r="E1196" s="11">
        <v>11873.552586779411</v>
      </c>
    </row>
    <row r="1197" spans="1:5" x14ac:dyDescent="0.25">
      <c r="A1197" t="s">
        <v>136</v>
      </c>
      <c r="E1197" s="11"/>
    </row>
    <row r="1198" spans="1:5" x14ac:dyDescent="0.25">
      <c r="B1198" t="s">
        <v>18</v>
      </c>
      <c r="E1198" s="11"/>
    </row>
    <row r="1199" spans="1:5" x14ac:dyDescent="0.25">
      <c r="C1199" t="s">
        <v>52</v>
      </c>
      <c r="E1199" s="11"/>
    </row>
    <row r="1200" spans="1:5" x14ac:dyDescent="0.25">
      <c r="D1200" t="s">
        <v>4256</v>
      </c>
      <c r="E1200" s="11">
        <v>63519.971949580387</v>
      </c>
    </row>
    <row r="1201" spans="1:5" x14ac:dyDescent="0.25">
      <c r="C1201" t="s">
        <v>4034</v>
      </c>
      <c r="E1201" s="11">
        <v>63519.971949580387</v>
      </c>
    </row>
    <row r="1202" spans="1:5" x14ac:dyDescent="0.25">
      <c r="B1202" t="s">
        <v>4044</v>
      </c>
      <c r="E1202" s="11">
        <v>63519.971949580387</v>
      </c>
    </row>
    <row r="1203" spans="1:5" x14ac:dyDescent="0.25">
      <c r="B1203" t="s">
        <v>13</v>
      </c>
      <c r="E1203" s="11"/>
    </row>
    <row r="1204" spans="1:5" x14ac:dyDescent="0.25">
      <c r="C1204" t="s">
        <v>20</v>
      </c>
      <c r="E1204" s="11"/>
    </row>
    <row r="1205" spans="1:5" x14ac:dyDescent="0.25">
      <c r="D1205" t="s">
        <v>4256</v>
      </c>
      <c r="E1205" s="11">
        <v>26000</v>
      </c>
    </row>
    <row r="1206" spans="1:5" x14ac:dyDescent="0.25">
      <c r="C1206" t="s">
        <v>4031</v>
      </c>
      <c r="E1206" s="11">
        <v>26000</v>
      </c>
    </row>
    <row r="1207" spans="1:5" x14ac:dyDescent="0.25">
      <c r="B1207" t="s">
        <v>4036</v>
      </c>
      <c r="E1207" s="11">
        <v>26000</v>
      </c>
    </row>
    <row r="1208" spans="1:5" x14ac:dyDescent="0.25">
      <c r="A1208" t="s">
        <v>4108</v>
      </c>
      <c r="E1208" s="11">
        <v>44759.985974790194</v>
      </c>
    </row>
    <row r="1209" spans="1:5" x14ac:dyDescent="0.25">
      <c r="A1209" t="s">
        <v>1156</v>
      </c>
      <c r="E1209" s="11"/>
    </row>
    <row r="1210" spans="1:5" x14ac:dyDescent="0.25">
      <c r="B1210" t="s">
        <v>13</v>
      </c>
      <c r="E1210" s="11"/>
    </row>
    <row r="1211" spans="1:5" x14ac:dyDescent="0.25">
      <c r="C1211" t="s">
        <v>3999</v>
      </c>
      <c r="E1211" s="11"/>
    </row>
    <row r="1212" spans="1:5" x14ac:dyDescent="0.25">
      <c r="D1212" t="s">
        <v>4257</v>
      </c>
      <c r="E1212" s="11">
        <v>20000</v>
      </c>
    </row>
    <row r="1213" spans="1:5" x14ac:dyDescent="0.25">
      <c r="C1213" t="s">
        <v>4035</v>
      </c>
      <c r="E1213" s="11">
        <v>20000</v>
      </c>
    </row>
    <row r="1214" spans="1:5" x14ac:dyDescent="0.25">
      <c r="B1214" t="s">
        <v>4036</v>
      </c>
      <c r="E1214" s="11">
        <v>20000</v>
      </c>
    </row>
    <row r="1215" spans="1:5" x14ac:dyDescent="0.25">
      <c r="A1215" t="s">
        <v>4109</v>
      </c>
      <c r="E1215" s="11">
        <v>20000</v>
      </c>
    </row>
    <row r="1216" spans="1:5" x14ac:dyDescent="0.25">
      <c r="A1216" t="s">
        <v>1722</v>
      </c>
      <c r="E1216" s="11"/>
    </row>
    <row r="1217" spans="1:5" x14ac:dyDescent="0.25">
      <c r="B1217" t="s">
        <v>13</v>
      </c>
      <c r="E1217" s="11"/>
    </row>
    <row r="1218" spans="1:5" x14ac:dyDescent="0.25">
      <c r="C1218" t="s">
        <v>20</v>
      </c>
      <c r="E1218" s="11"/>
    </row>
    <row r="1219" spans="1:5" x14ac:dyDescent="0.25">
      <c r="D1219" t="s">
        <v>4257</v>
      </c>
      <c r="E1219" s="11">
        <v>15840</v>
      </c>
    </row>
    <row r="1220" spans="1:5" x14ac:dyDescent="0.25">
      <c r="C1220" t="s">
        <v>4031</v>
      </c>
      <c r="E1220" s="11">
        <v>15840</v>
      </c>
    </row>
    <row r="1221" spans="1:5" x14ac:dyDescent="0.25">
      <c r="B1221" t="s">
        <v>4036</v>
      </c>
      <c r="E1221" s="11">
        <v>15840</v>
      </c>
    </row>
    <row r="1222" spans="1:5" x14ac:dyDescent="0.25">
      <c r="A1222" t="s">
        <v>4110</v>
      </c>
      <c r="E1222" s="11">
        <v>15840</v>
      </c>
    </row>
    <row r="1223" spans="1:5" x14ac:dyDescent="0.25">
      <c r="A1223" t="s">
        <v>347</v>
      </c>
      <c r="E1223" s="11"/>
    </row>
    <row r="1224" spans="1:5" x14ac:dyDescent="0.25">
      <c r="B1224" t="s">
        <v>18</v>
      </c>
      <c r="E1224" s="11"/>
    </row>
    <row r="1225" spans="1:5" x14ac:dyDescent="0.25">
      <c r="C1225" t="s">
        <v>67</v>
      </c>
      <c r="E1225" s="11"/>
    </row>
    <row r="1226" spans="1:5" x14ac:dyDescent="0.25">
      <c r="D1226" t="s">
        <v>4257</v>
      </c>
      <c r="E1226" s="11">
        <v>12500</v>
      </c>
    </row>
    <row r="1227" spans="1:5" x14ac:dyDescent="0.25">
      <c r="D1227" t="s">
        <v>4256</v>
      </c>
      <c r="E1227" s="11">
        <v>4019</v>
      </c>
    </row>
    <row r="1228" spans="1:5" x14ac:dyDescent="0.25">
      <c r="C1228" t="s">
        <v>4045</v>
      </c>
      <c r="E1228" s="11">
        <v>8259.5</v>
      </c>
    </row>
    <row r="1229" spans="1:5" x14ac:dyDescent="0.25">
      <c r="B1229" t="s">
        <v>4044</v>
      </c>
      <c r="E1229" s="11">
        <v>8259.5</v>
      </c>
    </row>
    <row r="1230" spans="1:5" x14ac:dyDescent="0.25">
      <c r="B1230" t="s">
        <v>9</v>
      </c>
      <c r="E1230" s="11"/>
    </row>
    <row r="1231" spans="1:5" x14ac:dyDescent="0.25">
      <c r="C1231" t="s">
        <v>20</v>
      </c>
      <c r="E1231" s="11"/>
    </row>
    <row r="1232" spans="1:5" x14ac:dyDescent="0.25">
      <c r="D1232" t="s">
        <v>4258</v>
      </c>
      <c r="E1232" s="11">
        <v>3982.448779308334</v>
      </c>
    </row>
    <row r="1233" spans="2:5" x14ac:dyDescent="0.25">
      <c r="C1233" t="s">
        <v>4031</v>
      </c>
      <c r="E1233" s="11">
        <v>3982.448779308334</v>
      </c>
    </row>
    <row r="1234" spans="2:5" x14ac:dyDescent="0.25">
      <c r="C1234" t="s">
        <v>52</v>
      </c>
      <c r="E1234" s="11"/>
    </row>
    <row r="1235" spans="2:5" x14ac:dyDescent="0.25">
      <c r="D1235" t="s">
        <v>4257</v>
      </c>
      <c r="E1235" s="11">
        <v>17067.637625607145</v>
      </c>
    </row>
    <row r="1236" spans="2:5" x14ac:dyDescent="0.25">
      <c r="D1236" t="s">
        <v>4256</v>
      </c>
      <c r="E1236" s="11">
        <v>7538.2066179764897</v>
      </c>
    </row>
    <row r="1237" spans="2:5" x14ac:dyDescent="0.25">
      <c r="D1237" t="s">
        <v>4261</v>
      </c>
      <c r="E1237" s="11">
        <v>5689.2125418690484</v>
      </c>
    </row>
    <row r="1238" spans="2:5" x14ac:dyDescent="0.25">
      <c r="C1238" t="s">
        <v>4034</v>
      </c>
      <c r="E1238" s="11">
        <v>9458.3158508572924</v>
      </c>
    </row>
    <row r="1239" spans="2:5" x14ac:dyDescent="0.25">
      <c r="C1239" t="s">
        <v>3999</v>
      </c>
      <c r="E1239" s="11"/>
    </row>
    <row r="1240" spans="2:5" x14ac:dyDescent="0.25">
      <c r="D1240" t="s">
        <v>4258</v>
      </c>
      <c r="E1240" s="11">
        <v>18060</v>
      </c>
    </row>
    <row r="1241" spans="2:5" x14ac:dyDescent="0.25">
      <c r="D1241" t="s">
        <v>4256</v>
      </c>
      <c r="E1241" s="11">
        <v>10809.503829551191</v>
      </c>
    </row>
    <row r="1242" spans="2:5" x14ac:dyDescent="0.25">
      <c r="C1242" t="s">
        <v>4035</v>
      </c>
      <c r="E1242" s="11">
        <v>14434.751914775596</v>
      </c>
    </row>
    <row r="1243" spans="2:5" x14ac:dyDescent="0.25">
      <c r="B1243" t="s">
        <v>4029</v>
      </c>
      <c r="E1243" s="11">
        <v>10097.888001755529</v>
      </c>
    </row>
    <row r="1244" spans="2:5" x14ac:dyDescent="0.25">
      <c r="B1244" t="s">
        <v>13</v>
      </c>
      <c r="E1244" s="11"/>
    </row>
    <row r="1245" spans="2:5" x14ac:dyDescent="0.25">
      <c r="C1245" t="s">
        <v>20</v>
      </c>
      <c r="E1245" s="11"/>
    </row>
    <row r="1246" spans="2:5" x14ac:dyDescent="0.25">
      <c r="D1246" t="s">
        <v>4256</v>
      </c>
      <c r="E1246" s="11">
        <v>86000</v>
      </c>
    </row>
    <row r="1247" spans="2:5" x14ac:dyDescent="0.25">
      <c r="C1247" t="s">
        <v>4031</v>
      </c>
      <c r="E1247" s="11">
        <v>86000</v>
      </c>
    </row>
    <row r="1248" spans="2:5" x14ac:dyDescent="0.25">
      <c r="B1248" t="s">
        <v>4036</v>
      </c>
      <c r="E1248" s="11">
        <v>86000</v>
      </c>
    </row>
    <row r="1249" spans="1:5" x14ac:dyDescent="0.25">
      <c r="A1249" t="s">
        <v>4111</v>
      </c>
      <c r="E1249" s="11">
        <v>17320.421601228871</v>
      </c>
    </row>
    <row r="1250" spans="1:5" x14ac:dyDescent="0.25">
      <c r="A1250" t="s">
        <v>75</v>
      </c>
      <c r="E1250" s="11"/>
    </row>
    <row r="1251" spans="1:5" x14ac:dyDescent="0.25">
      <c r="B1251" t="s">
        <v>18</v>
      </c>
      <c r="E1251" s="11"/>
    </row>
    <row r="1252" spans="1:5" x14ac:dyDescent="0.25">
      <c r="C1252" t="s">
        <v>20</v>
      </c>
      <c r="E1252" s="11"/>
    </row>
    <row r="1253" spans="1:5" x14ac:dyDescent="0.25">
      <c r="D1253" t="s">
        <v>4256</v>
      </c>
      <c r="E1253" s="11">
        <v>19200</v>
      </c>
    </row>
    <row r="1254" spans="1:5" x14ac:dyDescent="0.25">
      <c r="C1254" t="s">
        <v>4031</v>
      </c>
      <c r="E1254" s="11">
        <v>19200</v>
      </c>
    </row>
    <row r="1255" spans="1:5" x14ac:dyDescent="0.25">
      <c r="C1255" t="s">
        <v>356</v>
      </c>
      <c r="E1255" s="11"/>
    </row>
    <row r="1256" spans="1:5" x14ac:dyDescent="0.25">
      <c r="D1256" t="s">
        <v>4256</v>
      </c>
      <c r="E1256" s="11">
        <v>96000</v>
      </c>
    </row>
    <row r="1257" spans="1:5" x14ac:dyDescent="0.25">
      <c r="C1257" t="s">
        <v>4038</v>
      </c>
      <c r="E1257" s="11">
        <v>96000</v>
      </c>
    </row>
    <row r="1258" spans="1:5" x14ac:dyDescent="0.25">
      <c r="B1258" t="s">
        <v>4044</v>
      </c>
      <c r="E1258" s="11">
        <v>57600</v>
      </c>
    </row>
    <row r="1259" spans="1:5" x14ac:dyDescent="0.25">
      <c r="B1259" t="s">
        <v>9</v>
      </c>
      <c r="E1259" s="11"/>
    </row>
    <row r="1260" spans="1:5" x14ac:dyDescent="0.25">
      <c r="C1260" t="s">
        <v>20</v>
      </c>
      <c r="E1260" s="11"/>
    </row>
    <row r="1261" spans="1:5" x14ac:dyDescent="0.25">
      <c r="D1261" t="s">
        <v>4257</v>
      </c>
      <c r="E1261" s="11">
        <v>18000</v>
      </c>
    </row>
    <row r="1262" spans="1:5" x14ac:dyDescent="0.25">
      <c r="C1262" t="s">
        <v>4031</v>
      </c>
      <c r="E1262" s="11">
        <v>18000</v>
      </c>
    </row>
    <row r="1263" spans="1:5" x14ac:dyDescent="0.25">
      <c r="C1263" t="s">
        <v>52</v>
      </c>
      <c r="E1263" s="11"/>
    </row>
    <row r="1264" spans="1:5" x14ac:dyDescent="0.25">
      <c r="D1264" t="s">
        <v>4257</v>
      </c>
      <c r="E1264" s="11">
        <v>27021.59424966398</v>
      </c>
    </row>
    <row r="1265" spans="1:5" x14ac:dyDescent="0.25">
      <c r="C1265" t="s">
        <v>4034</v>
      </c>
      <c r="E1265" s="11">
        <v>27021.59424966398</v>
      </c>
    </row>
    <row r="1266" spans="1:5" x14ac:dyDescent="0.25">
      <c r="B1266" t="s">
        <v>4029</v>
      </c>
      <c r="E1266" s="11">
        <v>24014.39616644265</v>
      </c>
    </row>
    <row r="1267" spans="1:5" x14ac:dyDescent="0.25">
      <c r="B1267" t="s">
        <v>13</v>
      </c>
      <c r="E1267" s="11"/>
    </row>
    <row r="1268" spans="1:5" x14ac:dyDescent="0.25">
      <c r="C1268" t="s">
        <v>20</v>
      </c>
      <c r="E1268" s="11"/>
    </row>
    <row r="1269" spans="1:5" x14ac:dyDescent="0.25">
      <c r="D1269" t="s">
        <v>4258</v>
      </c>
      <c r="E1269" s="11">
        <v>18018.883790212141</v>
      </c>
    </row>
    <row r="1270" spans="1:5" x14ac:dyDescent="0.25">
      <c r="C1270" t="s">
        <v>4031</v>
      </c>
      <c r="E1270" s="11">
        <v>18018.883790212141</v>
      </c>
    </row>
    <row r="1271" spans="1:5" x14ac:dyDescent="0.25">
      <c r="B1271" t="s">
        <v>4036</v>
      </c>
      <c r="E1271" s="11">
        <v>18018.883790212141</v>
      </c>
    </row>
    <row r="1272" spans="1:5" x14ac:dyDescent="0.25">
      <c r="A1272" t="s">
        <v>4112</v>
      </c>
      <c r="E1272" s="11">
        <v>34210.345381590014</v>
      </c>
    </row>
    <row r="1273" spans="1:5" x14ac:dyDescent="0.25">
      <c r="A1273" t="s">
        <v>30</v>
      </c>
      <c r="E1273" s="11"/>
    </row>
    <row r="1274" spans="1:5" x14ac:dyDescent="0.25">
      <c r="B1274" t="s">
        <v>25</v>
      </c>
      <c r="E1274" s="11"/>
    </row>
    <row r="1275" spans="1:5" x14ac:dyDescent="0.25">
      <c r="C1275" t="s">
        <v>4001</v>
      </c>
      <c r="E1275" s="11"/>
    </row>
    <row r="1276" spans="1:5" x14ac:dyDescent="0.25">
      <c r="D1276" t="s">
        <v>4256</v>
      </c>
      <c r="E1276" s="11">
        <v>44000</v>
      </c>
    </row>
    <row r="1277" spans="1:5" x14ac:dyDescent="0.25">
      <c r="C1277" t="s">
        <v>4028</v>
      </c>
      <c r="E1277" s="11">
        <v>44000</v>
      </c>
    </row>
    <row r="1278" spans="1:5" x14ac:dyDescent="0.25">
      <c r="B1278" t="s">
        <v>4032</v>
      </c>
      <c r="E1278" s="11">
        <v>44000</v>
      </c>
    </row>
    <row r="1279" spans="1:5" x14ac:dyDescent="0.25">
      <c r="B1279" t="s">
        <v>18</v>
      </c>
      <c r="E1279" s="11"/>
    </row>
    <row r="1280" spans="1:5" x14ac:dyDescent="0.25">
      <c r="C1280" t="s">
        <v>310</v>
      </c>
      <c r="E1280" s="11"/>
    </row>
    <row r="1281" spans="2:5" x14ac:dyDescent="0.25">
      <c r="D1281" t="s">
        <v>4258</v>
      </c>
      <c r="E1281" s="11">
        <v>50815.977559664309</v>
      </c>
    </row>
    <row r="1282" spans="2:5" x14ac:dyDescent="0.25">
      <c r="C1282" t="s">
        <v>4042</v>
      </c>
      <c r="E1282" s="11">
        <v>50815.977559664309</v>
      </c>
    </row>
    <row r="1283" spans="2:5" x14ac:dyDescent="0.25">
      <c r="C1283" t="s">
        <v>279</v>
      </c>
      <c r="E1283" s="11"/>
    </row>
    <row r="1284" spans="2:5" x14ac:dyDescent="0.25">
      <c r="D1284" t="s">
        <v>4258</v>
      </c>
      <c r="E1284" s="11">
        <v>63519.971949580387</v>
      </c>
    </row>
    <row r="1285" spans="2:5" x14ac:dyDescent="0.25">
      <c r="C1285" t="s">
        <v>4043</v>
      </c>
      <c r="E1285" s="11">
        <v>63519.971949580387</v>
      </c>
    </row>
    <row r="1286" spans="2:5" x14ac:dyDescent="0.25">
      <c r="C1286" t="s">
        <v>52</v>
      </c>
      <c r="E1286" s="11"/>
    </row>
    <row r="1287" spans="2:5" x14ac:dyDescent="0.25">
      <c r="D1287" t="s">
        <v>4256</v>
      </c>
      <c r="E1287" s="11">
        <v>22867.189901848938</v>
      </c>
    </row>
    <row r="1288" spans="2:5" x14ac:dyDescent="0.25">
      <c r="C1288" t="s">
        <v>4034</v>
      </c>
      <c r="E1288" s="11">
        <v>22867.189901848938</v>
      </c>
    </row>
    <row r="1289" spans="2:5" x14ac:dyDescent="0.25">
      <c r="B1289" t="s">
        <v>4044</v>
      </c>
      <c r="E1289" s="11">
        <v>45734.379803697877</v>
      </c>
    </row>
    <row r="1290" spans="2:5" x14ac:dyDescent="0.25">
      <c r="B1290" t="s">
        <v>9</v>
      </c>
      <c r="E1290" s="11"/>
    </row>
    <row r="1291" spans="2:5" x14ac:dyDescent="0.25">
      <c r="C1291" t="s">
        <v>310</v>
      </c>
      <c r="E1291" s="11"/>
    </row>
    <row r="1292" spans="2:5" x14ac:dyDescent="0.25">
      <c r="D1292" t="s">
        <v>4261</v>
      </c>
      <c r="E1292" s="11">
        <v>21342.710575059013</v>
      </c>
    </row>
    <row r="1293" spans="2:5" x14ac:dyDescent="0.25">
      <c r="C1293" t="s">
        <v>4042</v>
      </c>
      <c r="E1293" s="11">
        <v>21342.710575059013</v>
      </c>
    </row>
    <row r="1294" spans="2:5" x14ac:dyDescent="0.25">
      <c r="C1294" t="s">
        <v>20</v>
      </c>
      <c r="E1294" s="11"/>
    </row>
    <row r="1295" spans="2:5" x14ac:dyDescent="0.25">
      <c r="D1295" t="s">
        <v>4257</v>
      </c>
      <c r="E1295" s="11">
        <v>26678.388218823762</v>
      </c>
    </row>
    <row r="1296" spans="2:5" x14ac:dyDescent="0.25">
      <c r="C1296" t="s">
        <v>4031</v>
      </c>
      <c r="E1296" s="11">
        <v>26678.388218823762</v>
      </c>
    </row>
    <row r="1297" spans="1:5" x14ac:dyDescent="0.25">
      <c r="C1297" t="s">
        <v>488</v>
      </c>
      <c r="E1297" s="11"/>
    </row>
    <row r="1298" spans="1:5" x14ac:dyDescent="0.25">
      <c r="D1298" t="s">
        <v>4257</v>
      </c>
      <c r="E1298" s="11">
        <v>19818.231248269083</v>
      </c>
    </row>
    <row r="1299" spans="1:5" x14ac:dyDescent="0.25">
      <c r="C1299" t="s">
        <v>4041</v>
      </c>
      <c r="E1299" s="11">
        <v>19818.231248269083</v>
      </c>
    </row>
    <row r="1300" spans="1:5" x14ac:dyDescent="0.25">
      <c r="C1300" t="s">
        <v>52</v>
      </c>
      <c r="E1300" s="11"/>
    </row>
    <row r="1301" spans="1:5" x14ac:dyDescent="0.25">
      <c r="D1301" t="s">
        <v>4258</v>
      </c>
      <c r="E1301" s="11">
        <v>26678.388218823762</v>
      </c>
    </row>
    <row r="1302" spans="1:5" x14ac:dyDescent="0.25">
      <c r="C1302" t="s">
        <v>4034</v>
      </c>
      <c r="E1302" s="11">
        <v>26678.388218823762</v>
      </c>
    </row>
    <row r="1303" spans="1:5" x14ac:dyDescent="0.25">
      <c r="B1303" t="s">
        <v>4029</v>
      </c>
      <c r="E1303" s="11">
        <v>23629.429565243903</v>
      </c>
    </row>
    <row r="1304" spans="1:5" x14ac:dyDescent="0.25">
      <c r="B1304" t="s">
        <v>13</v>
      </c>
      <c r="E1304" s="11"/>
    </row>
    <row r="1305" spans="1:5" x14ac:dyDescent="0.25">
      <c r="C1305" t="s">
        <v>310</v>
      </c>
      <c r="E1305" s="11"/>
    </row>
    <row r="1306" spans="1:5" x14ac:dyDescent="0.25">
      <c r="D1306" t="s">
        <v>4257</v>
      </c>
      <c r="E1306" s="11">
        <v>38111.983169748237</v>
      </c>
    </row>
    <row r="1307" spans="1:5" x14ac:dyDescent="0.25">
      <c r="C1307" t="s">
        <v>4042</v>
      </c>
      <c r="E1307" s="11">
        <v>38111.983169748237</v>
      </c>
    </row>
    <row r="1308" spans="1:5" x14ac:dyDescent="0.25">
      <c r="C1308" t="s">
        <v>67</v>
      </c>
      <c r="E1308" s="11"/>
    </row>
    <row r="1309" spans="1:5" x14ac:dyDescent="0.25">
      <c r="D1309" t="s">
        <v>4256</v>
      </c>
      <c r="E1309" s="11">
        <v>15244.793267899293</v>
      </c>
    </row>
    <row r="1310" spans="1:5" x14ac:dyDescent="0.25">
      <c r="C1310" t="s">
        <v>4045</v>
      </c>
      <c r="E1310" s="11">
        <v>15244.793267899293</v>
      </c>
    </row>
    <row r="1311" spans="1:5" x14ac:dyDescent="0.25">
      <c r="B1311" t="s">
        <v>4036</v>
      </c>
      <c r="E1311" s="11">
        <v>26678.388218823766</v>
      </c>
    </row>
    <row r="1312" spans="1:5" x14ac:dyDescent="0.25">
      <c r="A1312" t="s">
        <v>4113</v>
      </c>
      <c r="E1312" s="11">
        <v>32907.763410971682</v>
      </c>
    </row>
    <row r="1313" spans="1:5" x14ac:dyDescent="0.25">
      <c r="A1313" t="s">
        <v>1011</v>
      </c>
      <c r="E1313" s="11"/>
    </row>
    <row r="1314" spans="1:5" x14ac:dyDescent="0.25">
      <c r="B1314" t="s">
        <v>18</v>
      </c>
      <c r="E1314" s="11"/>
    </row>
    <row r="1315" spans="1:5" x14ac:dyDescent="0.25">
      <c r="C1315" t="s">
        <v>488</v>
      </c>
      <c r="E1315" s="11"/>
    </row>
    <row r="1316" spans="1:5" x14ac:dyDescent="0.25">
      <c r="D1316" t="s">
        <v>4258</v>
      </c>
      <c r="E1316" s="11">
        <v>48000</v>
      </c>
    </row>
    <row r="1317" spans="1:5" x14ac:dyDescent="0.25">
      <c r="C1317" t="s">
        <v>4041</v>
      </c>
      <c r="E1317" s="11">
        <v>48000</v>
      </c>
    </row>
    <row r="1318" spans="1:5" x14ac:dyDescent="0.25">
      <c r="B1318" t="s">
        <v>4044</v>
      </c>
      <c r="E1318" s="11">
        <v>48000</v>
      </c>
    </row>
    <row r="1319" spans="1:5" x14ac:dyDescent="0.25">
      <c r="B1319" t="s">
        <v>13</v>
      </c>
      <c r="E1319" s="11"/>
    </row>
    <row r="1320" spans="1:5" x14ac:dyDescent="0.25">
      <c r="C1320" t="s">
        <v>52</v>
      </c>
      <c r="E1320" s="11"/>
    </row>
    <row r="1321" spans="1:5" x14ac:dyDescent="0.25">
      <c r="D1321" t="s">
        <v>4258</v>
      </c>
      <c r="E1321" s="11">
        <v>62000</v>
      </c>
    </row>
    <row r="1322" spans="1:5" x14ac:dyDescent="0.25">
      <c r="C1322" t="s">
        <v>4034</v>
      </c>
      <c r="E1322" s="11">
        <v>62000</v>
      </c>
    </row>
    <row r="1323" spans="1:5" x14ac:dyDescent="0.25">
      <c r="B1323" t="s">
        <v>4036</v>
      </c>
      <c r="E1323" s="11">
        <v>62000</v>
      </c>
    </row>
    <row r="1324" spans="1:5" x14ac:dyDescent="0.25">
      <c r="A1324" t="s">
        <v>4114</v>
      </c>
      <c r="E1324" s="11">
        <v>55000</v>
      </c>
    </row>
    <row r="1325" spans="1:5" x14ac:dyDescent="0.25">
      <c r="A1325" t="s">
        <v>567</v>
      </c>
      <c r="E1325" s="11"/>
    </row>
    <row r="1326" spans="1:5" x14ac:dyDescent="0.25">
      <c r="B1326" t="s">
        <v>9</v>
      </c>
      <c r="E1326" s="11"/>
    </row>
    <row r="1327" spans="1:5" x14ac:dyDescent="0.25">
      <c r="C1327" t="s">
        <v>67</v>
      </c>
      <c r="E1327" s="11"/>
    </row>
    <row r="1328" spans="1:5" x14ac:dyDescent="0.25">
      <c r="D1328" t="s">
        <v>4256</v>
      </c>
      <c r="E1328" s="11">
        <v>5250</v>
      </c>
    </row>
    <row r="1329" spans="1:5" x14ac:dyDescent="0.25">
      <c r="C1329" t="s">
        <v>4045</v>
      </c>
      <c r="E1329" s="11">
        <v>5250</v>
      </c>
    </row>
    <row r="1330" spans="1:5" x14ac:dyDescent="0.25">
      <c r="B1330" t="s">
        <v>4029</v>
      </c>
      <c r="E1330" s="11">
        <v>5250</v>
      </c>
    </row>
    <row r="1331" spans="1:5" x14ac:dyDescent="0.25">
      <c r="A1331" t="s">
        <v>4115</v>
      </c>
      <c r="E1331" s="11">
        <v>5250</v>
      </c>
    </row>
    <row r="1332" spans="1:5" x14ac:dyDescent="0.25">
      <c r="A1332" t="s">
        <v>1306</v>
      </c>
      <c r="E1332" s="11"/>
    </row>
    <row r="1333" spans="1:5" x14ac:dyDescent="0.25">
      <c r="B1333" t="s">
        <v>13</v>
      </c>
      <c r="E1333" s="11"/>
    </row>
    <row r="1334" spans="1:5" x14ac:dyDescent="0.25">
      <c r="C1334" t="s">
        <v>20</v>
      </c>
      <c r="E1334" s="11"/>
    </row>
    <row r="1335" spans="1:5" x14ac:dyDescent="0.25">
      <c r="D1335" t="s">
        <v>4256</v>
      </c>
      <c r="E1335" s="11">
        <v>15404.364569961488</v>
      </c>
    </row>
    <row r="1336" spans="1:5" x14ac:dyDescent="0.25">
      <c r="C1336" t="s">
        <v>4031</v>
      </c>
      <c r="E1336" s="11">
        <v>15404.364569961488</v>
      </c>
    </row>
    <row r="1337" spans="1:5" x14ac:dyDescent="0.25">
      <c r="B1337" t="s">
        <v>4036</v>
      </c>
      <c r="E1337" s="11">
        <v>15404.364569961488</v>
      </c>
    </row>
    <row r="1338" spans="1:5" x14ac:dyDescent="0.25">
      <c r="A1338" t="s">
        <v>4116</v>
      </c>
      <c r="E1338" s="11">
        <v>15404.364569961488</v>
      </c>
    </row>
    <row r="1339" spans="1:5" x14ac:dyDescent="0.25">
      <c r="A1339" t="s">
        <v>73</v>
      </c>
      <c r="E1339" s="11"/>
    </row>
    <row r="1340" spans="1:5" x14ac:dyDescent="0.25">
      <c r="B1340" t="s">
        <v>25</v>
      </c>
      <c r="E1340" s="11"/>
    </row>
    <row r="1341" spans="1:5" x14ac:dyDescent="0.25">
      <c r="C1341" t="s">
        <v>3999</v>
      </c>
      <c r="E1341" s="11"/>
    </row>
    <row r="1342" spans="1:5" x14ac:dyDescent="0.25">
      <c r="D1342" t="s">
        <v>4256</v>
      </c>
      <c r="E1342" s="11">
        <v>30000</v>
      </c>
    </row>
    <row r="1343" spans="1:5" x14ac:dyDescent="0.25">
      <c r="C1343" t="s">
        <v>4035</v>
      </c>
      <c r="E1343" s="11">
        <v>30000</v>
      </c>
    </row>
    <row r="1344" spans="1:5" x14ac:dyDescent="0.25">
      <c r="B1344" t="s">
        <v>4032</v>
      </c>
      <c r="E1344" s="11">
        <v>30000</v>
      </c>
    </row>
    <row r="1345" spans="2:5" x14ac:dyDescent="0.25">
      <c r="B1345" t="s">
        <v>18</v>
      </c>
      <c r="E1345" s="11"/>
    </row>
    <row r="1346" spans="2:5" x14ac:dyDescent="0.25">
      <c r="C1346" t="s">
        <v>310</v>
      </c>
      <c r="E1346" s="11"/>
    </row>
    <row r="1347" spans="2:5" x14ac:dyDescent="0.25">
      <c r="D1347" t="s">
        <v>4256</v>
      </c>
      <c r="E1347" s="11">
        <v>8500</v>
      </c>
    </row>
    <row r="1348" spans="2:5" x14ac:dyDescent="0.25">
      <c r="C1348" t="s">
        <v>4042</v>
      </c>
      <c r="E1348" s="11">
        <v>8500</v>
      </c>
    </row>
    <row r="1349" spans="2:5" x14ac:dyDescent="0.25">
      <c r="C1349" t="s">
        <v>52</v>
      </c>
      <c r="E1349" s="11"/>
    </row>
    <row r="1350" spans="2:5" x14ac:dyDescent="0.25">
      <c r="D1350" t="s">
        <v>4257</v>
      </c>
      <c r="E1350" s="11">
        <v>15000</v>
      </c>
    </row>
    <row r="1351" spans="2:5" x14ac:dyDescent="0.25">
      <c r="C1351" t="s">
        <v>4034</v>
      </c>
      <c r="E1351" s="11">
        <v>15000</v>
      </c>
    </row>
    <row r="1352" spans="2:5" x14ac:dyDescent="0.25">
      <c r="B1352" t="s">
        <v>4044</v>
      </c>
      <c r="E1352" s="11">
        <v>11750</v>
      </c>
    </row>
    <row r="1353" spans="2:5" x14ac:dyDescent="0.25">
      <c r="B1353" t="s">
        <v>9</v>
      </c>
      <c r="E1353" s="11"/>
    </row>
    <row r="1354" spans="2:5" x14ac:dyDescent="0.25">
      <c r="C1354" t="s">
        <v>67</v>
      </c>
      <c r="E1354" s="11"/>
    </row>
    <row r="1355" spans="2:5" x14ac:dyDescent="0.25">
      <c r="D1355" t="s">
        <v>4257</v>
      </c>
      <c r="E1355" s="11">
        <v>18499.860539512854</v>
      </c>
    </row>
    <row r="1356" spans="2:5" x14ac:dyDescent="0.25">
      <c r="C1356" t="s">
        <v>4045</v>
      </c>
      <c r="E1356" s="11">
        <v>18499.860539512854</v>
      </c>
    </row>
    <row r="1357" spans="2:5" x14ac:dyDescent="0.25">
      <c r="B1357" t="s">
        <v>4029</v>
      </c>
      <c r="E1357" s="11">
        <v>18499.860539512854</v>
      </c>
    </row>
    <row r="1358" spans="2:5" x14ac:dyDescent="0.25">
      <c r="B1358" t="s">
        <v>13</v>
      </c>
      <c r="E1358" s="11"/>
    </row>
    <row r="1359" spans="2:5" x14ac:dyDescent="0.25">
      <c r="C1359" t="s">
        <v>20</v>
      </c>
      <c r="E1359" s="11"/>
    </row>
    <row r="1360" spans="2:5" x14ac:dyDescent="0.25">
      <c r="D1360" t="s">
        <v>4256</v>
      </c>
      <c r="E1360" s="11">
        <v>7500</v>
      </c>
    </row>
    <row r="1361" spans="1:5" x14ac:dyDescent="0.25">
      <c r="C1361" t="s">
        <v>4031</v>
      </c>
      <c r="E1361" s="11">
        <v>7500</v>
      </c>
    </row>
    <row r="1362" spans="1:5" x14ac:dyDescent="0.25">
      <c r="C1362" t="s">
        <v>52</v>
      </c>
      <c r="E1362" s="11"/>
    </row>
    <row r="1363" spans="1:5" x14ac:dyDescent="0.25">
      <c r="D1363" t="s">
        <v>4256</v>
      </c>
      <c r="E1363" s="11">
        <v>19200</v>
      </c>
    </row>
    <row r="1364" spans="1:5" x14ac:dyDescent="0.25">
      <c r="C1364" t="s">
        <v>4034</v>
      </c>
      <c r="E1364" s="11">
        <v>19200</v>
      </c>
    </row>
    <row r="1365" spans="1:5" x14ac:dyDescent="0.25">
      <c r="B1365" t="s">
        <v>4036</v>
      </c>
      <c r="E1365" s="11">
        <v>13350</v>
      </c>
    </row>
    <row r="1366" spans="1:5" x14ac:dyDescent="0.25">
      <c r="A1366" t="s">
        <v>4117</v>
      </c>
      <c r="E1366" s="11">
        <v>16449.976756585475</v>
      </c>
    </row>
    <row r="1367" spans="1:5" x14ac:dyDescent="0.25">
      <c r="A1367" t="s">
        <v>65</v>
      </c>
      <c r="E1367" s="11"/>
    </row>
    <row r="1368" spans="1:5" x14ac:dyDescent="0.25">
      <c r="B1368" t="s">
        <v>18</v>
      </c>
      <c r="E1368" s="11"/>
    </row>
    <row r="1369" spans="1:5" x14ac:dyDescent="0.25">
      <c r="C1369" t="s">
        <v>20</v>
      </c>
      <c r="E1369" s="11"/>
    </row>
    <row r="1370" spans="1:5" x14ac:dyDescent="0.25">
      <c r="D1370" t="s">
        <v>4256</v>
      </c>
      <c r="E1370" s="11">
        <v>72000</v>
      </c>
    </row>
    <row r="1371" spans="1:5" x14ac:dyDescent="0.25">
      <c r="C1371" t="s">
        <v>4031</v>
      </c>
      <c r="E1371" s="11">
        <v>72000</v>
      </c>
    </row>
    <row r="1372" spans="1:5" x14ac:dyDescent="0.25">
      <c r="B1372" t="s">
        <v>4044</v>
      </c>
      <c r="E1372" s="11">
        <v>72000</v>
      </c>
    </row>
    <row r="1373" spans="1:5" x14ac:dyDescent="0.25">
      <c r="B1373" t="s">
        <v>9</v>
      </c>
      <c r="E1373" s="11"/>
    </row>
    <row r="1374" spans="1:5" x14ac:dyDescent="0.25">
      <c r="C1374" t="s">
        <v>20</v>
      </c>
      <c r="E1374" s="11"/>
    </row>
    <row r="1375" spans="1:5" x14ac:dyDescent="0.25">
      <c r="D1375" t="s">
        <v>4256</v>
      </c>
      <c r="E1375" s="11">
        <v>35000</v>
      </c>
    </row>
    <row r="1376" spans="1:5" x14ac:dyDescent="0.25">
      <c r="C1376" t="s">
        <v>4031</v>
      </c>
      <c r="E1376" s="11">
        <v>35000</v>
      </c>
    </row>
    <row r="1377" spans="2:5" x14ac:dyDescent="0.25">
      <c r="C1377" t="s">
        <v>52</v>
      </c>
      <c r="E1377" s="11"/>
    </row>
    <row r="1378" spans="2:5" x14ac:dyDescent="0.25">
      <c r="D1378" t="s">
        <v>4258</v>
      </c>
      <c r="E1378" s="11">
        <v>60000</v>
      </c>
    </row>
    <row r="1379" spans="2:5" x14ac:dyDescent="0.25">
      <c r="C1379" t="s">
        <v>4034</v>
      </c>
      <c r="E1379" s="11">
        <v>60000</v>
      </c>
    </row>
    <row r="1380" spans="2:5" x14ac:dyDescent="0.25">
      <c r="C1380" t="s">
        <v>67</v>
      </c>
      <c r="E1380" s="11"/>
    </row>
    <row r="1381" spans="2:5" x14ac:dyDescent="0.25">
      <c r="D1381" t="s">
        <v>4256</v>
      </c>
      <c r="E1381" s="11">
        <v>67573.5</v>
      </c>
    </row>
    <row r="1382" spans="2:5" x14ac:dyDescent="0.25">
      <c r="C1382" t="s">
        <v>4045</v>
      </c>
      <c r="E1382" s="11">
        <v>67573.5</v>
      </c>
    </row>
    <row r="1383" spans="2:5" x14ac:dyDescent="0.25">
      <c r="B1383" t="s">
        <v>4029</v>
      </c>
      <c r="E1383" s="11">
        <v>57536.75</v>
      </c>
    </row>
    <row r="1384" spans="2:5" x14ac:dyDescent="0.25">
      <c r="B1384" t="s">
        <v>13</v>
      </c>
      <c r="E1384" s="11"/>
    </row>
    <row r="1385" spans="2:5" x14ac:dyDescent="0.25">
      <c r="C1385" t="s">
        <v>20</v>
      </c>
      <c r="E1385" s="11"/>
    </row>
    <row r="1386" spans="2:5" x14ac:dyDescent="0.25">
      <c r="D1386" t="s">
        <v>4257</v>
      </c>
      <c r="E1386" s="11">
        <v>100000</v>
      </c>
    </row>
    <row r="1387" spans="2:5" x14ac:dyDescent="0.25">
      <c r="C1387" t="s">
        <v>4031</v>
      </c>
      <c r="E1387" s="11">
        <v>100000</v>
      </c>
    </row>
    <row r="1388" spans="2:5" x14ac:dyDescent="0.25">
      <c r="C1388" t="s">
        <v>356</v>
      </c>
      <c r="E1388" s="11"/>
    </row>
    <row r="1389" spans="2:5" x14ac:dyDescent="0.25">
      <c r="D1389" t="s">
        <v>4258</v>
      </c>
      <c r="E1389" s="11">
        <v>36000</v>
      </c>
    </row>
    <row r="1390" spans="2:5" x14ac:dyDescent="0.25">
      <c r="C1390" t="s">
        <v>4038</v>
      </c>
      <c r="E1390" s="11">
        <v>36000</v>
      </c>
    </row>
    <row r="1391" spans="2:5" x14ac:dyDescent="0.25">
      <c r="C1391" t="s">
        <v>52</v>
      </c>
      <c r="E1391" s="11"/>
    </row>
    <row r="1392" spans="2:5" x14ac:dyDescent="0.25">
      <c r="D1392" t="s">
        <v>4256</v>
      </c>
      <c r="E1392" s="11">
        <v>41000</v>
      </c>
    </row>
    <row r="1393" spans="1:5" x14ac:dyDescent="0.25">
      <c r="C1393" t="s">
        <v>4034</v>
      </c>
      <c r="E1393" s="11">
        <v>41000</v>
      </c>
    </row>
    <row r="1394" spans="1:5" x14ac:dyDescent="0.25">
      <c r="B1394" t="s">
        <v>4036</v>
      </c>
      <c r="E1394" s="11">
        <v>59000</v>
      </c>
    </row>
    <row r="1395" spans="1:5" x14ac:dyDescent="0.25">
      <c r="A1395" t="s">
        <v>4118</v>
      </c>
      <c r="E1395" s="11">
        <v>59893.375</v>
      </c>
    </row>
    <row r="1396" spans="1:5" x14ac:dyDescent="0.25">
      <c r="A1396" t="s">
        <v>133</v>
      </c>
      <c r="E1396" s="11"/>
    </row>
    <row r="1397" spans="1:5" x14ac:dyDescent="0.25">
      <c r="B1397" t="s">
        <v>18</v>
      </c>
      <c r="E1397" s="11"/>
    </row>
    <row r="1398" spans="1:5" x14ac:dyDescent="0.25">
      <c r="C1398" t="s">
        <v>52</v>
      </c>
      <c r="E1398" s="11"/>
    </row>
    <row r="1399" spans="1:5" x14ac:dyDescent="0.25">
      <c r="D1399" t="s">
        <v>4261</v>
      </c>
      <c r="E1399" s="11">
        <v>85333.333333333328</v>
      </c>
    </row>
    <row r="1400" spans="1:5" x14ac:dyDescent="0.25">
      <c r="C1400" t="s">
        <v>4034</v>
      </c>
      <c r="E1400" s="11">
        <v>85333.333333333328</v>
      </c>
    </row>
    <row r="1401" spans="1:5" x14ac:dyDescent="0.25">
      <c r="B1401" t="s">
        <v>4044</v>
      </c>
      <c r="E1401" s="11">
        <v>85333.333333333328</v>
      </c>
    </row>
    <row r="1402" spans="1:5" x14ac:dyDescent="0.25">
      <c r="B1402" t="s">
        <v>9</v>
      </c>
      <c r="E1402" s="11"/>
    </row>
    <row r="1403" spans="1:5" x14ac:dyDescent="0.25">
      <c r="C1403" t="s">
        <v>310</v>
      </c>
      <c r="E1403" s="11"/>
    </row>
    <row r="1404" spans="1:5" x14ac:dyDescent="0.25">
      <c r="D1404" t="s">
        <v>4261</v>
      </c>
      <c r="E1404" s="11">
        <v>36500</v>
      </c>
    </row>
    <row r="1405" spans="1:5" x14ac:dyDescent="0.25">
      <c r="C1405" t="s">
        <v>4042</v>
      </c>
      <c r="E1405" s="11">
        <v>36500</v>
      </c>
    </row>
    <row r="1406" spans="1:5" x14ac:dyDescent="0.25">
      <c r="C1406" t="s">
        <v>52</v>
      </c>
      <c r="E1406" s="11"/>
    </row>
    <row r="1407" spans="1:5" x14ac:dyDescent="0.25">
      <c r="D1407" t="s">
        <v>4257</v>
      </c>
      <c r="E1407" s="11">
        <v>24000</v>
      </c>
    </row>
    <row r="1408" spans="1:5" x14ac:dyDescent="0.25">
      <c r="D1408" t="s">
        <v>4258</v>
      </c>
      <c r="E1408" s="11">
        <v>24000</v>
      </c>
    </row>
    <row r="1409" spans="1:5" x14ac:dyDescent="0.25">
      <c r="D1409" t="s">
        <v>4256</v>
      </c>
      <c r="E1409" s="11">
        <v>34380</v>
      </c>
    </row>
    <row r="1410" spans="1:5" x14ac:dyDescent="0.25">
      <c r="C1410" t="s">
        <v>4034</v>
      </c>
      <c r="E1410" s="11">
        <v>29190</v>
      </c>
    </row>
    <row r="1411" spans="1:5" x14ac:dyDescent="0.25">
      <c r="B1411" t="s">
        <v>4029</v>
      </c>
      <c r="E1411" s="11">
        <v>30652</v>
      </c>
    </row>
    <row r="1412" spans="1:5" x14ac:dyDescent="0.25">
      <c r="B1412" t="s">
        <v>13</v>
      </c>
      <c r="E1412" s="11"/>
    </row>
    <row r="1413" spans="1:5" x14ac:dyDescent="0.25">
      <c r="C1413" t="s">
        <v>310</v>
      </c>
      <c r="E1413" s="11"/>
    </row>
    <row r="1414" spans="1:5" x14ac:dyDescent="0.25">
      <c r="D1414" t="s">
        <v>4258</v>
      </c>
      <c r="E1414" s="11">
        <v>23000</v>
      </c>
    </row>
    <row r="1415" spans="1:5" x14ac:dyDescent="0.25">
      <c r="C1415" t="s">
        <v>4042</v>
      </c>
      <c r="E1415" s="11">
        <v>23000</v>
      </c>
    </row>
    <row r="1416" spans="1:5" x14ac:dyDescent="0.25">
      <c r="C1416" t="s">
        <v>20</v>
      </c>
      <c r="E1416" s="11"/>
    </row>
    <row r="1417" spans="1:5" x14ac:dyDescent="0.25">
      <c r="D1417" t="s">
        <v>4256</v>
      </c>
      <c r="E1417" s="11">
        <v>18000</v>
      </c>
    </row>
    <row r="1418" spans="1:5" x14ac:dyDescent="0.25">
      <c r="C1418" t="s">
        <v>4031</v>
      </c>
      <c r="E1418" s="11">
        <v>18000</v>
      </c>
    </row>
    <row r="1419" spans="1:5" x14ac:dyDescent="0.25">
      <c r="C1419" t="s">
        <v>488</v>
      </c>
      <c r="E1419" s="11"/>
    </row>
    <row r="1420" spans="1:5" x14ac:dyDescent="0.25">
      <c r="D1420" t="s">
        <v>4256</v>
      </c>
      <c r="E1420" s="11">
        <v>14960</v>
      </c>
    </row>
    <row r="1421" spans="1:5" x14ac:dyDescent="0.25">
      <c r="D1421" t="s">
        <v>4261</v>
      </c>
      <c r="E1421" s="11">
        <v>42000</v>
      </c>
    </row>
    <row r="1422" spans="1:5" x14ac:dyDescent="0.25">
      <c r="C1422" t="s">
        <v>4041</v>
      </c>
      <c r="E1422" s="11">
        <v>28480</v>
      </c>
    </row>
    <row r="1423" spans="1:5" x14ac:dyDescent="0.25">
      <c r="B1423" t="s">
        <v>4036</v>
      </c>
      <c r="E1423" s="11">
        <v>24490</v>
      </c>
    </row>
    <row r="1424" spans="1:5" x14ac:dyDescent="0.25">
      <c r="A1424" t="s">
        <v>4119</v>
      </c>
      <c r="E1424" s="11">
        <v>33655.333333333328</v>
      </c>
    </row>
    <row r="1425" spans="1:5" x14ac:dyDescent="0.25">
      <c r="A1425" t="s">
        <v>171</v>
      </c>
      <c r="E1425" s="11"/>
    </row>
    <row r="1426" spans="1:5" x14ac:dyDescent="0.25">
      <c r="B1426" t="s">
        <v>25</v>
      </c>
      <c r="E1426" s="11"/>
    </row>
    <row r="1427" spans="1:5" x14ac:dyDescent="0.25">
      <c r="C1427" t="s">
        <v>20</v>
      </c>
      <c r="E1427" s="11"/>
    </row>
    <row r="1428" spans="1:5" x14ac:dyDescent="0.25">
      <c r="D1428" t="s">
        <v>4257</v>
      </c>
      <c r="E1428" s="11">
        <v>80000</v>
      </c>
    </row>
    <row r="1429" spans="1:5" x14ac:dyDescent="0.25">
      <c r="C1429" t="s">
        <v>4031</v>
      </c>
      <c r="E1429" s="11">
        <v>80000</v>
      </c>
    </row>
    <row r="1430" spans="1:5" x14ac:dyDescent="0.25">
      <c r="C1430" t="s">
        <v>356</v>
      </c>
      <c r="E1430" s="11"/>
    </row>
    <row r="1431" spans="1:5" x14ac:dyDescent="0.25">
      <c r="D1431" t="s">
        <v>4257</v>
      </c>
      <c r="E1431" s="11">
        <v>120000</v>
      </c>
    </row>
    <row r="1432" spans="1:5" x14ac:dyDescent="0.25">
      <c r="C1432" t="s">
        <v>4038</v>
      </c>
      <c r="E1432" s="11">
        <v>120000</v>
      </c>
    </row>
    <row r="1433" spans="1:5" x14ac:dyDescent="0.25">
      <c r="B1433" t="s">
        <v>4032</v>
      </c>
      <c r="E1433" s="11">
        <v>100000</v>
      </c>
    </row>
    <row r="1434" spans="1:5" x14ac:dyDescent="0.25">
      <c r="B1434" t="s">
        <v>18</v>
      </c>
      <c r="E1434" s="11"/>
    </row>
    <row r="1435" spans="1:5" x14ac:dyDescent="0.25">
      <c r="C1435" t="s">
        <v>279</v>
      </c>
      <c r="E1435" s="11"/>
    </row>
    <row r="1436" spans="1:5" x14ac:dyDescent="0.25">
      <c r="D1436" t="s">
        <v>4256</v>
      </c>
      <c r="E1436" s="11">
        <v>45000</v>
      </c>
    </row>
    <row r="1437" spans="1:5" x14ac:dyDescent="0.25">
      <c r="C1437" t="s">
        <v>4043</v>
      </c>
      <c r="E1437" s="11">
        <v>45000</v>
      </c>
    </row>
    <row r="1438" spans="1:5" x14ac:dyDescent="0.25">
      <c r="B1438" t="s">
        <v>4044</v>
      </c>
      <c r="E1438" s="11">
        <v>45000</v>
      </c>
    </row>
    <row r="1439" spans="1:5" x14ac:dyDescent="0.25">
      <c r="B1439" t="s">
        <v>9</v>
      </c>
      <c r="E1439" s="11"/>
    </row>
    <row r="1440" spans="1:5" x14ac:dyDescent="0.25">
      <c r="C1440" t="s">
        <v>356</v>
      </c>
      <c r="E1440" s="11"/>
    </row>
    <row r="1441" spans="2:5" x14ac:dyDescent="0.25">
      <c r="D1441" t="s">
        <v>4257</v>
      </c>
      <c r="E1441" s="11">
        <v>60000</v>
      </c>
    </row>
    <row r="1442" spans="2:5" x14ac:dyDescent="0.25">
      <c r="C1442" t="s">
        <v>4038</v>
      </c>
      <c r="E1442" s="11">
        <v>60000</v>
      </c>
    </row>
    <row r="1443" spans="2:5" x14ac:dyDescent="0.25">
      <c r="C1443" t="s">
        <v>52</v>
      </c>
      <c r="E1443" s="11"/>
    </row>
    <row r="1444" spans="2:5" x14ac:dyDescent="0.25">
      <c r="D1444" t="s">
        <v>4256</v>
      </c>
      <c r="E1444" s="11">
        <v>20640</v>
      </c>
    </row>
    <row r="1445" spans="2:5" x14ac:dyDescent="0.25">
      <c r="C1445" t="s">
        <v>4034</v>
      </c>
      <c r="E1445" s="11">
        <v>20640</v>
      </c>
    </row>
    <row r="1446" spans="2:5" x14ac:dyDescent="0.25">
      <c r="B1446" t="s">
        <v>4029</v>
      </c>
      <c r="E1446" s="11">
        <v>40320</v>
      </c>
    </row>
    <row r="1447" spans="2:5" x14ac:dyDescent="0.25">
      <c r="B1447" t="s">
        <v>13</v>
      </c>
      <c r="E1447" s="11"/>
    </row>
    <row r="1448" spans="2:5" x14ac:dyDescent="0.25">
      <c r="C1448" t="s">
        <v>310</v>
      </c>
      <c r="E1448" s="11"/>
    </row>
    <row r="1449" spans="2:5" x14ac:dyDescent="0.25">
      <c r="D1449" t="s">
        <v>4258</v>
      </c>
      <c r="E1449" s="11">
        <v>60000</v>
      </c>
    </row>
    <row r="1450" spans="2:5" x14ac:dyDescent="0.25">
      <c r="C1450" t="s">
        <v>4042</v>
      </c>
      <c r="E1450" s="11">
        <v>60000</v>
      </c>
    </row>
    <row r="1451" spans="2:5" x14ac:dyDescent="0.25">
      <c r="C1451" t="s">
        <v>20</v>
      </c>
      <c r="E1451" s="11"/>
    </row>
    <row r="1452" spans="2:5" x14ac:dyDescent="0.25">
      <c r="D1452" t="s">
        <v>4256</v>
      </c>
      <c r="E1452" s="11">
        <v>31400</v>
      </c>
    </row>
    <row r="1453" spans="2:5" x14ac:dyDescent="0.25">
      <c r="C1453" t="s">
        <v>4031</v>
      </c>
      <c r="E1453" s="11">
        <v>31400</v>
      </c>
    </row>
    <row r="1454" spans="2:5" x14ac:dyDescent="0.25">
      <c r="C1454" t="s">
        <v>356</v>
      </c>
      <c r="E1454" s="11"/>
    </row>
    <row r="1455" spans="2:5" x14ac:dyDescent="0.25">
      <c r="D1455" t="s">
        <v>4256</v>
      </c>
      <c r="E1455" s="11">
        <v>37800</v>
      </c>
    </row>
    <row r="1456" spans="2:5" x14ac:dyDescent="0.25">
      <c r="C1456" t="s">
        <v>4038</v>
      </c>
      <c r="E1456" s="11">
        <v>37800</v>
      </c>
    </row>
    <row r="1457" spans="1:5" x14ac:dyDescent="0.25">
      <c r="C1457" t="s">
        <v>52</v>
      </c>
      <c r="E1457" s="11"/>
    </row>
    <row r="1458" spans="1:5" x14ac:dyDescent="0.25">
      <c r="D1458" t="s">
        <v>4261</v>
      </c>
      <c r="E1458" s="11">
        <v>72571.80269935554</v>
      </c>
    </row>
    <row r="1459" spans="1:5" x14ac:dyDescent="0.25">
      <c r="C1459" t="s">
        <v>4034</v>
      </c>
      <c r="E1459" s="11">
        <v>72571.80269935554</v>
      </c>
    </row>
    <row r="1460" spans="1:5" x14ac:dyDescent="0.25">
      <c r="B1460" t="s">
        <v>4036</v>
      </c>
      <c r="E1460" s="11">
        <v>43195.971814193646</v>
      </c>
    </row>
    <row r="1461" spans="1:5" x14ac:dyDescent="0.25">
      <c r="A1461" t="s">
        <v>4120</v>
      </c>
      <c r="E1461" s="11">
        <v>52334.316891612958</v>
      </c>
    </row>
    <row r="1462" spans="1:5" x14ac:dyDescent="0.25">
      <c r="A1462" t="s">
        <v>1804</v>
      </c>
      <c r="E1462" s="11"/>
    </row>
    <row r="1463" spans="1:5" x14ac:dyDescent="0.25">
      <c r="B1463" t="s">
        <v>13</v>
      </c>
      <c r="E1463" s="11"/>
    </row>
    <row r="1464" spans="1:5" x14ac:dyDescent="0.25">
      <c r="C1464" t="s">
        <v>20</v>
      </c>
      <c r="E1464" s="11"/>
    </row>
    <row r="1465" spans="1:5" x14ac:dyDescent="0.25">
      <c r="D1465" t="s">
        <v>4257</v>
      </c>
      <c r="E1465" s="11">
        <v>13000</v>
      </c>
    </row>
    <row r="1466" spans="1:5" x14ac:dyDescent="0.25">
      <c r="C1466" t="s">
        <v>4031</v>
      </c>
      <c r="E1466" s="11">
        <v>13000</v>
      </c>
    </row>
    <row r="1467" spans="1:5" x14ac:dyDescent="0.25">
      <c r="B1467" t="s">
        <v>4036</v>
      </c>
      <c r="E1467" s="11">
        <v>13000</v>
      </c>
    </row>
    <row r="1468" spans="1:5" x14ac:dyDescent="0.25">
      <c r="A1468" t="s">
        <v>4121</v>
      </c>
      <c r="E1468" s="11">
        <v>13000</v>
      </c>
    </row>
    <row r="1469" spans="1:5" x14ac:dyDescent="0.25">
      <c r="A1469" t="s">
        <v>1066</v>
      </c>
      <c r="E1469" s="11"/>
    </row>
    <row r="1470" spans="1:5" x14ac:dyDescent="0.25">
      <c r="B1470" t="s">
        <v>9</v>
      </c>
      <c r="E1470" s="11"/>
    </row>
    <row r="1471" spans="1:5" x14ac:dyDescent="0.25">
      <c r="C1471" t="s">
        <v>20</v>
      </c>
      <c r="E1471" s="11"/>
    </row>
    <row r="1472" spans="1:5" x14ac:dyDescent="0.25">
      <c r="D1472" t="s">
        <v>4256</v>
      </c>
      <c r="E1472" s="11">
        <v>19055.991584874118</v>
      </c>
    </row>
    <row r="1473" spans="1:5" x14ac:dyDescent="0.25">
      <c r="C1473" t="s">
        <v>4031</v>
      </c>
      <c r="E1473" s="11">
        <v>19055.991584874118</v>
      </c>
    </row>
    <row r="1474" spans="1:5" x14ac:dyDescent="0.25">
      <c r="B1474" t="s">
        <v>4029</v>
      </c>
      <c r="E1474" s="11">
        <v>19055.991584874118</v>
      </c>
    </row>
    <row r="1475" spans="1:5" x14ac:dyDescent="0.25">
      <c r="A1475" t="s">
        <v>4122</v>
      </c>
      <c r="E1475" s="11">
        <v>19055.991584874118</v>
      </c>
    </row>
    <row r="1476" spans="1:5" x14ac:dyDescent="0.25">
      <c r="A1476" t="s">
        <v>548</v>
      </c>
      <c r="E1476" s="11"/>
    </row>
    <row r="1477" spans="1:5" x14ac:dyDescent="0.25">
      <c r="B1477" t="s">
        <v>9</v>
      </c>
      <c r="E1477" s="11"/>
    </row>
    <row r="1478" spans="1:5" x14ac:dyDescent="0.25">
      <c r="C1478" t="s">
        <v>52</v>
      </c>
      <c r="E1478" s="11"/>
    </row>
    <row r="1479" spans="1:5" x14ac:dyDescent="0.25">
      <c r="D1479" t="s">
        <v>4256</v>
      </c>
      <c r="E1479" s="11">
        <v>78000</v>
      </c>
    </row>
    <row r="1480" spans="1:5" x14ac:dyDescent="0.25">
      <c r="C1480" t="s">
        <v>4034</v>
      </c>
      <c r="E1480" s="11">
        <v>78000</v>
      </c>
    </row>
    <row r="1481" spans="1:5" x14ac:dyDescent="0.25">
      <c r="B1481" t="s">
        <v>4029</v>
      </c>
      <c r="E1481" s="11">
        <v>78000</v>
      </c>
    </row>
    <row r="1482" spans="1:5" x14ac:dyDescent="0.25">
      <c r="A1482" t="s">
        <v>4123</v>
      </c>
      <c r="E1482" s="11">
        <v>78000</v>
      </c>
    </row>
    <row r="1483" spans="1:5" x14ac:dyDescent="0.25">
      <c r="A1483" t="s">
        <v>48</v>
      </c>
      <c r="E1483" s="11"/>
    </row>
    <row r="1484" spans="1:5" x14ac:dyDescent="0.25">
      <c r="B1484" t="s">
        <v>18</v>
      </c>
      <c r="E1484" s="11"/>
    </row>
    <row r="1485" spans="1:5" x14ac:dyDescent="0.25">
      <c r="C1485" t="s">
        <v>52</v>
      </c>
      <c r="E1485" s="11"/>
    </row>
    <row r="1486" spans="1:5" x14ac:dyDescent="0.25">
      <c r="D1486" t="s">
        <v>4256</v>
      </c>
      <c r="E1486" s="11">
        <v>131675.52225194403</v>
      </c>
    </row>
    <row r="1487" spans="1:5" x14ac:dyDescent="0.25">
      <c r="C1487" t="s">
        <v>4034</v>
      </c>
      <c r="E1487" s="11">
        <v>131675.52225194403</v>
      </c>
    </row>
    <row r="1488" spans="1:5" x14ac:dyDescent="0.25">
      <c r="B1488" t="s">
        <v>4044</v>
      </c>
      <c r="E1488" s="11">
        <v>131675.52225194403</v>
      </c>
    </row>
    <row r="1489" spans="2:5" x14ac:dyDescent="0.25">
      <c r="B1489" t="s">
        <v>9</v>
      </c>
      <c r="E1489" s="11"/>
    </row>
    <row r="1490" spans="2:5" x14ac:dyDescent="0.25">
      <c r="C1490" t="s">
        <v>20</v>
      </c>
      <c r="E1490" s="11"/>
    </row>
    <row r="1491" spans="2:5" x14ac:dyDescent="0.25">
      <c r="D1491" t="s">
        <v>4256</v>
      </c>
      <c r="E1491" s="11">
        <v>12968.759250815046</v>
      </c>
    </row>
    <row r="1492" spans="2:5" x14ac:dyDescent="0.25">
      <c r="C1492" t="s">
        <v>4031</v>
      </c>
      <c r="E1492" s="11">
        <v>12968.759250815046</v>
      </c>
    </row>
    <row r="1493" spans="2:5" x14ac:dyDescent="0.25">
      <c r="C1493" t="s">
        <v>356</v>
      </c>
      <c r="E1493" s="11"/>
    </row>
    <row r="1494" spans="2:5" x14ac:dyDescent="0.25">
      <c r="D1494" t="s">
        <v>4258</v>
      </c>
      <c r="E1494" s="11">
        <v>82000</v>
      </c>
    </row>
    <row r="1495" spans="2:5" x14ac:dyDescent="0.25">
      <c r="C1495" t="s">
        <v>4038</v>
      </c>
      <c r="E1495" s="11">
        <v>82000</v>
      </c>
    </row>
    <row r="1496" spans="2:5" x14ac:dyDescent="0.25">
      <c r="C1496" t="s">
        <v>488</v>
      </c>
      <c r="E1496" s="11"/>
    </row>
    <row r="1497" spans="2:5" x14ac:dyDescent="0.25">
      <c r="D1497" t="s">
        <v>4256</v>
      </c>
      <c r="E1497" s="11">
        <v>9509.8988293070688</v>
      </c>
    </row>
    <row r="1498" spans="2:5" x14ac:dyDescent="0.25">
      <c r="C1498" t="s">
        <v>4041</v>
      </c>
      <c r="E1498" s="11">
        <v>9509.8988293070688</v>
      </c>
    </row>
    <row r="1499" spans="2:5" x14ac:dyDescent="0.25">
      <c r="C1499" t="s">
        <v>4001</v>
      </c>
      <c r="E1499" s="11"/>
    </row>
    <row r="1500" spans="2:5" x14ac:dyDescent="0.25">
      <c r="D1500" t="s">
        <v>4258</v>
      </c>
      <c r="E1500" s="11">
        <v>14630.613583549337</v>
      </c>
    </row>
    <row r="1501" spans="2:5" x14ac:dyDescent="0.25">
      <c r="C1501" t="s">
        <v>4028</v>
      </c>
      <c r="E1501" s="11">
        <v>14630.613583549337</v>
      </c>
    </row>
    <row r="1502" spans="2:5" x14ac:dyDescent="0.25">
      <c r="C1502" t="s">
        <v>52</v>
      </c>
      <c r="E1502" s="11"/>
    </row>
    <row r="1503" spans="2:5" x14ac:dyDescent="0.25">
      <c r="D1503" t="s">
        <v>4256</v>
      </c>
      <c r="E1503" s="11">
        <v>100000</v>
      </c>
    </row>
    <row r="1504" spans="2:5" x14ac:dyDescent="0.25">
      <c r="C1504" t="s">
        <v>4034</v>
      </c>
      <c r="E1504" s="11">
        <v>100000</v>
      </c>
    </row>
    <row r="1505" spans="2:5" x14ac:dyDescent="0.25">
      <c r="C1505" t="s">
        <v>3999</v>
      </c>
      <c r="E1505" s="11"/>
    </row>
    <row r="1506" spans="2:5" x14ac:dyDescent="0.25">
      <c r="D1506" t="s">
        <v>4256</v>
      </c>
      <c r="E1506" s="11">
        <v>12000</v>
      </c>
    </row>
    <row r="1507" spans="2:5" x14ac:dyDescent="0.25">
      <c r="C1507" t="s">
        <v>4035</v>
      </c>
      <c r="E1507" s="11">
        <v>12000</v>
      </c>
    </row>
    <row r="1508" spans="2:5" x14ac:dyDescent="0.25">
      <c r="B1508" t="s">
        <v>4029</v>
      </c>
      <c r="E1508" s="11">
        <v>34868.290130640926</v>
      </c>
    </row>
    <row r="1509" spans="2:5" x14ac:dyDescent="0.25">
      <c r="B1509" t="s">
        <v>13</v>
      </c>
      <c r="E1509" s="11"/>
    </row>
    <row r="1510" spans="2:5" x14ac:dyDescent="0.25">
      <c r="C1510" t="s">
        <v>310</v>
      </c>
      <c r="E1510" s="11"/>
    </row>
    <row r="1511" spans="2:5" x14ac:dyDescent="0.25">
      <c r="D1511" t="s">
        <v>4261</v>
      </c>
      <c r="E1511" s="11">
        <v>44654.095718350931</v>
      </c>
    </row>
    <row r="1512" spans="2:5" x14ac:dyDescent="0.25">
      <c r="C1512" t="s">
        <v>4042</v>
      </c>
      <c r="E1512" s="11">
        <v>44654.095718350931</v>
      </c>
    </row>
    <row r="1513" spans="2:5" x14ac:dyDescent="0.25">
      <c r="C1513" t="s">
        <v>20</v>
      </c>
      <c r="E1513" s="11"/>
    </row>
    <row r="1514" spans="2:5" x14ac:dyDescent="0.25">
      <c r="D1514" t="s">
        <v>4256</v>
      </c>
      <c r="E1514" s="11">
        <v>32187.34988380854</v>
      </c>
    </row>
    <row r="1515" spans="2:5" x14ac:dyDescent="0.25">
      <c r="C1515" t="s">
        <v>4031</v>
      </c>
      <c r="E1515" s="11">
        <v>32187.34988380854</v>
      </c>
    </row>
    <row r="1516" spans="2:5" x14ac:dyDescent="0.25">
      <c r="C1516" t="s">
        <v>52</v>
      </c>
      <c r="E1516" s="11"/>
    </row>
    <row r="1517" spans="2:5" x14ac:dyDescent="0.25">
      <c r="D1517" t="s">
        <v>4257</v>
      </c>
      <c r="E1517" s="11">
        <v>39000</v>
      </c>
    </row>
    <row r="1518" spans="2:5" x14ac:dyDescent="0.25">
      <c r="D1518" t="s">
        <v>4256</v>
      </c>
      <c r="E1518" s="11">
        <v>37612.869087708088</v>
      </c>
    </row>
    <row r="1519" spans="2:5" x14ac:dyDescent="0.25">
      <c r="D1519" t="s">
        <v>4261</v>
      </c>
      <c r="E1519" s="11">
        <v>12192.177986291113</v>
      </c>
    </row>
    <row r="1520" spans="2:5" x14ac:dyDescent="0.25">
      <c r="C1520" t="s">
        <v>4034</v>
      </c>
      <c r="E1520" s="11">
        <v>29601.68235799974</v>
      </c>
    </row>
    <row r="1521" spans="1:5" x14ac:dyDescent="0.25">
      <c r="C1521" t="s">
        <v>3999</v>
      </c>
      <c r="E1521" s="11"/>
    </row>
    <row r="1522" spans="1:5" x14ac:dyDescent="0.25">
      <c r="D1522" t="s">
        <v>4256</v>
      </c>
      <c r="E1522" s="11">
        <v>45000</v>
      </c>
    </row>
    <row r="1523" spans="1:5" x14ac:dyDescent="0.25">
      <c r="C1523" t="s">
        <v>4035</v>
      </c>
      <c r="E1523" s="11">
        <v>45000</v>
      </c>
    </row>
    <row r="1524" spans="1:5" x14ac:dyDescent="0.25">
      <c r="C1524" t="s">
        <v>67</v>
      </c>
      <c r="E1524" s="11"/>
    </row>
    <row r="1525" spans="1:5" x14ac:dyDescent="0.25">
      <c r="D1525" t="s">
        <v>4258</v>
      </c>
      <c r="E1525" s="11">
        <v>38666</v>
      </c>
    </row>
    <row r="1526" spans="1:5" x14ac:dyDescent="0.25">
      <c r="C1526" t="s">
        <v>4045</v>
      </c>
      <c r="E1526" s="11">
        <v>38666</v>
      </c>
    </row>
    <row r="1527" spans="1:5" x14ac:dyDescent="0.25">
      <c r="B1527" t="s">
        <v>4036</v>
      </c>
      <c r="E1527" s="11">
        <v>35616.070382308382</v>
      </c>
    </row>
    <row r="1528" spans="1:5" x14ac:dyDescent="0.25">
      <c r="A1528" t="s">
        <v>4124</v>
      </c>
      <c r="E1528" s="11">
        <v>41671.069722839275</v>
      </c>
    </row>
    <row r="1529" spans="1:5" x14ac:dyDescent="0.25">
      <c r="A1529" t="s">
        <v>608</v>
      </c>
      <c r="E1529" s="11"/>
    </row>
    <row r="1530" spans="1:5" x14ac:dyDescent="0.25">
      <c r="B1530" t="s">
        <v>25</v>
      </c>
      <c r="E1530" s="11"/>
    </row>
    <row r="1531" spans="1:5" x14ac:dyDescent="0.25">
      <c r="C1531" t="s">
        <v>20</v>
      </c>
      <c r="E1531" s="11"/>
    </row>
    <row r="1532" spans="1:5" x14ac:dyDescent="0.25">
      <c r="D1532" t="s">
        <v>4258</v>
      </c>
      <c r="E1532" s="11">
        <v>38111.983169748237</v>
      </c>
    </row>
    <row r="1533" spans="1:5" x14ac:dyDescent="0.25">
      <c r="C1533" t="s">
        <v>4031</v>
      </c>
      <c r="E1533" s="11">
        <v>38111.983169748237</v>
      </c>
    </row>
    <row r="1534" spans="1:5" x14ac:dyDescent="0.25">
      <c r="B1534" t="s">
        <v>4032</v>
      </c>
      <c r="E1534" s="11">
        <v>38111.983169748237</v>
      </c>
    </row>
    <row r="1535" spans="1:5" x14ac:dyDescent="0.25">
      <c r="B1535" t="s">
        <v>18</v>
      </c>
      <c r="E1535" s="11"/>
    </row>
    <row r="1536" spans="1:5" x14ac:dyDescent="0.25">
      <c r="C1536" t="s">
        <v>20</v>
      </c>
      <c r="E1536" s="11"/>
    </row>
    <row r="1537" spans="2:5" x14ac:dyDescent="0.25">
      <c r="D1537" t="s">
        <v>4258</v>
      </c>
      <c r="E1537" s="11">
        <v>19055.991584874118</v>
      </c>
    </row>
    <row r="1538" spans="2:5" x14ac:dyDescent="0.25">
      <c r="C1538" t="s">
        <v>4031</v>
      </c>
      <c r="E1538" s="11">
        <v>19055.991584874118</v>
      </c>
    </row>
    <row r="1539" spans="2:5" x14ac:dyDescent="0.25">
      <c r="C1539" t="s">
        <v>356</v>
      </c>
      <c r="E1539" s="11"/>
    </row>
    <row r="1540" spans="2:5" x14ac:dyDescent="0.25">
      <c r="D1540" t="s">
        <v>4261</v>
      </c>
      <c r="E1540" s="11">
        <v>12000</v>
      </c>
    </row>
    <row r="1541" spans="2:5" x14ac:dyDescent="0.25">
      <c r="C1541" t="s">
        <v>4038</v>
      </c>
      <c r="E1541" s="11">
        <v>12000</v>
      </c>
    </row>
    <row r="1542" spans="2:5" x14ac:dyDescent="0.25">
      <c r="C1542" t="s">
        <v>52</v>
      </c>
      <c r="E1542" s="11"/>
    </row>
    <row r="1543" spans="2:5" x14ac:dyDescent="0.25">
      <c r="D1543" t="s">
        <v>4258</v>
      </c>
      <c r="E1543" s="11">
        <v>55262.375596134938</v>
      </c>
    </row>
    <row r="1544" spans="2:5" x14ac:dyDescent="0.25">
      <c r="C1544" t="s">
        <v>4034</v>
      </c>
      <c r="E1544" s="11">
        <v>55262.375596134938</v>
      </c>
    </row>
    <row r="1545" spans="2:5" x14ac:dyDescent="0.25">
      <c r="B1545" t="s">
        <v>4044</v>
      </c>
      <c r="E1545" s="11">
        <v>28772.789060336352</v>
      </c>
    </row>
    <row r="1546" spans="2:5" x14ac:dyDescent="0.25">
      <c r="B1546" t="s">
        <v>9</v>
      </c>
      <c r="E1546" s="11"/>
    </row>
    <row r="1547" spans="2:5" x14ac:dyDescent="0.25">
      <c r="C1547" t="s">
        <v>20</v>
      </c>
      <c r="E1547" s="11"/>
    </row>
    <row r="1548" spans="2:5" x14ac:dyDescent="0.25">
      <c r="D1548" t="s">
        <v>4258</v>
      </c>
      <c r="E1548" s="11">
        <v>47004.779242689488</v>
      </c>
    </row>
    <row r="1549" spans="2:5" x14ac:dyDescent="0.25">
      <c r="C1549" t="s">
        <v>4031</v>
      </c>
      <c r="E1549" s="11">
        <v>47004.779242689488</v>
      </c>
    </row>
    <row r="1550" spans="2:5" x14ac:dyDescent="0.25">
      <c r="C1550" t="s">
        <v>488</v>
      </c>
      <c r="E1550" s="11"/>
    </row>
    <row r="1551" spans="2:5" x14ac:dyDescent="0.25">
      <c r="D1551" t="s">
        <v>4257</v>
      </c>
      <c r="E1551" s="11">
        <v>35571.184291765021</v>
      </c>
    </row>
    <row r="1552" spans="2:5" x14ac:dyDescent="0.25">
      <c r="C1552" t="s">
        <v>4041</v>
      </c>
      <c r="E1552" s="11">
        <v>35571.184291765021</v>
      </c>
    </row>
    <row r="1553" spans="1:5" x14ac:dyDescent="0.25">
      <c r="C1553" t="s">
        <v>279</v>
      </c>
      <c r="E1553" s="11"/>
    </row>
    <row r="1554" spans="1:5" x14ac:dyDescent="0.25">
      <c r="D1554" t="s">
        <v>4258</v>
      </c>
      <c r="E1554" s="11">
        <v>52086.37699865592</v>
      </c>
    </row>
    <row r="1555" spans="1:5" x14ac:dyDescent="0.25">
      <c r="C1555" t="s">
        <v>4043</v>
      </c>
      <c r="E1555" s="11">
        <v>52086.37699865592</v>
      </c>
    </row>
    <row r="1556" spans="1:5" x14ac:dyDescent="0.25">
      <c r="C1556" t="s">
        <v>52</v>
      </c>
      <c r="E1556" s="11"/>
    </row>
    <row r="1557" spans="1:5" x14ac:dyDescent="0.25">
      <c r="D1557" t="s">
        <v>4258</v>
      </c>
      <c r="E1557" s="11">
        <v>57167.974754622352</v>
      </c>
    </row>
    <row r="1558" spans="1:5" x14ac:dyDescent="0.25">
      <c r="C1558" t="s">
        <v>4034</v>
      </c>
      <c r="E1558" s="11">
        <v>57167.974754622352</v>
      </c>
    </row>
    <row r="1559" spans="1:5" x14ac:dyDescent="0.25">
      <c r="B1559" t="s">
        <v>4029</v>
      </c>
      <c r="E1559" s="11">
        <v>47957.578821933195</v>
      </c>
    </row>
    <row r="1560" spans="1:5" x14ac:dyDescent="0.25">
      <c r="B1560" t="s">
        <v>13</v>
      </c>
      <c r="E1560" s="11"/>
    </row>
    <row r="1561" spans="1:5" x14ac:dyDescent="0.25">
      <c r="C1561" t="s">
        <v>20</v>
      </c>
      <c r="E1561" s="11"/>
    </row>
    <row r="1562" spans="1:5" x14ac:dyDescent="0.25">
      <c r="D1562" t="s">
        <v>4256</v>
      </c>
      <c r="E1562" s="11">
        <v>19055.991584874118</v>
      </c>
    </row>
    <row r="1563" spans="1:5" x14ac:dyDescent="0.25">
      <c r="C1563" t="s">
        <v>4031</v>
      </c>
      <c r="E1563" s="11">
        <v>19055.991584874118</v>
      </c>
    </row>
    <row r="1564" spans="1:5" x14ac:dyDescent="0.25">
      <c r="B1564" t="s">
        <v>4036</v>
      </c>
      <c r="E1564" s="11">
        <v>19055.991584874118</v>
      </c>
    </row>
    <row r="1565" spans="1:5" x14ac:dyDescent="0.25">
      <c r="A1565" t="s">
        <v>4125</v>
      </c>
      <c r="E1565" s="11">
        <v>37257.40635815158</v>
      </c>
    </row>
    <row r="1566" spans="1:5" x14ac:dyDescent="0.25">
      <c r="A1566" t="s">
        <v>716</v>
      </c>
      <c r="E1566" s="11"/>
    </row>
    <row r="1567" spans="1:5" x14ac:dyDescent="0.25">
      <c r="B1567" t="s">
        <v>9</v>
      </c>
      <c r="E1567" s="11"/>
    </row>
    <row r="1568" spans="1:5" x14ac:dyDescent="0.25">
      <c r="C1568" t="s">
        <v>310</v>
      </c>
      <c r="E1568" s="11"/>
    </row>
    <row r="1569" spans="1:5" x14ac:dyDescent="0.25">
      <c r="D1569" t="s">
        <v>4256</v>
      </c>
      <c r="E1569" s="11">
        <v>3000</v>
      </c>
    </row>
    <row r="1570" spans="1:5" x14ac:dyDescent="0.25">
      <c r="C1570" t="s">
        <v>4042</v>
      </c>
      <c r="E1570" s="11">
        <v>3000</v>
      </c>
    </row>
    <row r="1571" spans="1:5" x14ac:dyDescent="0.25">
      <c r="C1571" t="s">
        <v>52</v>
      </c>
      <c r="E1571" s="11"/>
    </row>
    <row r="1572" spans="1:5" x14ac:dyDescent="0.25">
      <c r="D1572" t="s">
        <v>4256</v>
      </c>
      <c r="E1572" s="11">
        <v>1805.7739622442759</v>
      </c>
    </row>
    <row r="1573" spans="1:5" x14ac:dyDescent="0.25">
      <c r="C1573" t="s">
        <v>4034</v>
      </c>
      <c r="E1573" s="11">
        <v>1805.7739622442759</v>
      </c>
    </row>
    <row r="1574" spans="1:5" x14ac:dyDescent="0.25">
      <c r="B1574" t="s">
        <v>4029</v>
      </c>
      <c r="E1574" s="11">
        <v>2402.886981122138</v>
      </c>
    </row>
    <row r="1575" spans="1:5" x14ac:dyDescent="0.25">
      <c r="B1575" t="s">
        <v>13</v>
      </c>
      <c r="E1575" s="11"/>
    </row>
    <row r="1576" spans="1:5" x14ac:dyDescent="0.25">
      <c r="C1576" t="s">
        <v>52</v>
      </c>
      <c r="E1576" s="11"/>
    </row>
    <row r="1577" spans="1:5" x14ac:dyDescent="0.25">
      <c r="D1577" t="s">
        <v>4258</v>
      </c>
      <c r="E1577" s="11">
        <v>85000</v>
      </c>
    </row>
    <row r="1578" spans="1:5" x14ac:dyDescent="0.25">
      <c r="D1578" t="s">
        <v>4256</v>
      </c>
      <c r="E1578" s="11">
        <v>11000</v>
      </c>
    </row>
    <row r="1579" spans="1:5" x14ac:dyDescent="0.25">
      <c r="C1579" t="s">
        <v>4034</v>
      </c>
      <c r="E1579" s="11">
        <v>48000</v>
      </c>
    </row>
    <row r="1580" spans="1:5" x14ac:dyDescent="0.25">
      <c r="B1580" t="s">
        <v>4036</v>
      </c>
      <c r="E1580" s="11">
        <v>48000</v>
      </c>
    </row>
    <row r="1581" spans="1:5" x14ac:dyDescent="0.25">
      <c r="A1581" t="s">
        <v>4126</v>
      </c>
      <c r="E1581" s="11">
        <v>25201.443490561069</v>
      </c>
    </row>
    <row r="1582" spans="1:5" x14ac:dyDescent="0.25">
      <c r="A1582" t="s">
        <v>447</v>
      </c>
      <c r="E1582" s="11"/>
    </row>
    <row r="1583" spans="1:5" x14ac:dyDescent="0.25">
      <c r="B1583" t="s">
        <v>25</v>
      </c>
      <c r="E1583" s="11"/>
    </row>
    <row r="1584" spans="1:5" x14ac:dyDescent="0.25">
      <c r="C1584" t="s">
        <v>356</v>
      </c>
      <c r="E1584" s="11"/>
    </row>
    <row r="1585" spans="1:5" x14ac:dyDescent="0.25">
      <c r="D1585" t="s">
        <v>4256</v>
      </c>
      <c r="E1585" s="11">
        <v>68954.520184280962</v>
      </c>
    </row>
    <row r="1586" spans="1:5" x14ac:dyDescent="0.25">
      <c r="C1586" t="s">
        <v>4038</v>
      </c>
      <c r="E1586" s="11">
        <v>68954.520184280962</v>
      </c>
    </row>
    <row r="1587" spans="1:5" x14ac:dyDescent="0.25">
      <c r="B1587" t="s">
        <v>4032</v>
      </c>
      <c r="E1587" s="11">
        <v>68954.520184280962</v>
      </c>
    </row>
    <row r="1588" spans="1:5" x14ac:dyDescent="0.25">
      <c r="A1588" t="s">
        <v>4127</v>
      </c>
      <c r="E1588" s="11">
        <v>68954.520184280962</v>
      </c>
    </row>
    <row r="1589" spans="1:5" x14ac:dyDescent="0.25">
      <c r="A1589" t="s">
        <v>46</v>
      </c>
      <c r="E1589" s="11"/>
    </row>
    <row r="1590" spans="1:5" x14ac:dyDescent="0.25">
      <c r="B1590" t="s">
        <v>18</v>
      </c>
      <c r="E1590" s="11"/>
    </row>
    <row r="1591" spans="1:5" x14ac:dyDescent="0.25">
      <c r="C1591" t="s">
        <v>52</v>
      </c>
      <c r="E1591" s="11"/>
    </row>
    <row r="1592" spans="1:5" x14ac:dyDescent="0.25">
      <c r="D1592" t="s">
        <v>4257</v>
      </c>
      <c r="E1592" s="11">
        <v>148102.22862117883</v>
      </c>
    </row>
    <row r="1593" spans="1:5" x14ac:dyDescent="0.25">
      <c r="C1593" t="s">
        <v>4034</v>
      </c>
      <c r="E1593" s="11">
        <v>148102.22862117883</v>
      </c>
    </row>
    <row r="1594" spans="1:5" x14ac:dyDescent="0.25">
      <c r="B1594" t="s">
        <v>4044</v>
      </c>
      <c r="E1594" s="11">
        <v>148102.22862117883</v>
      </c>
    </row>
    <row r="1595" spans="1:5" x14ac:dyDescent="0.25">
      <c r="B1595" t="s">
        <v>9</v>
      </c>
      <c r="E1595" s="11"/>
    </row>
    <row r="1596" spans="1:5" x14ac:dyDescent="0.25">
      <c r="C1596" t="s">
        <v>52</v>
      </c>
      <c r="E1596" s="11"/>
    </row>
    <row r="1597" spans="1:5" x14ac:dyDescent="0.25">
      <c r="D1597" t="s">
        <v>4256</v>
      </c>
      <c r="E1597" s="11">
        <v>107000</v>
      </c>
    </row>
    <row r="1598" spans="1:5" x14ac:dyDescent="0.25">
      <c r="C1598" t="s">
        <v>4034</v>
      </c>
      <c r="E1598" s="11">
        <v>107000</v>
      </c>
    </row>
    <row r="1599" spans="1:5" x14ac:dyDescent="0.25">
      <c r="B1599" t="s">
        <v>4029</v>
      </c>
      <c r="E1599" s="11">
        <v>107000</v>
      </c>
    </row>
    <row r="1600" spans="1:5" x14ac:dyDescent="0.25">
      <c r="B1600" t="s">
        <v>13</v>
      </c>
      <c r="E1600" s="11"/>
    </row>
    <row r="1601" spans="1:5" x14ac:dyDescent="0.25">
      <c r="C1601" t="s">
        <v>488</v>
      </c>
      <c r="E1601" s="11"/>
    </row>
    <row r="1602" spans="1:5" x14ac:dyDescent="0.25">
      <c r="D1602" t="s">
        <v>4256</v>
      </c>
      <c r="E1602" s="11">
        <v>145000</v>
      </c>
    </row>
    <row r="1603" spans="1:5" x14ac:dyDescent="0.25">
      <c r="C1603" t="s">
        <v>4041</v>
      </c>
      <c r="E1603" s="11">
        <v>145000</v>
      </c>
    </row>
    <row r="1604" spans="1:5" x14ac:dyDescent="0.25">
      <c r="B1604" t="s">
        <v>4036</v>
      </c>
      <c r="E1604" s="11">
        <v>145000</v>
      </c>
    </row>
    <row r="1605" spans="1:5" x14ac:dyDescent="0.25">
      <c r="A1605" t="s">
        <v>4128</v>
      </c>
      <c r="E1605" s="11">
        <v>133367.40954039295</v>
      </c>
    </row>
    <row r="1606" spans="1:5" x14ac:dyDescent="0.25">
      <c r="A1606" t="s">
        <v>299</v>
      </c>
      <c r="E1606" s="11"/>
    </row>
    <row r="1607" spans="1:5" x14ac:dyDescent="0.25">
      <c r="B1607" t="s">
        <v>9</v>
      </c>
      <c r="E1607" s="11"/>
    </row>
    <row r="1608" spans="1:5" x14ac:dyDescent="0.25">
      <c r="C1608" t="s">
        <v>279</v>
      </c>
      <c r="E1608" s="11"/>
    </row>
    <row r="1609" spans="1:5" x14ac:dyDescent="0.25">
      <c r="D1609" t="s">
        <v>4256</v>
      </c>
      <c r="E1609" s="11">
        <v>138000</v>
      </c>
    </row>
    <row r="1610" spans="1:5" x14ac:dyDescent="0.25">
      <c r="C1610" t="s">
        <v>4043</v>
      </c>
      <c r="E1610" s="11">
        <v>138000</v>
      </c>
    </row>
    <row r="1611" spans="1:5" x14ac:dyDescent="0.25">
      <c r="B1611" t="s">
        <v>4029</v>
      </c>
      <c r="E1611" s="11">
        <v>138000</v>
      </c>
    </row>
    <row r="1612" spans="1:5" x14ac:dyDescent="0.25">
      <c r="B1612" t="s">
        <v>13</v>
      </c>
      <c r="E1612" s="11"/>
    </row>
    <row r="1613" spans="1:5" x14ac:dyDescent="0.25">
      <c r="C1613" t="s">
        <v>52</v>
      </c>
      <c r="E1613" s="11"/>
    </row>
    <row r="1614" spans="1:5" x14ac:dyDescent="0.25">
      <c r="D1614" t="s">
        <v>4256</v>
      </c>
      <c r="E1614" s="11">
        <v>8000</v>
      </c>
    </row>
    <row r="1615" spans="1:5" x14ac:dyDescent="0.25">
      <c r="C1615" t="s">
        <v>4034</v>
      </c>
      <c r="E1615" s="11">
        <v>8000</v>
      </c>
    </row>
    <row r="1616" spans="1:5" x14ac:dyDescent="0.25">
      <c r="B1616" t="s">
        <v>4036</v>
      </c>
      <c r="E1616" s="11">
        <v>8000</v>
      </c>
    </row>
    <row r="1617" spans="1:5" x14ac:dyDescent="0.25">
      <c r="A1617" t="s">
        <v>4129</v>
      </c>
      <c r="E1617" s="11">
        <v>73000</v>
      </c>
    </row>
    <row r="1618" spans="1:5" x14ac:dyDescent="0.25">
      <c r="A1618" t="s">
        <v>1809</v>
      </c>
      <c r="E1618" s="11"/>
    </row>
    <row r="1619" spans="1:5" x14ac:dyDescent="0.25">
      <c r="B1619" t="s">
        <v>9</v>
      </c>
      <c r="E1619" s="11"/>
    </row>
    <row r="1620" spans="1:5" x14ac:dyDescent="0.25">
      <c r="C1620" t="s">
        <v>20</v>
      </c>
      <c r="E1620" s="11"/>
    </row>
    <row r="1621" spans="1:5" x14ac:dyDescent="0.25">
      <c r="D1621" t="s">
        <v>4257</v>
      </c>
      <c r="E1621" s="11">
        <v>11000</v>
      </c>
    </row>
    <row r="1622" spans="1:5" x14ac:dyDescent="0.25">
      <c r="C1622" t="s">
        <v>4031</v>
      </c>
      <c r="E1622" s="11">
        <v>11000</v>
      </c>
    </row>
    <row r="1623" spans="1:5" x14ac:dyDescent="0.25">
      <c r="B1623" t="s">
        <v>4029</v>
      </c>
      <c r="E1623" s="11">
        <v>11000</v>
      </c>
    </row>
    <row r="1624" spans="1:5" x14ac:dyDescent="0.25">
      <c r="A1624" t="s">
        <v>4130</v>
      </c>
      <c r="E1624" s="11">
        <v>11000</v>
      </c>
    </row>
    <row r="1625" spans="1:5" x14ac:dyDescent="0.25">
      <c r="A1625" t="s">
        <v>197</v>
      </c>
      <c r="E1625" s="11"/>
    </row>
    <row r="1626" spans="1:5" x14ac:dyDescent="0.25">
      <c r="B1626" t="s">
        <v>18</v>
      </c>
      <c r="E1626" s="11"/>
    </row>
    <row r="1627" spans="1:5" x14ac:dyDescent="0.25">
      <c r="C1627" t="s">
        <v>20</v>
      </c>
      <c r="E1627" s="11"/>
    </row>
    <row r="1628" spans="1:5" x14ac:dyDescent="0.25">
      <c r="D1628" t="s">
        <v>4258</v>
      </c>
      <c r="E1628" s="11">
        <v>60000</v>
      </c>
    </row>
    <row r="1629" spans="1:5" x14ac:dyDescent="0.25">
      <c r="C1629" t="s">
        <v>4031</v>
      </c>
      <c r="E1629" s="11">
        <v>60000</v>
      </c>
    </row>
    <row r="1630" spans="1:5" x14ac:dyDescent="0.25">
      <c r="B1630" t="s">
        <v>4044</v>
      </c>
      <c r="E1630" s="11">
        <v>60000</v>
      </c>
    </row>
    <row r="1631" spans="1:5" x14ac:dyDescent="0.25">
      <c r="B1631" t="s">
        <v>9</v>
      </c>
      <c r="E1631" s="11"/>
    </row>
    <row r="1632" spans="1:5" x14ac:dyDescent="0.25">
      <c r="C1632" t="s">
        <v>310</v>
      </c>
      <c r="E1632" s="11"/>
    </row>
    <row r="1633" spans="1:5" x14ac:dyDescent="0.25">
      <c r="D1633" t="s">
        <v>4256</v>
      </c>
      <c r="E1633" s="11">
        <v>36000</v>
      </c>
    </row>
    <row r="1634" spans="1:5" x14ac:dyDescent="0.25">
      <c r="C1634" t="s">
        <v>4042</v>
      </c>
      <c r="E1634" s="11">
        <v>36000</v>
      </c>
    </row>
    <row r="1635" spans="1:5" x14ac:dyDescent="0.25">
      <c r="B1635" t="s">
        <v>4029</v>
      </c>
      <c r="E1635" s="11">
        <v>36000</v>
      </c>
    </row>
    <row r="1636" spans="1:5" x14ac:dyDescent="0.25">
      <c r="A1636" t="s">
        <v>4131</v>
      </c>
      <c r="E1636" s="11">
        <v>48000</v>
      </c>
    </row>
    <row r="1637" spans="1:5" x14ac:dyDescent="0.25">
      <c r="A1637" t="s">
        <v>179</v>
      </c>
      <c r="E1637" s="11"/>
    </row>
    <row r="1638" spans="1:5" x14ac:dyDescent="0.25">
      <c r="B1638" t="s">
        <v>25</v>
      </c>
      <c r="E1638" s="11"/>
    </row>
    <row r="1639" spans="1:5" x14ac:dyDescent="0.25">
      <c r="C1639" t="s">
        <v>310</v>
      </c>
      <c r="E1639" s="11"/>
    </row>
    <row r="1640" spans="1:5" x14ac:dyDescent="0.25">
      <c r="D1640" t="s">
        <v>4258</v>
      </c>
      <c r="E1640" s="11">
        <v>33500</v>
      </c>
    </row>
    <row r="1641" spans="1:5" x14ac:dyDescent="0.25">
      <c r="C1641" t="s">
        <v>4042</v>
      </c>
      <c r="E1641" s="11">
        <v>33500</v>
      </c>
    </row>
    <row r="1642" spans="1:5" x14ac:dyDescent="0.25">
      <c r="C1642" t="s">
        <v>279</v>
      </c>
      <c r="E1642" s="11"/>
    </row>
    <row r="1643" spans="1:5" x14ac:dyDescent="0.25">
      <c r="D1643" t="s">
        <v>4257</v>
      </c>
      <c r="E1643" s="11">
        <v>36000</v>
      </c>
    </row>
    <row r="1644" spans="1:5" x14ac:dyDescent="0.25">
      <c r="C1644" t="s">
        <v>4043</v>
      </c>
      <c r="E1644" s="11">
        <v>36000</v>
      </c>
    </row>
    <row r="1645" spans="1:5" x14ac:dyDescent="0.25">
      <c r="B1645" t="s">
        <v>4032</v>
      </c>
      <c r="E1645" s="11">
        <v>34750</v>
      </c>
    </row>
    <row r="1646" spans="1:5" x14ac:dyDescent="0.25">
      <c r="B1646" t="s">
        <v>18</v>
      </c>
      <c r="E1646" s="11"/>
    </row>
    <row r="1647" spans="1:5" x14ac:dyDescent="0.25">
      <c r="C1647" t="s">
        <v>310</v>
      </c>
      <c r="E1647" s="11"/>
    </row>
    <row r="1648" spans="1:5" x14ac:dyDescent="0.25">
      <c r="D1648" t="s">
        <v>4261</v>
      </c>
      <c r="E1648" s="11">
        <v>24000</v>
      </c>
    </row>
    <row r="1649" spans="2:5" x14ac:dyDescent="0.25">
      <c r="C1649" t="s">
        <v>4042</v>
      </c>
      <c r="E1649" s="11">
        <v>24000</v>
      </c>
    </row>
    <row r="1650" spans="2:5" x14ac:dyDescent="0.25">
      <c r="C1650" t="s">
        <v>52</v>
      </c>
      <c r="E1650" s="11"/>
    </row>
    <row r="1651" spans="2:5" x14ac:dyDescent="0.25">
      <c r="D1651" t="s">
        <v>4257</v>
      </c>
      <c r="E1651" s="11">
        <v>56400</v>
      </c>
    </row>
    <row r="1652" spans="2:5" x14ac:dyDescent="0.25">
      <c r="D1652" t="s">
        <v>4258</v>
      </c>
      <c r="E1652" s="11">
        <v>32666.305522511171</v>
      </c>
    </row>
    <row r="1653" spans="2:5" x14ac:dyDescent="0.25">
      <c r="D1653" t="s">
        <v>4256</v>
      </c>
      <c r="E1653" s="11">
        <v>55793</v>
      </c>
    </row>
    <row r="1654" spans="2:5" x14ac:dyDescent="0.25">
      <c r="D1654" t="s">
        <v>4261</v>
      </c>
      <c r="E1654" s="11">
        <v>60000</v>
      </c>
    </row>
    <row r="1655" spans="2:5" x14ac:dyDescent="0.25">
      <c r="C1655" t="s">
        <v>4034</v>
      </c>
      <c r="E1655" s="11">
        <v>52130.461104502239</v>
      </c>
    </row>
    <row r="1656" spans="2:5" x14ac:dyDescent="0.25">
      <c r="B1656" t="s">
        <v>4044</v>
      </c>
      <c r="E1656" s="11">
        <v>47442.050920418529</v>
      </c>
    </row>
    <row r="1657" spans="2:5" x14ac:dyDescent="0.25">
      <c r="B1657" t="s">
        <v>9</v>
      </c>
      <c r="E1657" s="11"/>
    </row>
    <row r="1658" spans="2:5" x14ac:dyDescent="0.25">
      <c r="C1658" t="s">
        <v>310</v>
      </c>
      <c r="E1658" s="11"/>
    </row>
    <row r="1659" spans="2:5" x14ac:dyDescent="0.25">
      <c r="D1659" t="s">
        <v>4257</v>
      </c>
      <c r="E1659" s="11">
        <v>30000</v>
      </c>
    </row>
    <row r="1660" spans="2:5" x14ac:dyDescent="0.25">
      <c r="D1660" t="s">
        <v>4256</v>
      </c>
      <c r="E1660" s="11">
        <v>31610.960634379655</v>
      </c>
    </row>
    <row r="1661" spans="2:5" x14ac:dyDescent="0.25">
      <c r="C1661" t="s">
        <v>4042</v>
      </c>
      <c r="E1661" s="11">
        <v>31073.973756253105</v>
      </c>
    </row>
    <row r="1662" spans="2:5" x14ac:dyDescent="0.25">
      <c r="C1662" t="s">
        <v>20</v>
      </c>
      <c r="E1662" s="11"/>
    </row>
    <row r="1663" spans="2:5" x14ac:dyDescent="0.25">
      <c r="D1663" t="s">
        <v>4257</v>
      </c>
      <c r="E1663" s="11">
        <v>60000</v>
      </c>
    </row>
    <row r="1664" spans="2:5" x14ac:dyDescent="0.25">
      <c r="D1664" t="s">
        <v>4258</v>
      </c>
      <c r="E1664" s="11">
        <v>20155.39905975484</v>
      </c>
    </row>
    <row r="1665" spans="2:5" x14ac:dyDescent="0.25">
      <c r="D1665" t="s">
        <v>4256</v>
      </c>
      <c r="E1665" s="11">
        <v>58799.349940520107</v>
      </c>
    </row>
    <row r="1666" spans="2:5" x14ac:dyDescent="0.25">
      <c r="C1666" t="s">
        <v>4031</v>
      </c>
      <c r="E1666" s="11">
        <v>39777.537015007445</v>
      </c>
    </row>
    <row r="1667" spans="2:5" x14ac:dyDescent="0.25">
      <c r="C1667" t="s">
        <v>488</v>
      </c>
      <c r="E1667" s="11"/>
    </row>
    <row r="1668" spans="2:5" x14ac:dyDescent="0.25">
      <c r="D1668" t="s">
        <v>4256</v>
      </c>
      <c r="E1668" s="11">
        <v>70250</v>
      </c>
    </row>
    <row r="1669" spans="2:5" x14ac:dyDescent="0.25">
      <c r="C1669" t="s">
        <v>4041</v>
      </c>
      <c r="E1669" s="11">
        <v>70250</v>
      </c>
    </row>
    <row r="1670" spans="2:5" x14ac:dyDescent="0.25">
      <c r="B1670" t="s">
        <v>4029</v>
      </c>
      <c r="E1670" s="11">
        <v>43648.007703198789</v>
      </c>
    </row>
    <row r="1671" spans="2:5" x14ac:dyDescent="0.25">
      <c r="B1671" t="s">
        <v>13</v>
      </c>
      <c r="E1671" s="11"/>
    </row>
    <row r="1672" spans="2:5" x14ac:dyDescent="0.25">
      <c r="C1672" t="s">
        <v>310</v>
      </c>
      <c r="E1672" s="11"/>
    </row>
    <row r="1673" spans="2:5" x14ac:dyDescent="0.25">
      <c r="D1673" t="s">
        <v>4256</v>
      </c>
      <c r="E1673" s="11">
        <v>18000</v>
      </c>
    </row>
    <row r="1674" spans="2:5" x14ac:dyDescent="0.25">
      <c r="C1674" t="s">
        <v>4042</v>
      </c>
      <c r="E1674" s="11">
        <v>18000</v>
      </c>
    </row>
    <row r="1675" spans="2:5" x14ac:dyDescent="0.25">
      <c r="C1675" t="s">
        <v>20</v>
      </c>
      <c r="E1675" s="11"/>
    </row>
    <row r="1676" spans="2:5" x14ac:dyDescent="0.25">
      <c r="D1676" t="s">
        <v>4257</v>
      </c>
      <c r="E1676" s="11">
        <v>26400</v>
      </c>
    </row>
    <row r="1677" spans="2:5" x14ac:dyDescent="0.25">
      <c r="C1677" t="s">
        <v>4031</v>
      </c>
      <c r="E1677" s="11">
        <v>26400</v>
      </c>
    </row>
    <row r="1678" spans="2:5" x14ac:dyDescent="0.25">
      <c r="C1678" t="s">
        <v>52</v>
      </c>
      <c r="E1678" s="11"/>
    </row>
    <row r="1679" spans="2:5" x14ac:dyDescent="0.25">
      <c r="D1679" t="s">
        <v>4256</v>
      </c>
      <c r="E1679" s="11">
        <v>33420</v>
      </c>
    </row>
    <row r="1680" spans="2:5" x14ac:dyDescent="0.25">
      <c r="D1680" t="s">
        <v>4261</v>
      </c>
      <c r="E1680" s="11">
        <v>56000</v>
      </c>
    </row>
    <row r="1681" spans="1:5" x14ac:dyDescent="0.25">
      <c r="C1681" t="s">
        <v>4034</v>
      </c>
      <c r="E1681" s="11">
        <v>48473.333333333336</v>
      </c>
    </row>
    <row r="1682" spans="1:5" x14ac:dyDescent="0.25">
      <c r="B1682" t="s">
        <v>4036</v>
      </c>
      <c r="E1682" s="11">
        <v>37964</v>
      </c>
    </row>
    <row r="1683" spans="1:5" x14ac:dyDescent="0.25">
      <c r="A1683" t="s">
        <v>4132</v>
      </c>
      <c r="E1683" s="11">
        <v>42582.017038695463</v>
      </c>
    </row>
    <row r="1684" spans="1:5" x14ac:dyDescent="0.25">
      <c r="A1684" t="s">
        <v>1458</v>
      </c>
      <c r="E1684" s="11"/>
    </row>
    <row r="1685" spans="1:5" x14ac:dyDescent="0.25">
      <c r="B1685" t="s">
        <v>9</v>
      </c>
      <c r="E1685" s="11"/>
    </row>
    <row r="1686" spans="1:5" x14ac:dyDescent="0.25">
      <c r="C1686" t="s">
        <v>20</v>
      </c>
      <c r="E1686" s="11"/>
    </row>
    <row r="1687" spans="1:5" x14ac:dyDescent="0.25">
      <c r="D1687" t="s">
        <v>4261</v>
      </c>
      <c r="E1687" s="11">
        <v>100000</v>
      </c>
    </row>
    <row r="1688" spans="1:5" x14ac:dyDescent="0.25">
      <c r="C1688" t="s">
        <v>4031</v>
      </c>
      <c r="E1688" s="11">
        <v>100000</v>
      </c>
    </row>
    <row r="1689" spans="1:5" x14ac:dyDescent="0.25">
      <c r="B1689" t="s">
        <v>4029</v>
      </c>
      <c r="E1689" s="11">
        <v>100000</v>
      </c>
    </row>
    <row r="1690" spans="1:5" x14ac:dyDescent="0.25">
      <c r="A1690" t="s">
        <v>4133</v>
      </c>
      <c r="E1690" s="11">
        <v>100000</v>
      </c>
    </row>
    <row r="1691" spans="1:5" x14ac:dyDescent="0.25">
      <c r="A1691" t="s">
        <v>71</v>
      </c>
      <c r="E1691" s="11"/>
    </row>
    <row r="1692" spans="1:5" x14ac:dyDescent="0.25">
      <c r="B1692" t="s">
        <v>25</v>
      </c>
      <c r="E1692" s="11"/>
    </row>
    <row r="1693" spans="1:5" x14ac:dyDescent="0.25">
      <c r="C1693" t="s">
        <v>20</v>
      </c>
      <c r="E1693" s="11"/>
    </row>
    <row r="1694" spans="1:5" x14ac:dyDescent="0.25">
      <c r="D1694" t="s">
        <v>4256</v>
      </c>
      <c r="E1694" s="11">
        <v>122941.90522124816</v>
      </c>
    </row>
    <row r="1695" spans="1:5" x14ac:dyDescent="0.25">
      <c r="C1695" t="s">
        <v>4031</v>
      </c>
      <c r="E1695" s="11">
        <v>122941.90522124816</v>
      </c>
    </row>
    <row r="1696" spans="1:5" x14ac:dyDescent="0.25">
      <c r="C1696" t="s">
        <v>279</v>
      </c>
      <c r="E1696" s="11"/>
    </row>
    <row r="1697" spans="2:5" x14ac:dyDescent="0.25">
      <c r="D1697" t="s">
        <v>4256</v>
      </c>
      <c r="E1697" s="11">
        <v>31523.565441345683</v>
      </c>
    </row>
    <row r="1698" spans="2:5" x14ac:dyDescent="0.25">
      <c r="C1698" t="s">
        <v>4043</v>
      </c>
      <c r="E1698" s="11">
        <v>31523.565441345683</v>
      </c>
    </row>
    <row r="1699" spans="2:5" x14ac:dyDescent="0.25">
      <c r="C1699" t="s">
        <v>52</v>
      </c>
      <c r="E1699" s="11"/>
    </row>
    <row r="1700" spans="2:5" x14ac:dyDescent="0.25">
      <c r="D1700" t="s">
        <v>4256</v>
      </c>
      <c r="E1700" s="11">
        <v>66199.48742682593</v>
      </c>
    </row>
    <row r="1701" spans="2:5" x14ac:dyDescent="0.25">
      <c r="D1701" t="s">
        <v>4261</v>
      </c>
      <c r="E1701" s="11">
        <v>73686.33421914553</v>
      </c>
    </row>
    <row r="1702" spans="2:5" x14ac:dyDescent="0.25">
      <c r="C1702" t="s">
        <v>4034</v>
      </c>
      <c r="E1702" s="11">
        <v>69942.910822985723</v>
      </c>
    </row>
    <row r="1703" spans="2:5" x14ac:dyDescent="0.25">
      <c r="B1703" t="s">
        <v>4032</v>
      </c>
      <c r="E1703" s="11">
        <v>72372.852325756132</v>
      </c>
    </row>
    <row r="1704" spans="2:5" x14ac:dyDescent="0.25">
      <c r="B1704" t="s">
        <v>18</v>
      </c>
      <c r="E1704" s="11"/>
    </row>
    <row r="1705" spans="2:5" x14ac:dyDescent="0.25">
      <c r="C1705" t="s">
        <v>310</v>
      </c>
      <c r="E1705" s="11"/>
    </row>
    <row r="1706" spans="2:5" x14ac:dyDescent="0.25">
      <c r="D1706" t="s">
        <v>4257</v>
      </c>
      <c r="E1706" s="11">
        <v>50700.401084830977</v>
      </c>
    </row>
    <row r="1707" spans="2:5" x14ac:dyDescent="0.25">
      <c r="D1707" t="s">
        <v>4258</v>
      </c>
      <c r="E1707" s="11">
        <v>49912.311948797324</v>
      </c>
    </row>
    <row r="1708" spans="2:5" x14ac:dyDescent="0.25">
      <c r="C1708" t="s">
        <v>4042</v>
      </c>
      <c r="E1708" s="11">
        <v>50306.35651681415</v>
      </c>
    </row>
    <row r="1709" spans="2:5" x14ac:dyDescent="0.25">
      <c r="C1709" t="s">
        <v>20</v>
      </c>
      <c r="E1709" s="11"/>
    </row>
    <row r="1710" spans="2:5" x14ac:dyDescent="0.25">
      <c r="D1710" t="s">
        <v>4257</v>
      </c>
      <c r="E1710" s="11">
        <v>32574.350956057209</v>
      </c>
    </row>
    <row r="1711" spans="2:5" x14ac:dyDescent="0.25">
      <c r="D1711" t="s">
        <v>4258</v>
      </c>
      <c r="E1711" s="11">
        <v>124518.08349331544</v>
      </c>
    </row>
    <row r="1712" spans="2:5" x14ac:dyDescent="0.25">
      <c r="D1712" t="s">
        <v>4256</v>
      </c>
      <c r="E1712" s="11">
        <v>83444.059856946071</v>
      </c>
    </row>
    <row r="1713" spans="3:5" x14ac:dyDescent="0.25">
      <c r="D1713" t="s">
        <v>4261</v>
      </c>
      <c r="E1713" s="11">
        <v>44132.991617883956</v>
      </c>
    </row>
    <row r="1714" spans="3:5" x14ac:dyDescent="0.25">
      <c r="C1714" t="s">
        <v>4031</v>
      </c>
      <c r="E1714" s="11">
        <v>66683.37415635059</v>
      </c>
    </row>
    <row r="1715" spans="3:5" x14ac:dyDescent="0.25">
      <c r="C1715" t="s">
        <v>356</v>
      </c>
      <c r="E1715" s="11"/>
    </row>
    <row r="1716" spans="3:5" x14ac:dyDescent="0.25">
      <c r="D1716" t="s">
        <v>4256</v>
      </c>
      <c r="E1716" s="11">
        <v>81961.27014749877</v>
      </c>
    </row>
    <row r="1717" spans="3:5" x14ac:dyDescent="0.25">
      <c r="C1717" t="s">
        <v>4038</v>
      </c>
      <c r="E1717" s="11">
        <v>81961.27014749877</v>
      </c>
    </row>
    <row r="1718" spans="3:5" x14ac:dyDescent="0.25">
      <c r="C1718" t="s">
        <v>488</v>
      </c>
      <c r="E1718" s="11"/>
    </row>
    <row r="1719" spans="3:5" x14ac:dyDescent="0.25">
      <c r="D1719" t="s">
        <v>4256</v>
      </c>
      <c r="E1719" s="11">
        <v>102451.58768437347</v>
      </c>
    </row>
    <row r="1720" spans="3:5" x14ac:dyDescent="0.25">
      <c r="C1720" t="s">
        <v>4041</v>
      </c>
      <c r="E1720" s="11">
        <v>102451.58768437347</v>
      </c>
    </row>
    <row r="1721" spans="3:5" x14ac:dyDescent="0.25">
      <c r="C1721" t="s">
        <v>4001</v>
      </c>
      <c r="E1721" s="11"/>
    </row>
    <row r="1722" spans="3:5" x14ac:dyDescent="0.25">
      <c r="D1722" t="s">
        <v>4256</v>
      </c>
      <c r="E1722" s="11">
        <v>94570.696324037053</v>
      </c>
    </row>
    <row r="1723" spans="3:5" x14ac:dyDescent="0.25">
      <c r="C1723" t="s">
        <v>4028</v>
      </c>
      <c r="E1723" s="11">
        <v>94570.696324037053</v>
      </c>
    </row>
    <row r="1724" spans="3:5" x14ac:dyDescent="0.25">
      <c r="C1724" t="s">
        <v>279</v>
      </c>
      <c r="E1724" s="11"/>
    </row>
    <row r="1725" spans="3:5" x14ac:dyDescent="0.25">
      <c r="D1725" t="s">
        <v>4257</v>
      </c>
      <c r="E1725" s="11">
        <v>52801.972114254015</v>
      </c>
    </row>
    <row r="1726" spans="3:5" x14ac:dyDescent="0.25">
      <c r="D1726" t="s">
        <v>4258</v>
      </c>
      <c r="E1726" s="11">
        <v>231119.74856804207</v>
      </c>
    </row>
    <row r="1727" spans="3:5" x14ac:dyDescent="0.25">
      <c r="D1727" t="s">
        <v>4256</v>
      </c>
      <c r="E1727" s="11">
        <v>48861.526434085805</v>
      </c>
    </row>
    <row r="1728" spans="3:5" x14ac:dyDescent="0.25">
      <c r="C1728" t="s">
        <v>4043</v>
      </c>
      <c r="E1728" s="11">
        <v>110927.74903879396</v>
      </c>
    </row>
    <row r="1729" spans="2:5" x14ac:dyDescent="0.25">
      <c r="C1729" t="s">
        <v>52</v>
      </c>
      <c r="E1729" s="11"/>
    </row>
    <row r="1730" spans="2:5" x14ac:dyDescent="0.25">
      <c r="D1730" t="s">
        <v>4257</v>
      </c>
      <c r="E1730" s="11">
        <v>71243.257897441246</v>
      </c>
    </row>
    <row r="1731" spans="2:5" x14ac:dyDescent="0.25">
      <c r="D1731" t="s">
        <v>4258</v>
      </c>
      <c r="E1731" s="11">
        <v>90892.947022546723</v>
      </c>
    </row>
    <row r="1732" spans="2:5" x14ac:dyDescent="0.25">
      <c r="D1732" t="s">
        <v>4256</v>
      </c>
      <c r="E1732" s="11">
        <v>65936.79104814805</v>
      </c>
    </row>
    <row r="1733" spans="2:5" x14ac:dyDescent="0.25">
      <c r="D1733" t="s">
        <v>4261</v>
      </c>
      <c r="E1733" s="11">
        <v>70928.022243027779</v>
      </c>
    </row>
    <row r="1734" spans="2:5" x14ac:dyDescent="0.25">
      <c r="C1734" t="s">
        <v>4034</v>
      </c>
      <c r="E1734" s="11">
        <v>73679.169772454319</v>
      </c>
    </row>
    <row r="1735" spans="2:5" x14ac:dyDescent="0.25">
      <c r="C1735" t="s">
        <v>3999</v>
      </c>
      <c r="E1735" s="11"/>
    </row>
    <row r="1736" spans="2:5" x14ac:dyDescent="0.25">
      <c r="D1736" t="s">
        <v>4261</v>
      </c>
      <c r="E1736" s="11">
        <v>45709.169889951241</v>
      </c>
    </row>
    <row r="1737" spans="2:5" x14ac:dyDescent="0.25">
      <c r="C1737" t="s">
        <v>4035</v>
      </c>
      <c r="E1737" s="11">
        <v>45709.169889951241</v>
      </c>
    </row>
    <row r="1738" spans="2:5" x14ac:dyDescent="0.25">
      <c r="C1738" t="s">
        <v>67</v>
      </c>
      <c r="E1738" s="11"/>
    </row>
    <row r="1739" spans="2:5" x14ac:dyDescent="0.25">
      <c r="D1739" t="s">
        <v>4256</v>
      </c>
      <c r="E1739" s="11">
        <v>99299.231140238902</v>
      </c>
    </row>
    <row r="1740" spans="2:5" x14ac:dyDescent="0.25">
      <c r="C1740" t="s">
        <v>4045</v>
      </c>
      <c r="E1740" s="11">
        <v>99299.231140238902</v>
      </c>
    </row>
    <row r="1741" spans="2:5" x14ac:dyDescent="0.25">
      <c r="B1741" t="s">
        <v>4044</v>
      </c>
      <c r="E1741" s="11">
        <v>72891.309898714782</v>
      </c>
    </row>
    <row r="1742" spans="2:5" x14ac:dyDescent="0.25">
      <c r="B1742" t="s">
        <v>9</v>
      </c>
      <c r="E1742" s="11"/>
    </row>
    <row r="1743" spans="2:5" x14ac:dyDescent="0.25">
      <c r="C1743" t="s">
        <v>310</v>
      </c>
      <c r="E1743" s="11"/>
    </row>
    <row r="1744" spans="2:5" x14ac:dyDescent="0.25">
      <c r="D1744" t="s">
        <v>4257</v>
      </c>
      <c r="E1744" s="11">
        <v>55954.328658388586</v>
      </c>
    </row>
    <row r="1745" spans="3:5" x14ac:dyDescent="0.25">
      <c r="D1745" t="s">
        <v>4258</v>
      </c>
      <c r="E1745" s="11">
        <v>126094.26176538273</v>
      </c>
    </row>
    <row r="1746" spans="3:5" x14ac:dyDescent="0.25">
      <c r="D1746" t="s">
        <v>4256</v>
      </c>
      <c r="E1746" s="11">
        <v>59369.381581201036</v>
      </c>
    </row>
    <row r="1747" spans="3:5" x14ac:dyDescent="0.25">
      <c r="C1747" t="s">
        <v>4042</v>
      </c>
      <c r="E1747" s="11">
        <v>72031.347033474885</v>
      </c>
    </row>
    <row r="1748" spans="3:5" x14ac:dyDescent="0.25">
      <c r="C1748" t="s">
        <v>20</v>
      </c>
      <c r="E1748" s="11"/>
    </row>
    <row r="1749" spans="3:5" x14ac:dyDescent="0.25">
      <c r="D1749" t="s">
        <v>4257</v>
      </c>
      <c r="E1749" s="11">
        <v>71558.493551854699</v>
      </c>
    </row>
    <row r="1750" spans="3:5" x14ac:dyDescent="0.25">
      <c r="D1750" t="s">
        <v>4258</v>
      </c>
      <c r="E1750" s="11">
        <v>50437.70470615309</v>
      </c>
    </row>
    <row r="1751" spans="3:5" x14ac:dyDescent="0.25">
      <c r="D1751" t="s">
        <v>4256</v>
      </c>
      <c r="E1751" s="11">
        <v>47226.509760901186</v>
      </c>
    </row>
    <row r="1752" spans="3:5" x14ac:dyDescent="0.25">
      <c r="C1752" t="s">
        <v>4031</v>
      </c>
      <c r="E1752" s="11">
        <v>52563.27262945415</v>
      </c>
    </row>
    <row r="1753" spans="3:5" x14ac:dyDescent="0.25">
      <c r="C1753" t="s">
        <v>356</v>
      </c>
      <c r="E1753" s="11"/>
    </row>
    <row r="1754" spans="3:5" x14ac:dyDescent="0.25">
      <c r="D1754" t="s">
        <v>4258</v>
      </c>
      <c r="E1754" s="11">
        <v>100087.32027627254</v>
      </c>
    </row>
    <row r="1755" spans="3:5" x14ac:dyDescent="0.25">
      <c r="D1755" t="s">
        <v>4256</v>
      </c>
      <c r="E1755" s="11">
        <v>69031.420588460911</v>
      </c>
    </row>
    <row r="1756" spans="3:5" x14ac:dyDescent="0.25">
      <c r="D1756" t="s">
        <v>4261</v>
      </c>
      <c r="E1756" s="11">
        <v>105769.44294707511</v>
      </c>
    </row>
    <row r="1757" spans="3:5" x14ac:dyDescent="0.25">
      <c r="C1757" t="s">
        <v>4038</v>
      </c>
      <c r="E1757" s="11">
        <v>89861.888561043816</v>
      </c>
    </row>
    <row r="1758" spans="3:5" x14ac:dyDescent="0.25">
      <c r="C1758" t="s">
        <v>488</v>
      </c>
      <c r="E1758" s="11"/>
    </row>
    <row r="1759" spans="3:5" x14ac:dyDescent="0.25">
      <c r="D1759" t="s">
        <v>4257</v>
      </c>
      <c r="E1759" s="11">
        <v>115061.01386091174</v>
      </c>
    </row>
    <row r="1760" spans="3:5" x14ac:dyDescent="0.25">
      <c r="D1760" t="s">
        <v>4258</v>
      </c>
      <c r="E1760" s="11">
        <v>86689.804963700633</v>
      </c>
    </row>
    <row r="1761" spans="3:5" x14ac:dyDescent="0.25">
      <c r="D1761" t="s">
        <v>4261</v>
      </c>
      <c r="E1761" s="11">
        <v>126094.26176538273</v>
      </c>
    </row>
    <row r="1762" spans="3:5" x14ac:dyDescent="0.25">
      <c r="C1762" t="s">
        <v>4041</v>
      </c>
      <c r="E1762" s="11">
        <v>109281.69352999836</v>
      </c>
    </row>
    <row r="1763" spans="3:5" x14ac:dyDescent="0.25">
      <c r="C1763" t="s">
        <v>4001</v>
      </c>
      <c r="E1763" s="11"/>
    </row>
    <row r="1764" spans="3:5" x14ac:dyDescent="0.25">
      <c r="D1764" t="s">
        <v>4257</v>
      </c>
      <c r="E1764" s="11">
        <v>70928.022243027779</v>
      </c>
    </row>
    <row r="1765" spans="3:5" x14ac:dyDescent="0.25">
      <c r="D1765" t="s">
        <v>4258</v>
      </c>
      <c r="E1765" s="11">
        <v>78808.913603364199</v>
      </c>
    </row>
    <row r="1766" spans="3:5" x14ac:dyDescent="0.25">
      <c r="D1766" t="s">
        <v>4256</v>
      </c>
      <c r="E1766" s="11">
        <v>299473.87169278396</v>
      </c>
    </row>
    <row r="1767" spans="3:5" x14ac:dyDescent="0.25">
      <c r="C1767" t="s">
        <v>4028</v>
      </c>
      <c r="E1767" s="11">
        <v>149736.93584639198</v>
      </c>
    </row>
    <row r="1768" spans="3:5" x14ac:dyDescent="0.25">
      <c r="C1768" t="s">
        <v>279</v>
      </c>
      <c r="E1768" s="11"/>
    </row>
    <row r="1769" spans="3:5" x14ac:dyDescent="0.25">
      <c r="D1769" t="s">
        <v>4256</v>
      </c>
      <c r="E1769" s="11">
        <v>42556.81334581667</v>
      </c>
    </row>
    <row r="1770" spans="3:5" x14ac:dyDescent="0.25">
      <c r="C1770" t="s">
        <v>4043</v>
      </c>
      <c r="E1770" s="11">
        <v>42556.81334581667</v>
      </c>
    </row>
    <row r="1771" spans="3:5" x14ac:dyDescent="0.25">
      <c r="C1771" t="s">
        <v>52</v>
      </c>
      <c r="E1771" s="11"/>
    </row>
    <row r="1772" spans="3:5" x14ac:dyDescent="0.25">
      <c r="D1772" t="s">
        <v>4257</v>
      </c>
      <c r="E1772" s="11">
        <v>82895.155773698643</v>
      </c>
    </row>
    <row r="1773" spans="3:5" x14ac:dyDescent="0.25">
      <c r="D1773" t="s">
        <v>4258</v>
      </c>
      <c r="E1773" s="11">
        <v>36252.100257547536</v>
      </c>
    </row>
    <row r="1774" spans="3:5" x14ac:dyDescent="0.25">
      <c r="D1774" t="s">
        <v>4256</v>
      </c>
      <c r="E1774" s="11">
        <v>57809.096440043766</v>
      </c>
    </row>
    <row r="1775" spans="3:5" x14ac:dyDescent="0.25">
      <c r="D1775" t="s">
        <v>4261</v>
      </c>
      <c r="E1775" s="11">
        <v>60485.841190582025</v>
      </c>
    </row>
    <row r="1776" spans="3:5" x14ac:dyDescent="0.25">
      <c r="C1776" t="s">
        <v>4034</v>
      </c>
      <c r="E1776" s="11">
        <v>60430.569872508204</v>
      </c>
    </row>
    <row r="1777" spans="2:5" x14ac:dyDescent="0.25">
      <c r="C1777" t="s">
        <v>3999</v>
      </c>
      <c r="E1777" s="11"/>
    </row>
    <row r="1778" spans="2:5" x14ac:dyDescent="0.25">
      <c r="D1778" t="s">
        <v>4256</v>
      </c>
      <c r="E1778" s="11">
        <v>39404.456801682099</v>
      </c>
    </row>
    <row r="1779" spans="2:5" x14ac:dyDescent="0.25">
      <c r="C1779" t="s">
        <v>4035</v>
      </c>
      <c r="E1779" s="11">
        <v>39404.456801682099</v>
      </c>
    </row>
    <row r="1780" spans="2:5" x14ac:dyDescent="0.25">
      <c r="C1780" t="s">
        <v>67</v>
      </c>
      <c r="E1780" s="11"/>
    </row>
    <row r="1781" spans="2:5" x14ac:dyDescent="0.25">
      <c r="D1781" t="s">
        <v>4258</v>
      </c>
      <c r="E1781" s="11">
        <v>47285.348162018527</v>
      </c>
    </row>
    <row r="1782" spans="2:5" x14ac:dyDescent="0.25">
      <c r="C1782" t="s">
        <v>4045</v>
      </c>
      <c r="E1782" s="11">
        <v>47285.348162018527</v>
      </c>
    </row>
    <row r="1783" spans="2:5" x14ac:dyDescent="0.25">
      <c r="B1783" t="s">
        <v>4029</v>
      </c>
      <c r="E1783" s="11">
        <v>68087.400676867808</v>
      </c>
    </row>
    <row r="1784" spans="2:5" x14ac:dyDescent="0.25">
      <c r="B1784" t="s">
        <v>13</v>
      </c>
      <c r="E1784" s="11"/>
    </row>
    <row r="1785" spans="2:5" x14ac:dyDescent="0.25">
      <c r="C1785" t="s">
        <v>310</v>
      </c>
      <c r="E1785" s="11"/>
    </row>
    <row r="1786" spans="2:5" x14ac:dyDescent="0.25">
      <c r="D1786" t="s">
        <v>4258</v>
      </c>
      <c r="E1786" s="11">
        <v>53590.061250287661</v>
      </c>
    </row>
    <row r="1787" spans="2:5" x14ac:dyDescent="0.25">
      <c r="D1787" t="s">
        <v>4261</v>
      </c>
      <c r="E1787" s="11">
        <v>67775.665698893223</v>
      </c>
    </row>
    <row r="1788" spans="2:5" x14ac:dyDescent="0.25">
      <c r="C1788" t="s">
        <v>4042</v>
      </c>
      <c r="E1788" s="11">
        <v>57136.462362439052</v>
      </c>
    </row>
    <row r="1789" spans="2:5" x14ac:dyDescent="0.25">
      <c r="C1789" t="s">
        <v>20</v>
      </c>
      <c r="E1789" s="11"/>
    </row>
    <row r="1790" spans="2:5" x14ac:dyDescent="0.25">
      <c r="D1790" t="s">
        <v>4257</v>
      </c>
      <c r="E1790" s="11">
        <v>61470.952610624081</v>
      </c>
    </row>
    <row r="1791" spans="2:5" x14ac:dyDescent="0.25">
      <c r="D1791" t="s">
        <v>4258</v>
      </c>
      <c r="E1791" s="11">
        <v>53064.668492931894</v>
      </c>
    </row>
    <row r="1792" spans="2:5" x14ac:dyDescent="0.25">
      <c r="D1792" t="s">
        <v>4256</v>
      </c>
      <c r="E1792" s="11">
        <v>47037.315017568668</v>
      </c>
    </row>
    <row r="1793" spans="3:5" x14ac:dyDescent="0.25">
      <c r="D1793" t="s">
        <v>4261</v>
      </c>
      <c r="E1793" s="11">
        <v>47285.348162018527</v>
      </c>
    </row>
    <row r="1794" spans="3:5" x14ac:dyDescent="0.25">
      <c r="C1794" t="s">
        <v>4031</v>
      </c>
      <c r="E1794" s="11">
        <v>51040.717330345564</v>
      </c>
    </row>
    <row r="1795" spans="3:5" x14ac:dyDescent="0.25">
      <c r="C1795" t="s">
        <v>356</v>
      </c>
      <c r="E1795" s="11"/>
    </row>
    <row r="1796" spans="3:5" x14ac:dyDescent="0.25">
      <c r="D1796" t="s">
        <v>4257</v>
      </c>
      <c r="E1796" s="11">
        <v>40980.635073749385</v>
      </c>
    </row>
    <row r="1797" spans="3:5" x14ac:dyDescent="0.25">
      <c r="D1797" t="s">
        <v>4256</v>
      </c>
      <c r="E1797" s="11">
        <v>83033.071372504521</v>
      </c>
    </row>
    <row r="1798" spans="3:5" x14ac:dyDescent="0.25">
      <c r="C1798" t="s">
        <v>4038</v>
      </c>
      <c r="E1798" s="11">
        <v>62006.853223126949</v>
      </c>
    </row>
    <row r="1799" spans="3:5" x14ac:dyDescent="0.25">
      <c r="C1799" t="s">
        <v>52</v>
      </c>
      <c r="E1799" s="11"/>
    </row>
    <row r="1800" spans="3:5" x14ac:dyDescent="0.25">
      <c r="D1800" t="s">
        <v>4257</v>
      </c>
      <c r="E1800" s="11">
        <v>66483.199515798042</v>
      </c>
    </row>
    <row r="1801" spans="3:5" x14ac:dyDescent="0.25">
      <c r="D1801" t="s">
        <v>4256</v>
      </c>
      <c r="E1801" s="11">
        <v>60288.818906573622</v>
      </c>
    </row>
    <row r="1802" spans="3:5" x14ac:dyDescent="0.25">
      <c r="C1802" t="s">
        <v>4034</v>
      </c>
      <c r="E1802" s="11">
        <v>63386.009211185832</v>
      </c>
    </row>
    <row r="1803" spans="3:5" x14ac:dyDescent="0.25">
      <c r="C1803" t="s">
        <v>3999</v>
      </c>
      <c r="E1803" s="11"/>
    </row>
    <row r="1804" spans="3:5" x14ac:dyDescent="0.25">
      <c r="D1804" t="s">
        <v>4257</v>
      </c>
      <c r="E1804" s="11">
        <v>19000</v>
      </c>
    </row>
    <row r="1805" spans="3:5" x14ac:dyDescent="0.25">
      <c r="D1805" t="s">
        <v>4256</v>
      </c>
      <c r="E1805" s="11">
        <v>23642.674081009263</v>
      </c>
    </row>
    <row r="1806" spans="3:5" x14ac:dyDescent="0.25">
      <c r="C1806" t="s">
        <v>4035</v>
      </c>
      <c r="E1806" s="11">
        <v>21321.33704050463</v>
      </c>
    </row>
    <row r="1807" spans="3:5" x14ac:dyDescent="0.25">
      <c r="C1807" t="s">
        <v>67</v>
      </c>
      <c r="E1807" s="11"/>
    </row>
    <row r="1808" spans="3:5" x14ac:dyDescent="0.25">
      <c r="D1808" t="s">
        <v>4257</v>
      </c>
      <c r="E1808" s="11">
        <v>37828.278529614821</v>
      </c>
    </row>
    <row r="1809" spans="1:5" x14ac:dyDescent="0.25">
      <c r="D1809" t="s">
        <v>4256</v>
      </c>
      <c r="E1809" s="11">
        <v>220664.95808941979</v>
      </c>
    </row>
    <row r="1810" spans="1:5" x14ac:dyDescent="0.25">
      <c r="C1810" t="s">
        <v>4045</v>
      </c>
      <c r="E1810" s="11">
        <v>129246.6183095173</v>
      </c>
    </row>
    <row r="1811" spans="1:5" x14ac:dyDescent="0.25">
      <c r="B1811" t="s">
        <v>4036</v>
      </c>
      <c r="E1811" s="11">
        <v>56879.185839920101</v>
      </c>
    </row>
    <row r="1812" spans="1:5" x14ac:dyDescent="0.25">
      <c r="B1812" t="s">
        <v>186</v>
      </c>
      <c r="E1812" s="11"/>
    </row>
    <row r="1813" spans="1:5" x14ac:dyDescent="0.25">
      <c r="C1813" t="s">
        <v>20</v>
      </c>
      <c r="E1813" s="11"/>
    </row>
    <row r="1814" spans="1:5" x14ac:dyDescent="0.25">
      <c r="D1814" t="s">
        <v>4256</v>
      </c>
      <c r="E1814" s="11">
        <v>170000</v>
      </c>
    </row>
    <row r="1815" spans="1:5" x14ac:dyDescent="0.25">
      <c r="C1815" t="s">
        <v>4031</v>
      </c>
      <c r="E1815" s="11">
        <v>170000</v>
      </c>
    </row>
    <row r="1816" spans="1:5" x14ac:dyDescent="0.25">
      <c r="B1816" t="s">
        <v>4057</v>
      </c>
      <c r="E1816" s="11">
        <v>170000</v>
      </c>
    </row>
    <row r="1817" spans="1:5" x14ac:dyDescent="0.25">
      <c r="A1817" t="s">
        <v>4134</v>
      </c>
      <c r="E1817" s="11">
        <v>67542.481870704825</v>
      </c>
    </row>
    <row r="1818" spans="1:5" x14ac:dyDescent="0.25">
      <c r="A1818" t="s">
        <v>27</v>
      </c>
      <c r="E1818" s="11"/>
    </row>
    <row r="1819" spans="1:5" x14ac:dyDescent="0.25">
      <c r="B1819" t="s">
        <v>25</v>
      </c>
      <c r="E1819" s="11"/>
    </row>
    <row r="1820" spans="1:5" x14ac:dyDescent="0.25">
      <c r="C1820" t="s">
        <v>67</v>
      </c>
      <c r="E1820" s="11"/>
    </row>
    <row r="1821" spans="1:5" x14ac:dyDescent="0.25">
      <c r="D1821" t="s">
        <v>4256</v>
      </c>
      <c r="E1821" s="11">
        <v>7600</v>
      </c>
    </row>
    <row r="1822" spans="1:5" x14ac:dyDescent="0.25">
      <c r="C1822" t="s">
        <v>4045</v>
      </c>
      <c r="E1822" s="11">
        <v>7600</v>
      </c>
    </row>
    <row r="1823" spans="1:5" x14ac:dyDescent="0.25">
      <c r="B1823" t="s">
        <v>4032</v>
      </c>
      <c r="E1823" s="11">
        <v>7600</v>
      </c>
    </row>
    <row r="1824" spans="1:5" x14ac:dyDescent="0.25">
      <c r="B1824" t="s">
        <v>18</v>
      </c>
      <c r="E1824" s="11"/>
    </row>
    <row r="1825" spans="1:5" x14ac:dyDescent="0.25">
      <c r="C1825" t="s">
        <v>3999</v>
      </c>
      <c r="E1825" s="11"/>
    </row>
    <row r="1826" spans="1:5" x14ac:dyDescent="0.25">
      <c r="D1826" t="s">
        <v>4256</v>
      </c>
      <c r="E1826" s="11">
        <v>15000</v>
      </c>
    </row>
    <row r="1827" spans="1:5" x14ac:dyDescent="0.25">
      <c r="C1827" t="s">
        <v>4035</v>
      </c>
      <c r="E1827" s="11">
        <v>15000</v>
      </c>
    </row>
    <row r="1828" spans="1:5" x14ac:dyDescent="0.25">
      <c r="B1828" t="s">
        <v>4044</v>
      </c>
      <c r="E1828" s="11">
        <v>15000</v>
      </c>
    </row>
    <row r="1829" spans="1:5" x14ac:dyDescent="0.25">
      <c r="B1829" t="s">
        <v>9</v>
      </c>
      <c r="E1829" s="11"/>
    </row>
    <row r="1830" spans="1:5" x14ac:dyDescent="0.25">
      <c r="C1830" t="s">
        <v>52</v>
      </c>
      <c r="E1830" s="11"/>
    </row>
    <row r="1831" spans="1:5" x14ac:dyDescent="0.25">
      <c r="D1831" t="s">
        <v>4257</v>
      </c>
      <c r="E1831" s="11">
        <v>12000</v>
      </c>
    </row>
    <row r="1832" spans="1:5" x14ac:dyDescent="0.25">
      <c r="C1832" t="s">
        <v>4034</v>
      </c>
      <c r="E1832" s="11">
        <v>12000</v>
      </c>
    </row>
    <row r="1833" spans="1:5" x14ac:dyDescent="0.25">
      <c r="B1833" t="s">
        <v>4029</v>
      </c>
      <c r="E1833" s="11">
        <v>12000</v>
      </c>
    </row>
    <row r="1834" spans="1:5" x14ac:dyDescent="0.25">
      <c r="B1834" t="s">
        <v>13</v>
      </c>
      <c r="E1834" s="11"/>
    </row>
    <row r="1835" spans="1:5" x14ac:dyDescent="0.25">
      <c r="C1835" t="s">
        <v>20</v>
      </c>
      <c r="E1835" s="11"/>
    </row>
    <row r="1836" spans="1:5" x14ac:dyDescent="0.25">
      <c r="D1836" t="s">
        <v>4256</v>
      </c>
      <c r="E1836" s="11">
        <v>12000</v>
      </c>
    </row>
    <row r="1837" spans="1:5" x14ac:dyDescent="0.25">
      <c r="C1837" t="s">
        <v>4031</v>
      </c>
      <c r="E1837" s="11">
        <v>12000</v>
      </c>
    </row>
    <row r="1838" spans="1:5" x14ac:dyDescent="0.25">
      <c r="B1838" t="s">
        <v>4036</v>
      </c>
      <c r="E1838" s="11">
        <v>12000</v>
      </c>
    </row>
    <row r="1839" spans="1:5" x14ac:dyDescent="0.25">
      <c r="A1839" t="s">
        <v>4135</v>
      </c>
      <c r="E1839" s="11">
        <v>11650</v>
      </c>
    </row>
    <row r="1840" spans="1:5" x14ac:dyDescent="0.25">
      <c r="A1840" t="s">
        <v>989</v>
      </c>
      <c r="E1840" s="11"/>
    </row>
    <row r="1841" spans="1:5" x14ac:dyDescent="0.25">
      <c r="B1841" t="s">
        <v>13</v>
      </c>
      <c r="E1841" s="11"/>
    </row>
    <row r="1842" spans="1:5" x14ac:dyDescent="0.25">
      <c r="C1842" t="s">
        <v>52</v>
      </c>
      <c r="E1842" s="11"/>
    </row>
    <row r="1843" spans="1:5" x14ac:dyDescent="0.25">
      <c r="D1843" t="s">
        <v>4258</v>
      </c>
      <c r="E1843" s="11">
        <v>35000</v>
      </c>
    </row>
    <row r="1844" spans="1:5" x14ac:dyDescent="0.25">
      <c r="C1844" t="s">
        <v>4034</v>
      </c>
      <c r="E1844" s="11">
        <v>35000</v>
      </c>
    </row>
    <row r="1845" spans="1:5" x14ac:dyDescent="0.25">
      <c r="B1845" t="s">
        <v>4036</v>
      </c>
      <c r="E1845" s="11">
        <v>35000</v>
      </c>
    </row>
    <row r="1846" spans="1:5" x14ac:dyDescent="0.25">
      <c r="A1846" t="s">
        <v>4136</v>
      </c>
      <c r="E1846" s="11">
        <v>35000</v>
      </c>
    </row>
    <row r="1847" spans="1:5" x14ac:dyDescent="0.25">
      <c r="A1847" t="s">
        <v>1027</v>
      </c>
      <c r="E1847" s="11"/>
    </row>
    <row r="1848" spans="1:5" x14ac:dyDescent="0.25">
      <c r="B1848" t="s">
        <v>9</v>
      </c>
      <c r="E1848" s="11"/>
    </row>
    <row r="1849" spans="1:5" x14ac:dyDescent="0.25">
      <c r="C1849" t="s">
        <v>310</v>
      </c>
      <c r="E1849" s="11"/>
    </row>
    <row r="1850" spans="1:5" x14ac:dyDescent="0.25">
      <c r="D1850" t="s">
        <v>4256</v>
      </c>
      <c r="E1850" s="11">
        <v>10000</v>
      </c>
    </row>
    <row r="1851" spans="1:5" x14ac:dyDescent="0.25">
      <c r="C1851" t="s">
        <v>4042</v>
      </c>
      <c r="E1851" s="11">
        <v>10000</v>
      </c>
    </row>
    <row r="1852" spans="1:5" x14ac:dyDescent="0.25">
      <c r="B1852" t="s">
        <v>4029</v>
      </c>
      <c r="E1852" s="11">
        <v>10000</v>
      </c>
    </row>
    <row r="1853" spans="1:5" x14ac:dyDescent="0.25">
      <c r="A1853" t="s">
        <v>4137</v>
      </c>
      <c r="E1853" s="11">
        <v>10000</v>
      </c>
    </row>
    <row r="1854" spans="1:5" x14ac:dyDescent="0.25">
      <c r="A1854" t="s">
        <v>1676</v>
      </c>
      <c r="E1854" s="11"/>
    </row>
    <row r="1855" spans="1:5" x14ac:dyDescent="0.25">
      <c r="B1855" t="s">
        <v>18</v>
      </c>
      <c r="E1855" s="11"/>
    </row>
    <row r="1856" spans="1:5" x14ac:dyDescent="0.25">
      <c r="C1856" t="s">
        <v>52</v>
      </c>
      <c r="E1856" s="11"/>
    </row>
    <row r="1857" spans="1:5" x14ac:dyDescent="0.25">
      <c r="D1857" t="s">
        <v>4257</v>
      </c>
      <c r="E1857" s="11">
        <v>10000</v>
      </c>
    </row>
    <row r="1858" spans="1:5" x14ac:dyDescent="0.25">
      <c r="C1858" t="s">
        <v>4034</v>
      </c>
      <c r="E1858" s="11">
        <v>10000</v>
      </c>
    </row>
    <row r="1859" spans="1:5" x14ac:dyDescent="0.25">
      <c r="B1859" t="s">
        <v>4044</v>
      </c>
      <c r="E1859" s="11">
        <v>10000</v>
      </c>
    </row>
    <row r="1860" spans="1:5" x14ac:dyDescent="0.25">
      <c r="A1860" t="s">
        <v>4138</v>
      </c>
      <c r="E1860" s="11">
        <v>10000</v>
      </c>
    </row>
    <row r="1861" spans="1:5" x14ac:dyDescent="0.25">
      <c r="A1861" t="s">
        <v>1086</v>
      </c>
      <c r="E1861" s="11"/>
    </row>
    <row r="1862" spans="1:5" x14ac:dyDescent="0.25">
      <c r="B1862" t="s">
        <v>13</v>
      </c>
      <c r="E1862" s="11"/>
    </row>
    <row r="1863" spans="1:5" x14ac:dyDescent="0.25">
      <c r="C1863" t="s">
        <v>310</v>
      </c>
      <c r="E1863" s="11"/>
    </row>
    <row r="1864" spans="1:5" x14ac:dyDescent="0.25">
      <c r="D1864" t="s">
        <v>4257</v>
      </c>
      <c r="E1864" s="11">
        <v>6000</v>
      </c>
    </row>
    <row r="1865" spans="1:5" x14ac:dyDescent="0.25">
      <c r="D1865" t="s">
        <v>4256</v>
      </c>
      <c r="E1865" s="11">
        <v>20000</v>
      </c>
    </row>
    <row r="1866" spans="1:5" x14ac:dyDescent="0.25">
      <c r="C1866" t="s">
        <v>4042</v>
      </c>
      <c r="E1866" s="11">
        <v>13000</v>
      </c>
    </row>
    <row r="1867" spans="1:5" x14ac:dyDescent="0.25">
      <c r="B1867" t="s">
        <v>4036</v>
      </c>
      <c r="E1867" s="11">
        <v>13000</v>
      </c>
    </row>
    <row r="1868" spans="1:5" x14ac:dyDescent="0.25">
      <c r="A1868" t="s">
        <v>4139</v>
      </c>
      <c r="E1868" s="11">
        <v>13000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B13:U1900"/>
  <sheetViews>
    <sheetView topLeftCell="J1" workbookViewId="0">
      <selection activeCell="Q19" sqref="Q19"/>
    </sheetView>
  </sheetViews>
  <sheetFormatPr defaultRowHeight="15" x14ac:dyDescent="0.25"/>
  <cols>
    <col min="1" max="1" width="4.42578125" customWidth="1"/>
    <col min="3" max="3" width="17" bestFit="1" customWidth="1"/>
    <col min="4" max="4" width="13" customWidth="1"/>
    <col min="5" max="5" width="13.5703125" customWidth="1"/>
    <col min="6" max="6" width="7" customWidth="1"/>
    <col min="7" max="7" width="12.7109375" customWidth="1"/>
    <col min="8" max="8" width="24.42578125" customWidth="1"/>
    <col min="9" max="9" width="20" customWidth="1"/>
    <col min="10" max="14" width="15.140625" customWidth="1"/>
    <col min="15" max="15" width="28" customWidth="1"/>
    <col min="16" max="17" width="18" customWidth="1"/>
    <col min="18" max="18" width="13" customWidth="1"/>
    <col min="19" max="19" width="17.140625" customWidth="1"/>
  </cols>
  <sheetData>
    <row r="13" spans="2:17" ht="23.25" x14ac:dyDescent="0.35">
      <c r="B13" s="20" t="s">
        <v>3994</v>
      </c>
      <c r="C13" s="20"/>
      <c r="D13" s="20"/>
      <c r="E13" s="20"/>
      <c r="G13">
        <v>12</v>
      </c>
    </row>
    <row r="15" spans="2:17" x14ac:dyDescent="0.25">
      <c r="B15" s="2" t="s">
        <v>3995</v>
      </c>
      <c r="C15" s="2"/>
      <c r="D15" s="2"/>
      <c r="E15" s="2"/>
      <c r="F15" s="2"/>
      <c r="G15" s="2"/>
      <c r="H15" s="2"/>
      <c r="I15" s="2"/>
      <c r="J15" s="2"/>
      <c r="K15" s="2"/>
      <c r="L15" s="2"/>
      <c r="M15" s="2"/>
      <c r="N15" s="2"/>
      <c r="O15" s="2"/>
      <c r="P15" s="2"/>
      <c r="Q15" s="2"/>
    </row>
    <row r="17" spans="2:21" x14ac:dyDescent="0.25">
      <c r="B17" t="s">
        <v>2008</v>
      </c>
      <c r="C17" t="s">
        <v>0</v>
      </c>
      <c r="D17" t="s">
        <v>1</v>
      </c>
      <c r="E17" t="s">
        <v>3978</v>
      </c>
      <c r="F17" t="s">
        <v>2</v>
      </c>
      <c r="G17" t="s">
        <v>3979</v>
      </c>
      <c r="H17" t="s">
        <v>3</v>
      </c>
      <c r="I17" t="s">
        <v>3998</v>
      </c>
      <c r="J17" t="s">
        <v>4</v>
      </c>
      <c r="K17" t="s">
        <v>4004</v>
      </c>
      <c r="L17" t="s">
        <v>4008</v>
      </c>
      <c r="M17" t="s">
        <v>4024</v>
      </c>
      <c r="N17" t="s">
        <v>4025</v>
      </c>
      <c r="O17" t="s">
        <v>5</v>
      </c>
      <c r="P17" t="s">
        <v>3996</v>
      </c>
      <c r="Q17" t="s">
        <v>4254</v>
      </c>
      <c r="R17" t="s">
        <v>4026</v>
      </c>
      <c r="S17" t="s">
        <v>4153</v>
      </c>
      <c r="T17" t="s">
        <v>4252</v>
      </c>
      <c r="U17" t="s">
        <v>4260</v>
      </c>
    </row>
    <row r="18" spans="2:21" ht="15" customHeight="1" x14ac:dyDescent="0.25">
      <c r="B18" s="6" t="s">
        <v>2476</v>
      </c>
      <c r="C18" s="7">
        <v>41055.137025462966</v>
      </c>
      <c r="D18" s="8">
        <v>1250000</v>
      </c>
      <c r="E18" s="6">
        <v>1250000</v>
      </c>
      <c r="F18" s="6" t="s">
        <v>86</v>
      </c>
      <c r="G18" s="9">
        <f>tblSalaries[[#This Row],[clean Salary (in local currency)]]*VLOOKUP(tblSalaries[[#This Row],[Currency]],tblXrate[],2,FALSE)</f>
        <v>1229201.9037879086</v>
      </c>
      <c r="H18" s="6" t="s">
        <v>575</v>
      </c>
      <c r="I18" s="6" t="s">
        <v>310</v>
      </c>
      <c r="J18" s="6" t="s">
        <v>88</v>
      </c>
      <c r="K18" s="6" t="str">
        <f>VLOOKUP(tblSalaries[[#This Row],[Where do you work]],tblCountries[[Actual]:[Mapping]],2,FALSE)</f>
        <v>Canada</v>
      </c>
      <c r="L18" s="6" t="str">
        <f>VLOOKUP(tblSalaries[[#This Row],[clean Country]],tblCountries[[Mapping]:[Region]],2,FALSE)</f>
        <v>America</v>
      </c>
      <c r="M18" s="6">
        <f>VLOOKUP(tblSalaries[[#This Row],[clean Country]],tblCountries[[Mapping]:[geo_latitude]],3,FALSE)</f>
        <v>-96.081121840459303</v>
      </c>
      <c r="N18" s="6">
        <f>VLOOKUP(tblSalaries[[#This Row],[clean Country]],tblCountries[[Mapping]:[geo_latitude]],4,FALSE)</f>
        <v>62.8661033080922</v>
      </c>
      <c r="O18" s="6" t="s">
        <v>9</v>
      </c>
      <c r="P18" s="6"/>
      <c r="Q18" s="6" t="str">
        <f>IF(tblSalaries[[#This Row],[Years of Experience]]&lt;5,"&lt;5",IF(tblSalaries[[#This Row],[Years of Experience]]&lt;10,"&lt;10",IF(tblSalaries[[#This Row],[Years of Experience]]&lt;15,"&lt;15",IF(tblSalaries[[#This Row],[Years of Experience]]&lt;20,"&lt;20"," &gt;20"))))</f>
        <v>&lt;5</v>
      </c>
      <c r="R18" s="14">
        <v>1</v>
      </c>
      <c r="S18" s="14">
        <f>VLOOKUP(tblSalaries[[#This Row],[clean Country]],Table3[[Country]:[GNI]],2,FALSE)</f>
        <v>38370</v>
      </c>
      <c r="T18" s="18">
        <f>tblSalaries[[#This Row],[Salary in USD]]/tblSalaries[[#This Row],[PPP GNI]]</f>
        <v>32.035493974144089</v>
      </c>
      <c r="U18" s="27">
        <f>IF(ISNUMBER(VLOOKUP(tblSalaries[[#This Row],[clean Country]],calc!$B$22:$C$127,2,TRUE)),tblSalaries[[#This Row],[Salary in USD]],0.001)</f>
        <v>1E-3</v>
      </c>
    </row>
    <row r="19" spans="2:21" ht="15" customHeight="1" x14ac:dyDescent="0.25">
      <c r="B19" s="6" t="s">
        <v>2213</v>
      </c>
      <c r="C19" s="7">
        <v>41055.037824074076</v>
      </c>
      <c r="D19" s="8">
        <v>400000</v>
      </c>
      <c r="E19" s="6">
        <v>400000</v>
      </c>
      <c r="F19" s="6" t="s">
        <v>6</v>
      </c>
      <c r="G19" s="9">
        <f>tblSalaries[[#This Row],[clean Salary (in local currency)]]*VLOOKUP(tblSalaries[[#This Row],[Currency]],tblXrate[],2,FALSE)</f>
        <v>400000</v>
      </c>
      <c r="H19" s="6" t="s">
        <v>284</v>
      </c>
      <c r="I19" s="6" t="s">
        <v>52</v>
      </c>
      <c r="J19" s="6" t="s">
        <v>15</v>
      </c>
      <c r="K19" s="6" t="str">
        <f>VLOOKUP(tblSalaries[[#This Row],[Where do you work]],tblCountries[[Actual]:[Mapping]],2,FALSE)</f>
        <v>USA</v>
      </c>
      <c r="L19" s="6" t="str">
        <f>VLOOKUP(tblSalaries[[#This Row],[clean Country]],tblCountries[[Mapping]:[Region]],2,FALSE)</f>
        <v>America</v>
      </c>
      <c r="M19" s="6">
        <f>VLOOKUP(tblSalaries[[#This Row],[clean Country]],tblCountries[[Mapping]:[geo_latitude]],3,FALSE)</f>
        <v>-100.37109375</v>
      </c>
      <c r="N19" s="6">
        <f>VLOOKUP(tblSalaries[[#This Row],[clean Country]],tblCountries[[Mapping]:[geo_latitude]],4,FALSE)</f>
        <v>40.580584664127599</v>
      </c>
      <c r="O19" s="6" t="s">
        <v>25</v>
      </c>
      <c r="P19" s="6"/>
      <c r="Q19" s="6" t="str">
        <f>IF(tblSalaries[[#This Row],[Years of Experience]]&lt;5,"&lt;5",IF(tblSalaries[[#This Row],[Years of Experience]]&lt;10,"&lt;10",IF(tblSalaries[[#This Row],[Years of Experience]]&lt;15,"&lt;15",IF(tblSalaries[[#This Row],[Years of Experience]]&lt;20,"&lt;20"," &gt;20"))))</f>
        <v>&lt;5</v>
      </c>
      <c r="R19" s="14">
        <v>2</v>
      </c>
      <c r="S19" s="14">
        <f>VLOOKUP(tblSalaries[[#This Row],[clean Country]],Table3[[Country]:[GNI]],2,FALSE)</f>
        <v>47310</v>
      </c>
      <c r="T19" s="18">
        <f>tblSalaries[[#This Row],[Salary in USD]]/tblSalaries[[#This Row],[PPP GNI]]</f>
        <v>8.4548721200591839</v>
      </c>
      <c r="U19" s="27">
        <f>IF(ISNUMBER(VLOOKUP(tblSalaries[[#This Row],[clean Country]],calc!$B$22:$C$127,2,TRUE)),tblSalaries[[#This Row],[Salary in USD]],0.001)</f>
        <v>1E-3</v>
      </c>
    </row>
    <row r="20" spans="2:21" ht="15" customHeight="1" x14ac:dyDescent="0.25">
      <c r="B20" s="6" t="s">
        <v>2320</v>
      </c>
      <c r="C20" s="7">
        <v>41055.06045138889</v>
      </c>
      <c r="D20" s="8">
        <v>400000</v>
      </c>
      <c r="E20" s="6">
        <v>400000</v>
      </c>
      <c r="F20" s="6" t="s">
        <v>6</v>
      </c>
      <c r="G20" s="9">
        <f>tblSalaries[[#This Row],[clean Salary (in local currency)]]*VLOOKUP(tblSalaries[[#This Row],[Currency]],tblXrate[],2,FALSE)</f>
        <v>400000</v>
      </c>
      <c r="H20" s="6" t="s">
        <v>393</v>
      </c>
      <c r="I20" s="6" t="s">
        <v>67</v>
      </c>
      <c r="J20" s="6" t="s">
        <v>15</v>
      </c>
      <c r="K20" s="6" t="str">
        <f>VLOOKUP(tblSalaries[[#This Row],[Where do you work]],tblCountries[[Actual]:[Mapping]],2,FALSE)</f>
        <v>USA</v>
      </c>
      <c r="L20" s="6" t="str">
        <f>VLOOKUP(tblSalaries[[#This Row],[clean Country]],tblCountries[[Mapping]:[Region]],2,FALSE)</f>
        <v>America</v>
      </c>
      <c r="M20" s="6">
        <f>VLOOKUP(tblSalaries[[#This Row],[clean Country]],tblCountries[[Mapping]:[geo_latitude]],3,FALSE)</f>
        <v>-100.37109375</v>
      </c>
      <c r="N20" s="6">
        <f>VLOOKUP(tblSalaries[[#This Row],[clean Country]],tblCountries[[Mapping]:[geo_latitude]],4,FALSE)</f>
        <v>40.580584664127599</v>
      </c>
      <c r="O20" s="6" t="s">
        <v>13</v>
      </c>
      <c r="P20" s="6"/>
      <c r="Q20" s="6" t="str">
        <f>IF(tblSalaries[[#This Row],[Years of Experience]]&lt;5,"&lt;5",IF(tblSalaries[[#This Row],[Years of Experience]]&lt;10,"&lt;10",IF(tblSalaries[[#This Row],[Years of Experience]]&lt;15,"&lt;15",IF(tblSalaries[[#This Row],[Years of Experience]]&lt;20,"&lt;20"," &gt;20"))))</f>
        <v>&lt;5</v>
      </c>
      <c r="R20" s="14">
        <v>3</v>
      </c>
      <c r="S20" s="14">
        <f>VLOOKUP(tblSalaries[[#This Row],[clean Country]],Table3[[Country]:[GNI]],2,FALSE)</f>
        <v>47310</v>
      </c>
      <c r="T20" s="18">
        <f>tblSalaries[[#This Row],[Salary in USD]]/tblSalaries[[#This Row],[PPP GNI]]</f>
        <v>8.4548721200591839</v>
      </c>
      <c r="U20" s="27">
        <f>IF(ISNUMBER(VLOOKUP(tblSalaries[[#This Row],[clean Country]],calc!$B$22:$C$127,2,TRUE)),tblSalaries[[#This Row],[Salary in USD]],0.001)</f>
        <v>1E-3</v>
      </c>
    </row>
    <row r="21" spans="2:21" ht="15" customHeight="1" x14ac:dyDescent="0.25">
      <c r="B21" s="6" t="s">
        <v>2580</v>
      </c>
      <c r="C21" s="7">
        <v>41055.322268518517</v>
      </c>
      <c r="D21" s="8">
        <v>300000</v>
      </c>
      <c r="E21" s="6">
        <v>300000</v>
      </c>
      <c r="F21" s="6" t="s">
        <v>6</v>
      </c>
      <c r="G21" s="9">
        <f>tblSalaries[[#This Row],[clean Salary (in local currency)]]*VLOOKUP(tblSalaries[[#This Row],[Currency]],tblXrate[],2,FALSE)</f>
        <v>300000</v>
      </c>
      <c r="H21" s="6" t="s">
        <v>682</v>
      </c>
      <c r="I21" s="6" t="s">
        <v>4001</v>
      </c>
      <c r="J21" s="6" t="s">
        <v>15</v>
      </c>
      <c r="K21" s="6" t="str">
        <f>VLOOKUP(tblSalaries[[#This Row],[Where do you work]],tblCountries[[Actual]:[Mapping]],2,FALSE)</f>
        <v>USA</v>
      </c>
      <c r="L21" s="6" t="str">
        <f>VLOOKUP(tblSalaries[[#This Row],[clean Country]],tblCountries[[Mapping]:[Region]],2,FALSE)</f>
        <v>America</v>
      </c>
      <c r="M21" s="6">
        <f>VLOOKUP(tblSalaries[[#This Row],[clean Country]],tblCountries[[Mapping]:[geo_latitude]],3,FALSE)</f>
        <v>-100.37109375</v>
      </c>
      <c r="N21" s="6">
        <f>VLOOKUP(tblSalaries[[#This Row],[clean Country]],tblCountries[[Mapping]:[geo_latitude]],4,FALSE)</f>
        <v>40.580584664127599</v>
      </c>
      <c r="O21" s="6" t="s">
        <v>18</v>
      </c>
      <c r="P21" s="6">
        <v>30</v>
      </c>
      <c r="Q21" s="6" t="str">
        <f>IF(tblSalaries[[#This Row],[Years of Experience]]&lt;5,"&lt;5",IF(tblSalaries[[#This Row],[Years of Experience]]&lt;10,"&lt;10",IF(tblSalaries[[#This Row],[Years of Experience]]&lt;15,"&lt;15",IF(tblSalaries[[#This Row],[Years of Experience]]&lt;20,"&lt;20"," &gt;20"))))</f>
        <v xml:space="preserve"> &gt;20</v>
      </c>
      <c r="R21" s="14">
        <v>4</v>
      </c>
      <c r="S21" s="14">
        <f>VLOOKUP(tblSalaries[[#This Row],[clean Country]],Table3[[Country]:[GNI]],2,FALSE)</f>
        <v>47310</v>
      </c>
      <c r="T21" s="18">
        <f>tblSalaries[[#This Row],[Salary in USD]]/tblSalaries[[#This Row],[PPP GNI]]</f>
        <v>6.3411540900443883</v>
      </c>
      <c r="U21" s="27">
        <f>IF(ISNUMBER(VLOOKUP(tblSalaries[[#This Row],[clean Country]],calc!$B$22:$C$127,2,TRUE)),tblSalaries[[#This Row],[Salary in USD]],0.001)</f>
        <v>1E-3</v>
      </c>
    </row>
    <row r="22" spans="2:21" ht="15" customHeight="1" x14ac:dyDescent="0.25">
      <c r="B22" s="6" t="s">
        <v>2491</v>
      </c>
      <c r="C22" s="7">
        <v>41055.151076388887</v>
      </c>
      <c r="D22" s="8">
        <v>190000</v>
      </c>
      <c r="E22" s="6">
        <v>190000</v>
      </c>
      <c r="F22" s="6" t="s">
        <v>69</v>
      </c>
      <c r="G22" s="9">
        <f>tblSalaries[[#This Row],[clean Salary (in local currency)]]*VLOOKUP(tblSalaries[[#This Row],[Currency]],tblXrate[],2,FALSE)</f>
        <v>299473.87169278396</v>
      </c>
      <c r="H22" s="6" t="s">
        <v>593</v>
      </c>
      <c r="I22" s="6" t="s">
        <v>4001</v>
      </c>
      <c r="J22" s="6" t="s">
        <v>71</v>
      </c>
      <c r="K22" s="6" t="str">
        <f>VLOOKUP(tblSalaries[[#This Row],[Where do you work]],tblCountries[[Actual]:[Mapping]],2,FALSE)</f>
        <v>UK</v>
      </c>
      <c r="L22" s="6" t="str">
        <f>VLOOKUP(tblSalaries[[#This Row],[clean Country]],tblCountries[[Mapping]:[Region]],2,FALSE)</f>
        <v>Europe</v>
      </c>
      <c r="M22" s="6">
        <f>VLOOKUP(tblSalaries[[#This Row],[clean Country]],tblCountries[[Mapping]:[geo_latitude]],3,FALSE)</f>
        <v>-3.2765753000000002</v>
      </c>
      <c r="N22" s="6">
        <f>VLOOKUP(tblSalaries[[#This Row],[clean Country]],tblCountries[[Mapping]:[geo_latitude]],4,FALSE)</f>
        <v>54.702354499999998</v>
      </c>
      <c r="O22" s="6" t="s">
        <v>9</v>
      </c>
      <c r="P22" s="6"/>
      <c r="Q22" s="6" t="str">
        <f>IF(tblSalaries[[#This Row],[Years of Experience]]&lt;5,"&lt;5",IF(tblSalaries[[#This Row],[Years of Experience]]&lt;10,"&lt;10",IF(tblSalaries[[#This Row],[Years of Experience]]&lt;15,"&lt;15",IF(tblSalaries[[#This Row],[Years of Experience]]&lt;20,"&lt;20"," &gt;20"))))</f>
        <v>&lt;5</v>
      </c>
      <c r="R22" s="14">
        <v>5</v>
      </c>
      <c r="S22" s="14">
        <f>VLOOKUP(tblSalaries[[#This Row],[clean Country]],Table3[[Country]:[GNI]],2,FALSE)</f>
        <v>35840</v>
      </c>
      <c r="T22" s="18">
        <f>tblSalaries[[#This Row],[Salary in USD]]/tblSalaries[[#This Row],[PPP GNI]]</f>
        <v>8.3558557949995524</v>
      </c>
      <c r="U22" s="27">
        <f>IF(ISNUMBER(VLOOKUP(tblSalaries[[#This Row],[clean Country]],calc!$B$22:$C$127,2,TRUE)),tblSalaries[[#This Row],[Salary in USD]],0.001)</f>
        <v>299473.87169278396</v>
      </c>
    </row>
    <row r="23" spans="2:21" ht="15" customHeight="1" x14ac:dyDescent="0.25">
      <c r="B23" s="6" t="s">
        <v>2966</v>
      </c>
      <c r="C23" s="7">
        <v>41057.323935185188</v>
      </c>
      <c r="D23" s="8">
        <v>260000</v>
      </c>
      <c r="E23" s="6">
        <v>260000</v>
      </c>
      <c r="F23" s="6" t="s">
        <v>6</v>
      </c>
      <c r="G23" s="9">
        <f>tblSalaries[[#This Row],[clean Salary (in local currency)]]*VLOOKUP(tblSalaries[[#This Row],[Currency]],tblXrate[],2,FALSE)</f>
        <v>260000</v>
      </c>
      <c r="H23" s="6" t="s">
        <v>29</v>
      </c>
      <c r="I23" s="6" t="s">
        <v>4001</v>
      </c>
      <c r="J23" s="6" t="s">
        <v>15</v>
      </c>
      <c r="K23" s="6" t="str">
        <f>VLOOKUP(tblSalaries[[#This Row],[Where do you work]],tblCountries[[Actual]:[Mapping]],2,FALSE)</f>
        <v>USA</v>
      </c>
      <c r="L23" s="6" t="str">
        <f>VLOOKUP(tblSalaries[[#This Row],[clean Country]],tblCountries[[Mapping]:[Region]],2,FALSE)</f>
        <v>America</v>
      </c>
      <c r="M23" s="6">
        <f>VLOOKUP(tblSalaries[[#This Row],[clean Country]],tblCountries[[Mapping]:[geo_latitude]],3,FALSE)</f>
        <v>-100.37109375</v>
      </c>
      <c r="N23" s="6">
        <f>VLOOKUP(tblSalaries[[#This Row],[clean Country]],tblCountries[[Mapping]:[geo_latitude]],4,FALSE)</f>
        <v>40.580584664127599</v>
      </c>
      <c r="O23" s="6" t="s">
        <v>18</v>
      </c>
      <c r="P23" s="6">
        <v>10</v>
      </c>
      <c r="Q23" s="6" t="str">
        <f>IF(tblSalaries[[#This Row],[Years of Experience]]&lt;5,"&lt;5",IF(tblSalaries[[#This Row],[Years of Experience]]&lt;10,"&lt;10",IF(tblSalaries[[#This Row],[Years of Experience]]&lt;15,"&lt;15",IF(tblSalaries[[#This Row],[Years of Experience]]&lt;20,"&lt;20"," &gt;20"))))</f>
        <v>&lt;15</v>
      </c>
      <c r="R23" s="14">
        <v>6</v>
      </c>
      <c r="S23" s="14">
        <f>VLOOKUP(tblSalaries[[#This Row],[clean Country]],Table3[[Country]:[GNI]],2,FALSE)</f>
        <v>47310</v>
      </c>
      <c r="T23" s="18">
        <f>tblSalaries[[#This Row],[Salary in USD]]/tblSalaries[[#This Row],[PPP GNI]]</f>
        <v>5.4956668780384694</v>
      </c>
      <c r="U23" s="27">
        <f>IF(ISNUMBER(VLOOKUP(tblSalaries[[#This Row],[clean Country]],calc!$B$22:$C$127,2,TRUE)),tblSalaries[[#This Row],[Salary in USD]],0.001)</f>
        <v>1E-3</v>
      </c>
    </row>
    <row r="24" spans="2:21" ht="15" customHeight="1" x14ac:dyDescent="0.25">
      <c r="B24" s="6" t="s">
        <v>2311</v>
      </c>
      <c r="C24" s="7">
        <v>41055.058217592596</v>
      </c>
      <c r="D24" s="8">
        <v>200000</v>
      </c>
      <c r="E24" s="6">
        <v>200000</v>
      </c>
      <c r="F24" s="6" t="s">
        <v>22</v>
      </c>
      <c r="G24" s="9">
        <f>tblSalaries[[#This Row],[clean Salary (in local currency)]]*VLOOKUP(tblSalaries[[#This Row],[Currency]],tblXrate[],2,FALSE)</f>
        <v>254079.88779832155</v>
      </c>
      <c r="H24" s="6" t="s">
        <v>381</v>
      </c>
      <c r="I24" s="6" t="s">
        <v>3999</v>
      </c>
      <c r="J24" s="6" t="s">
        <v>382</v>
      </c>
      <c r="K24" s="6" t="str">
        <f>VLOOKUP(tblSalaries[[#This Row],[Where do you work]],tblCountries[[Actual]:[Mapping]],2,FALSE)</f>
        <v>Netherlands</v>
      </c>
      <c r="L24" s="6" t="str">
        <f>VLOOKUP(tblSalaries[[#This Row],[clean Country]],tblCountries[[Mapping]:[Region]],2,FALSE)</f>
        <v>Europe</v>
      </c>
      <c r="M24" s="6">
        <f>VLOOKUP(tblSalaries[[#This Row],[clean Country]],tblCountries[[Mapping]:[geo_latitude]],3,FALSE)</f>
        <v>-0.23411047311343899</v>
      </c>
      <c r="N24" s="6">
        <f>VLOOKUP(tblSalaries[[#This Row],[clean Country]],tblCountries[[Mapping]:[geo_latitude]],4,FALSE)</f>
        <v>49.402635500701699</v>
      </c>
      <c r="O24" s="6" t="s">
        <v>13</v>
      </c>
      <c r="P24" s="6"/>
      <c r="Q24" s="6" t="str">
        <f>IF(tblSalaries[[#This Row],[Years of Experience]]&lt;5,"&lt;5",IF(tblSalaries[[#This Row],[Years of Experience]]&lt;10,"&lt;10",IF(tblSalaries[[#This Row],[Years of Experience]]&lt;15,"&lt;15",IF(tblSalaries[[#This Row],[Years of Experience]]&lt;20,"&lt;20"," &gt;20"))))</f>
        <v>&lt;5</v>
      </c>
      <c r="R24" s="14">
        <v>7</v>
      </c>
      <c r="S24" s="14">
        <f>VLOOKUP(tblSalaries[[#This Row],[clean Country]],Table3[[Country]:[GNI]],2,FALSE)</f>
        <v>41810</v>
      </c>
      <c r="T24" s="18">
        <f>tblSalaries[[#This Row],[Salary in USD]]/tblSalaries[[#This Row],[PPP GNI]]</f>
        <v>6.0770123845568413</v>
      </c>
      <c r="U24" s="27">
        <f>IF(ISNUMBER(VLOOKUP(tblSalaries[[#This Row],[clean Country]],calc!$B$22:$C$127,2,TRUE)),tblSalaries[[#This Row],[Salary in USD]],0.001)</f>
        <v>254079.88779832155</v>
      </c>
    </row>
    <row r="25" spans="2:21" ht="15" customHeight="1" x14ac:dyDescent="0.25">
      <c r="B25" s="6" t="s">
        <v>2425</v>
      </c>
      <c r="C25" s="7">
        <v>41055.098807870374</v>
      </c>
      <c r="D25" s="8" t="s">
        <v>513</v>
      </c>
      <c r="E25" s="6">
        <v>250000</v>
      </c>
      <c r="F25" s="6" t="s">
        <v>6</v>
      </c>
      <c r="G25" s="9">
        <f>tblSalaries[[#This Row],[clean Salary (in local currency)]]*VLOOKUP(tblSalaries[[#This Row],[Currency]],tblXrate[],2,FALSE)</f>
        <v>250000</v>
      </c>
      <c r="H25" s="6" t="s">
        <v>83</v>
      </c>
      <c r="I25" s="6" t="s">
        <v>356</v>
      </c>
      <c r="J25" s="6" t="s">
        <v>15</v>
      </c>
      <c r="K25" s="6" t="str">
        <f>VLOOKUP(tblSalaries[[#This Row],[Where do you work]],tblCountries[[Actual]:[Mapping]],2,FALSE)</f>
        <v>USA</v>
      </c>
      <c r="L25" s="6" t="str">
        <f>VLOOKUP(tblSalaries[[#This Row],[clean Country]],tblCountries[[Mapping]:[Region]],2,FALSE)</f>
        <v>America</v>
      </c>
      <c r="M25" s="6">
        <f>VLOOKUP(tblSalaries[[#This Row],[clean Country]],tblCountries[[Mapping]:[geo_latitude]],3,FALSE)</f>
        <v>-100.37109375</v>
      </c>
      <c r="N25" s="6">
        <f>VLOOKUP(tblSalaries[[#This Row],[clean Country]],tblCountries[[Mapping]:[geo_latitude]],4,FALSE)</f>
        <v>40.580584664127599</v>
      </c>
      <c r="O25" s="6" t="s">
        <v>13</v>
      </c>
      <c r="P25" s="6"/>
      <c r="Q25" s="6" t="str">
        <f>IF(tblSalaries[[#This Row],[Years of Experience]]&lt;5,"&lt;5",IF(tblSalaries[[#This Row],[Years of Experience]]&lt;10,"&lt;10",IF(tblSalaries[[#This Row],[Years of Experience]]&lt;15,"&lt;15",IF(tblSalaries[[#This Row],[Years of Experience]]&lt;20,"&lt;20"," &gt;20"))))</f>
        <v>&lt;5</v>
      </c>
      <c r="R25" s="14">
        <v>8</v>
      </c>
      <c r="S25" s="14">
        <f>VLOOKUP(tblSalaries[[#This Row],[clean Country]],Table3[[Country]:[GNI]],2,FALSE)</f>
        <v>47310</v>
      </c>
      <c r="T25" s="18">
        <f>tblSalaries[[#This Row],[Salary in USD]]/tblSalaries[[#This Row],[PPP GNI]]</f>
        <v>5.2842950750369901</v>
      </c>
      <c r="U25" s="27">
        <f>IF(ISNUMBER(VLOOKUP(tblSalaries[[#This Row],[clean Country]],calc!$B$22:$C$127,2,TRUE)),tblSalaries[[#This Row],[Salary in USD]],0.001)</f>
        <v>1E-3</v>
      </c>
    </row>
    <row r="26" spans="2:21" ht="15" customHeight="1" x14ac:dyDescent="0.25">
      <c r="B26" s="6" t="s">
        <v>3490</v>
      </c>
      <c r="C26" s="7">
        <v>41060.109131944446</v>
      </c>
      <c r="D26" s="8">
        <v>250000</v>
      </c>
      <c r="E26" s="6">
        <v>250000</v>
      </c>
      <c r="F26" s="6" t="s">
        <v>6</v>
      </c>
      <c r="G26" s="9">
        <f>tblSalaries[[#This Row],[clean Salary (in local currency)]]*VLOOKUP(tblSalaries[[#This Row],[Currency]],tblXrate[],2,FALSE)</f>
        <v>250000</v>
      </c>
      <c r="H26" s="6" t="s">
        <v>83</v>
      </c>
      <c r="I26" s="6" t="s">
        <v>356</v>
      </c>
      <c r="J26" s="6" t="s">
        <v>15</v>
      </c>
      <c r="K26" s="6" t="str">
        <f>VLOOKUP(tblSalaries[[#This Row],[Where do you work]],tblCountries[[Actual]:[Mapping]],2,FALSE)</f>
        <v>USA</v>
      </c>
      <c r="L26" s="6" t="str">
        <f>VLOOKUP(tblSalaries[[#This Row],[clean Country]],tblCountries[[Mapping]:[Region]],2,FALSE)</f>
        <v>America</v>
      </c>
      <c r="M26" s="6">
        <f>VLOOKUP(tblSalaries[[#This Row],[clean Country]],tblCountries[[Mapping]:[geo_latitude]],3,FALSE)</f>
        <v>-100.37109375</v>
      </c>
      <c r="N26" s="6">
        <f>VLOOKUP(tblSalaries[[#This Row],[clean Country]],tblCountries[[Mapping]:[geo_latitude]],4,FALSE)</f>
        <v>40.580584664127599</v>
      </c>
      <c r="O26" s="6" t="s">
        <v>13</v>
      </c>
      <c r="P26" s="6">
        <v>20</v>
      </c>
      <c r="Q26" s="6" t="str">
        <f>IF(tblSalaries[[#This Row],[Years of Experience]]&lt;5,"&lt;5",IF(tblSalaries[[#This Row],[Years of Experience]]&lt;10,"&lt;10",IF(tblSalaries[[#This Row],[Years of Experience]]&lt;15,"&lt;15",IF(tblSalaries[[#This Row],[Years of Experience]]&lt;20,"&lt;20"," &gt;20"))))</f>
        <v xml:space="preserve"> &gt;20</v>
      </c>
      <c r="R26" s="14">
        <v>9</v>
      </c>
      <c r="S26" s="14">
        <f>VLOOKUP(tblSalaries[[#This Row],[clean Country]],Table3[[Country]:[GNI]],2,FALSE)</f>
        <v>47310</v>
      </c>
      <c r="T26" s="18">
        <f>tblSalaries[[#This Row],[Salary in USD]]/tblSalaries[[#This Row],[PPP GNI]]</f>
        <v>5.2842950750369901</v>
      </c>
      <c r="U26" s="27">
        <f>IF(ISNUMBER(VLOOKUP(tblSalaries[[#This Row],[clean Country]],calc!$B$22:$C$127,2,TRUE)),tblSalaries[[#This Row],[Salary in USD]],0.001)</f>
        <v>1E-3</v>
      </c>
    </row>
    <row r="27" spans="2:21" ht="15" customHeight="1" x14ac:dyDescent="0.25">
      <c r="B27" s="6" t="s">
        <v>2614</v>
      </c>
      <c r="C27" s="7">
        <v>41055.457754629628</v>
      </c>
      <c r="D27" s="8">
        <v>250000</v>
      </c>
      <c r="E27" s="6">
        <v>250000</v>
      </c>
      <c r="F27" s="6" t="s">
        <v>86</v>
      </c>
      <c r="G27" s="9">
        <f>tblSalaries[[#This Row],[clean Salary (in local currency)]]*VLOOKUP(tblSalaries[[#This Row],[Currency]],tblXrate[],2,FALSE)</f>
        <v>245840.3807575817</v>
      </c>
      <c r="H27" s="6" t="s">
        <v>207</v>
      </c>
      <c r="I27" s="6" t="s">
        <v>20</v>
      </c>
      <c r="J27" s="6" t="s">
        <v>88</v>
      </c>
      <c r="K27" s="6" t="str">
        <f>VLOOKUP(tblSalaries[[#This Row],[Where do you work]],tblCountries[[Actual]:[Mapping]],2,FALSE)</f>
        <v>Canada</v>
      </c>
      <c r="L27" s="6" t="str">
        <f>VLOOKUP(tblSalaries[[#This Row],[clean Country]],tblCountries[[Mapping]:[Region]],2,FALSE)</f>
        <v>America</v>
      </c>
      <c r="M27" s="6">
        <f>VLOOKUP(tblSalaries[[#This Row],[clean Country]],tblCountries[[Mapping]:[geo_latitude]],3,FALSE)</f>
        <v>-96.081121840459303</v>
      </c>
      <c r="N27" s="6">
        <f>VLOOKUP(tblSalaries[[#This Row],[clean Country]],tblCountries[[Mapping]:[geo_latitude]],4,FALSE)</f>
        <v>62.8661033080922</v>
      </c>
      <c r="O27" s="6" t="s">
        <v>9</v>
      </c>
      <c r="P27" s="6">
        <v>32</v>
      </c>
      <c r="Q27" s="6" t="str">
        <f>IF(tblSalaries[[#This Row],[Years of Experience]]&lt;5,"&lt;5",IF(tblSalaries[[#This Row],[Years of Experience]]&lt;10,"&lt;10",IF(tblSalaries[[#This Row],[Years of Experience]]&lt;15,"&lt;15",IF(tblSalaries[[#This Row],[Years of Experience]]&lt;20,"&lt;20"," &gt;20"))))</f>
        <v xml:space="preserve"> &gt;20</v>
      </c>
      <c r="R27" s="14">
        <v>10</v>
      </c>
      <c r="S27" s="14">
        <f>VLOOKUP(tblSalaries[[#This Row],[clean Country]],Table3[[Country]:[GNI]],2,FALSE)</f>
        <v>38370</v>
      </c>
      <c r="T27" s="18">
        <f>tblSalaries[[#This Row],[Salary in USD]]/tblSalaries[[#This Row],[PPP GNI]]</f>
        <v>6.4070987948288165</v>
      </c>
      <c r="U27" s="27">
        <f>IF(ISNUMBER(VLOOKUP(tblSalaries[[#This Row],[clean Country]],calc!$B$22:$C$127,2,TRUE)),tblSalaries[[#This Row],[Salary in USD]],0.001)</f>
        <v>1E-3</v>
      </c>
    </row>
    <row r="28" spans="2:21" ht="15" customHeight="1" x14ac:dyDescent="0.25">
      <c r="B28" s="6" t="s">
        <v>3463</v>
      </c>
      <c r="C28" s="7">
        <v>41059.851504629631</v>
      </c>
      <c r="D28" s="8">
        <v>146633</v>
      </c>
      <c r="E28" s="6">
        <v>146633</v>
      </c>
      <c r="F28" s="6" t="s">
        <v>69</v>
      </c>
      <c r="G28" s="9">
        <f>tblSalaries[[#This Row],[clean Salary (in local currency)]]*VLOOKUP(tblSalaries[[#This Row],[Currency]],tblXrate[],2,FALSE)</f>
        <v>231119.74856804207</v>
      </c>
      <c r="H28" s="6" t="s">
        <v>1643</v>
      </c>
      <c r="I28" s="6" t="s">
        <v>279</v>
      </c>
      <c r="J28" s="6" t="s">
        <v>71</v>
      </c>
      <c r="K28" s="6" t="str">
        <f>VLOOKUP(tblSalaries[[#This Row],[Where do you work]],tblCountries[[Actual]:[Mapping]],2,FALSE)</f>
        <v>UK</v>
      </c>
      <c r="L28" s="6" t="str">
        <f>VLOOKUP(tblSalaries[[#This Row],[clean Country]],tblCountries[[Mapping]:[Region]],2,FALSE)</f>
        <v>Europe</v>
      </c>
      <c r="M28" s="6">
        <f>VLOOKUP(tblSalaries[[#This Row],[clean Country]],tblCountries[[Mapping]:[geo_latitude]],3,FALSE)</f>
        <v>-3.2765753000000002</v>
      </c>
      <c r="N28" s="6">
        <f>VLOOKUP(tblSalaries[[#This Row],[clean Country]],tblCountries[[Mapping]:[geo_latitude]],4,FALSE)</f>
        <v>54.702354499999998</v>
      </c>
      <c r="O28" s="6" t="s">
        <v>18</v>
      </c>
      <c r="P28" s="6">
        <v>10</v>
      </c>
      <c r="Q28" s="6" t="str">
        <f>IF(tblSalaries[[#This Row],[Years of Experience]]&lt;5,"&lt;5",IF(tblSalaries[[#This Row],[Years of Experience]]&lt;10,"&lt;10",IF(tblSalaries[[#This Row],[Years of Experience]]&lt;15,"&lt;15",IF(tblSalaries[[#This Row],[Years of Experience]]&lt;20,"&lt;20"," &gt;20"))))</f>
        <v>&lt;15</v>
      </c>
      <c r="R28" s="14">
        <v>11</v>
      </c>
      <c r="S28" s="14">
        <f>VLOOKUP(tblSalaries[[#This Row],[clean Country]],Table3[[Country]:[GNI]],2,FALSE)</f>
        <v>35840</v>
      </c>
      <c r="T28" s="18">
        <f>tblSalaries[[#This Row],[Salary in USD]]/tblSalaries[[#This Row],[PPP GNI]]</f>
        <v>6.448653698885102</v>
      </c>
      <c r="U28" s="27">
        <f>IF(ISNUMBER(VLOOKUP(tblSalaries[[#This Row],[clean Country]],calc!$B$22:$C$127,2,TRUE)),tblSalaries[[#This Row],[Salary in USD]],0.001)</f>
        <v>231119.74856804207</v>
      </c>
    </row>
    <row r="29" spans="2:21" ht="15" customHeight="1" x14ac:dyDescent="0.25">
      <c r="B29" s="6" t="s">
        <v>3369</v>
      </c>
      <c r="C29" s="7">
        <v>41058.919548611113</v>
      </c>
      <c r="D29" s="8">
        <v>180000</v>
      </c>
      <c r="E29" s="6">
        <v>180000</v>
      </c>
      <c r="F29" s="6" t="s">
        <v>22</v>
      </c>
      <c r="G29" s="9">
        <f>tblSalaries[[#This Row],[clean Salary (in local currency)]]*VLOOKUP(tblSalaries[[#This Row],[Currency]],tblXrate[],2,FALSE)</f>
        <v>228671.89901848941</v>
      </c>
      <c r="H29" s="6" t="s">
        <v>1554</v>
      </c>
      <c r="I29" s="6" t="s">
        <v>488</v>
      </c>
      <c r="J29" s="6" t="s">
        <v>983</v>
      </c>
      <c r="K29" s="6" t="str">
        <f>VLOOKUP(tblSalaries[[#This Row],[Where do you work]],tblCountries[[Actual]:[Mapping]],2,FALSE)</f>
        <v>Europe</v>
      </c>
      <c r="L29" s="6" t="str">
        <f>VLOOKUP(tblSalaries[[#This Row],[clean Country]],tblCountries[[Mapping]:[Region]],2,FALSE)</f>
        <v>Europe</v>
      </c>
      <c r="M29" s="6">
        <f>VLOOKUP(tblSalaries[[#This Row],[clean Country]],tblCountries[[Mapping]:[geo_latitude]],3,FALSE)</f>
        <v>9.9999997</v>
      </c>
      <c r="N29" s="6">
        <f>VLOOKUP(tblSalaries[[#This Row],[clean Country]],tblCountries[[Mapping]:[geo_latitude]],4,FALSE)</f>
        <v>51.000000300000004</v>
      </c>
      <c r="O29" s="6" t="s">
        <v>9</v>
      </c>
      <c r="P29" s="6">
        <v>15</v>
      </c>
      <c r="Q29" s="6" t="str">
        <f>IF(tblSalaries[[#This Row],[Years of Experience]]&lt;5,"&lt;5",IF(tblSalaries[[#This Row],[Years of Experience]]&lt;10,"&lt;10",IF(tblSalaries[[#This Row],[Years of Experience]]&lt;15,"&lt;15",IF(tblSalaries[[#This Row],[Years of Experience]]&lt;20,"&lt;20"," &gt;20"))))</f>
        <v>&lt;20</v>
      </c>
      <c r="R29" s="14">
        <v>12</v>
      </c>
      <c r="S29" s="14">
        <f>VLOOKUP(tblSalaries[[#This Row],[clean Country]],Table3[[Country]:[GNI]],2,FALSE)</f>
        <v>31670</v>
      </c>
      <c r="T29" s="18">
        <f>tblSalaries[[#This Row],[Salary in USD]]/tblSalaries[[#This Row],[PPP GNI]]</f>
        <v>7.2204578155506605</v>
      </c>
      <c r="U29" s="27">
        <f>IF(ISNUMBER(VLOOKUP(tblSalaries[[#This Row],[clean Country]],calc!$B$22:$C$127,2,TRUE)),tblSalaries[[#This Row],[Salary in USD]],0.001)</f>
        <v>228671.89901848941</v>
      </c>
    </row>
    <row r="30" spans="2:21" ht="15" customHeight="1" x14ac:dyDescent="0.25">
      <c r="B30" s="6" t="s">
        <v>3624</v>
      </c>
      <c r="C30" s="7">
        <v>41064.432951388888</v>
      </c>
      <c r="D30" s="8">
        <v>225000</v>
      </c>
      <c r="E30" s="6">
        <v>225000</v>
      </c>
      <c r="F30" s="6" t="s">
        <v>6</v>
      </c>
      <c r="G30" s="9">
        <f>tblSalaries[[#This Row],[clean Salary (in local currency)]]*VLOOKUP(tblSalaries[[#This Row],[Currency]],tblXrate[],2,FALSE)</f>
        <v>225000</v>
      </c>
      <c r="H30" s="6" t="s">
        <v>1793</v>
      </c>
      <c r="I30" s="6" t="s">
        <v>4001</v>
      </c>
      <c r="J30" s="6" t="s">
        <v>15</v>
      </c>
      <c r="K30" s="6" t="str">
        <f>VLOOKUP(tblSalaries[[#This Row],[Where do you work]],tblCountries[[Actual]:[Mapping]],2,FALSE)</f>
        <v>USA</v>
      </c>
      <c r="L30" s="6" t="str">
        <f>VLOOKUP(tblSalaries[[#This Row],[clean Country]],tblCountries[[Mapping]:[Region]],2,FALSE)</f>
        <v>America</v>
      </c>
      <c r="M30" s="6">
        <f>VLOOKUP(tblSalaries[[#This Row],[clean Country]],tblCountries[[Mapping]:[geo_latitude]],3,FALSE)</f>
        <v>-100.37109375</v>
      </c>
      <c r="N30" s="6">
        <f>VLOOKUP(tblSalaries[[#This Row],[clean Country]],tblCountries[[Mapping]:[geo_latitude]],4,FALSE)</f>
        <v>40.580584664127599</v>
      </c>
      <c r="O30" s="6" t="s">
        <v>9</v>
      </c>
      <c r="P30" s="6">
        <v>15</v>
      </c>
      <c r="Q30" s="6" t="str">
        <f>IF(tblSalaries[[#This Row],[Years of Experience]]&lt;5,"&lt;5",IF(tblSalaries[[#This Row],[Years of Experience]]&lt;10,"&lt;10",IF(tblSalaries[[#This Row],[Years of Experience]]&lt;15,"&lt;15",IF(tblSalaries[[#This Row],[Years of Experience]]&lt;20,"&lt;20"," &gt;20"))))</f>
        <v>&lt;20</v>
      </c>
      <c r="R30" s="14">
        <v>13</v>
      </c>
      <c r="S30" s="14">
        <f>VLOOKUP(tblSalaries[[#This Row],[clean Country]],Table3[[Country]:[GNI]],2,FALSE)</f>
        <v>47310</v>
      </c>
      <c r="T30" s="18">
        <f>tblSalaries[[#This Row],[Salary in USD]]/tblSalaries[[#This Row],[PPP GNI]]</f>
        <v>4.7558655675332915</v>
      </c>
      <c r="U30" s="27">
        <f>IF(ISNUMBER(VLOOKUP(tblSalaries[[#This Row],[clean Country]],calc!$B$22:$C$127,2,TRUE)),tblSalaries[[#This Row],[Salary in USD]],0.001)</f>
        <v>1E-3</v>
      </c>
    </row>
    <row r="31" spans="2:21" ht="15" customHeight="1" x14ac:dyDescent="0.25">
      <c r="B31" s="6" t="s">
        <v>2374</v>
      </c>
      <c r="C31" s="7">
        <v>41055.077789351853</v>
      </c>
      <c r="D31" s="8" t="s">
        <v>455</v>
      </c>
      <c r="E31" s="6">
        <v>220700</v>
      </c>
      <c r="F31" s="6" t="s">
        <v>6</v>
      </c>
      <c r="G31" s="9">
        <f>tblSalaries[[#This Row],[clean Salary (in local currency)]]*VLOOKUP(tblSalaries[[#This Row],[Currency]],tblXrate[],2,FALSE)</f>
        <v>220700</v>
      </c>
      <c r="H31" s="6" t="s">
        <v>356</v>
      </c>
      <c r="I31" s="6" t="s">
        <v>356</v>
      </c>
      <c r="J31" s="6" t="s">
        <v>143</v>
      </c>
      <c r="K31" s="6" t="str">
        <f>VLOOKUP(tblSalaries[[#This Row],[Where do you work]],tblCountries[[Actual]:[Mapping]],2,FALSE)</f>
        <v>Brazil</v>
      </c>
      <c r="L31" s="6" t="str">
        <f>VLOOKUP(tblSalaries[[#This Row],[clean Country]],tblCountries[[Mapping]:[Region]],2,FALSE)</f>
        <v>Latin America</v>
      </c>
      <c r="M31" s="6">
        <f>VLOOKUP(tblSalaries[[#This Row],[clean Country]],tblCountries[[Mapping]:[geo_latitude]],3,FALSE)</f>
        <v>-52.856287736986999</v>
      </c>
      <c r="N31" s="6">
        <f>VLOOKUP(tblSalaries[[#This Row],[clean Country]],tblCountries[[Mapping]:[geo_latitude]],4,FALSE)</f>
        <v>-10.840474551047899</v>
      </c>
      <c r="O31" s="6" t="s">
        <v>13</v>
      </c>
      <c r="P31" s="6"/>
      <c r="Q31" s="6" t="str">
        <f>IF(tblSalaries[[#This Row],[Years of Experience]]&lt;5,"&lt;5",IF(tblSalaries[[#This Row],[Years of Experience]]&lt;10,"&lt;10",IF(tblSalaries[[#This Row],[Years of Experience]]&lt;15,"&lt;15",IF(tblSalaries[[#This Row],[Years of Experience]]&lt;20,"&lt;20"," &gt;20"))))</f>
        <v>&lt;5</v>
      </c>
      <c r="R31" s="14">
        <v>14</v>
      </c>
      <c r="S31" s="14">
        <f>VLOOKUP(tblSalaries[[#This Row],[clean Country]],Table3[[Country]:[GNI]],2,FALSE)</f>
        <v>11000</v>
      </c>
      <c r="T31" s="18">
        <f>tblSalaries[[#This Row],[Salary in USD]]/tblSalaries[[#This Row],[PPP GNI]]</f>
        <v>20.063636363636363</v>
      </c>
      <c r="U31" s="27">
        <f>IF(ISNUMBER(VLOOKUP(tblSalaries[[#This Row],[clean Country]],calc!$B$22:$C$127,2,TRUE)),tblSalaries[[#This Row],[Salary in USD]],0.001)</f>
        <v>220700</v>
      </c>
    </row>
    <row r="32" spans="2:21" ht="15" customHeight="1" x14ac:dyDescent="0.25">
      <c r="B32" s="6" t="s">
        <v>2530</v>
      </c>
      <c r="C32" s="7">
        <v>41055.213541666664</v>
      </c>
      <c r="D32" s="8">
        <v>140000</v>
      </c>
      <c r="E32" s="6">
        <v>140000</v>
      </c>
      <c r="F32" s="6" t="s">
        <v>69</v>
      </c>
      <c r="G32" s="9">
        <f>tblSalaries[[#This Row],[clean Salary (in local currency)]]*VLOOKUP(tblSalaries[[#This Row],[Currency]],tblXrate[],2,FALSE)</f>
        <v>220664.95808941979</v>
      </c>
      <c r="H32" s="6" t="s">
        <v>632</v>
      </c>
      <c r="I32" s="6" t="s">
        <v>67</v>
      </c>
      <c r="J32" s="6" t="s">
        <v>71</v>
      </c>
      <c r="K32" s="6" t="str">
        <f>VLOOKUP(tblSalaries[[#This Row],[Where do you work]],tblCountries[[Actual]:[Mapping]],2,FALSE)</f>
        <v>UK</v>
      </c>
      <c r="L32" s="6" t="str">
        <f>VLOOKUP(tblSalaries[[#This Row],[clean Country]],tblCountries[[Mapping]:[Region]],2,FALSE)</f>
        <v>Europe</v>
      </c>
      <c r="M32" s="6">
        <f>VLOOKUP(tblSalaries[[#This Row],[clean Country]],tblCountries[[Mapping]:[geo_latitude]],3,FALSE)</f>
        <v>-3.2765753000000002</v>
      </c>
      <c r="N32" s="6">
        <f>VLOOKUP(tblSalaries[[#This Row],[clean Country]],tblCountries[[Mapping]:[geo_latitude]],4,FALSE)</f>
        <v>54.702354499999998</v>
      </c>
      <c r="O32" s="6" t="s">
        <v>13</v>
      </c>
      <c r="P32" s="6"/>
      <c r="Q32" s="6" t="str">
        <f>IF(tblSalaries[[#This Row],[Years of Experience]]&lt;5,"&lt;5",IF(tblSalaries[[#This Row],[Years of Experience]]&lt;10,"&lt;10",IF(tblSalaries[[#This Row],[Years of Experience]]&lt;15,"&lt;15",IF(tblSalaries[[#This Row],[Years of Experience]]&lt;20,"&lt;20"," &gt;20"))))</f>
        <v>&lt;5</v>
      </c>
      <c r="R32" s="14">
        <v>15</v>
      </c>
      <c r="S32" s="14">
        <f>VLOOKUP(tblSalaries[[#This Row],[clean Country]],Table3[[Country]:[GNI]],2,FALSE)</f>
        <v>35840</v>
      </c>
      <c r="T32" s="18">
        <f>tblSalaries[[#This Row],[Salary in USD]]/tblSalaries[[#This Row],[PPP GNI]]</f>
        <v>6.1569463752628293</v>
      </c>
      <c r="U32" s="27">
        <f>IF(ISNUMBER(VLOOKUP(tblSalaries[[#This Row],[clean Country]],calc!$B$22:$C$127,2,TRUE)),tblSalaries[[#This Row],[Salary in USD]],0.001)</f>
        <v>220664.95808941979</v>
      </c>
    </row>
    <row r="33" spans="2:21" ht="15" customHeight="1" x14ac:dyDescent="0.25">
      <c r="B33" s="6" t="s">
        <v>3788</v>
      </c>
      <c r="C33" s="7">
        <v>41073.141030092593</v>
      </c>
      <c r="D33" s="8" t="s">
        <v>1924</v>
      </c>
      <c r="E33" s="6">
        <v>214000</v>
      </c>
      <c r="F33" s="6" t="s">
        <v>6</v>
      </c>
      <c r="G33" s="9">
        <f>tblSalaries[[#This Row],[clean Salary (in local currency)]]*VLOOKUP(tblSalaries[[#This Row],[Currency]],tblXrate[],2,FALSE)</f>
        <v>214000</v>
      </c>
      <c r="H33" s="6" t="s">
        <v>1925</v>
      </c>
      <c r="I33" s="6" t="s">
        <v>488</v>
      </c>
      <c r="J33" s="6" t="s">
        <v>15</v>
      </c>
      <c r="K33" s="6" t="str">
        <f>VLOOKUP(tblSalaries[[#This Row],[Where do you work]],tblCountries[[Actual]:[Mapping]],2,FALSE)</f>
        <v>USA</v>
      </c>
      <c r="L33" s="6" t="str">
        <f>VLOOKUP(tblSalaries[[#This Row],[clean Country]],tblCountries[[Mapping]:[Region]],2,FALSE)</f>
        <v>America</v>
      </c>
      <c r="M33" s="6">
        <f>VLOOKUP(tblSalaries[[#This Row],[clean Country]],tblCountries[[Mapping]:[geo_latitude]],3,FALSE)</f>
        <v>-100.37109375</v>
      </c>
      <c r="N33" s="6">
        <f>VLOOKUP(tblSalaries[[#This Row],[clean Country]],tblCountries[[Mapping]:[geo_latitude]],4,FALSE)</f>
        <v>40.580584664127599</v>
      </c>
      <c r="O33" s="6" t="s">
        <v>13</v>
      </c>
      <c r="P33" s="6">
        <v>20</v>
      </c>
      <c r="Q33" s="6" t="str">
        <f>IF(tblSalaries[[#This Row],[Years of Experience]]&lt;5,"&lt;5",IF(tblSalaries[[#This Row],[Years of Experience]]&lt;10,"&lt;10",IF(tblSalaries[[#This Row],[Years of Experience]]&lt;15,"&lt;15",IF(tblSalaries[[#This Row],[Years of Experience]]&lt;20,"&lt;20"," &gt;20"))))</f>
        <v xml:space="preserve"> &gt;20</v>
      </c>
      <c r="R33" s="14">
        <v>16</v>
      </c>
      <c r="S33" s="14">
        <f>VLOOKUP(tblSalaries[[#This Row],[clean Country]],Table3[[Country]:[GNI]],2,FALSE)</f>
        <v>47310</v>
      </c>
      <c r="T33" s="18">
        <f>tblSalaries[[#This Row],[Salary in USD]]/tblSalaries[[#This Row],[PPP GNI]]</f>
        <v>4.5233565842316636</v>
      </c>
      <c r="U33" s="27">
        <f>IF(ISNUMBER(VLOOKUP(tblSalaries[[#This Row],[clean Country]],calc!$B$22:$C$127,2,TRUE)),tblSalaries[[#This Row],[Salary in USD]],0.001)</f>
        <v>1E-3</v>
      </c>
    </row>
    <row r="34" spans="2:21" ht="15" customHeight="1" x14ac:dyDescent="0.25">
      <c r="B34" s="6" t="s">
        <v>2961</v>
      </c>
      <c r="C34" s="7">
        <v>41057.311192129629</v>
      </c>
      <c r="D34" s="8" t="s">
        <v>1110</v>
      </c>
      <c r="E34" s="6">
        <v>200000</v>
      </c>
      <c r="F34" s="6" t="s">
        <v>82</v>
      </c>
      <c r="G34" s="9">
        <f>tblSalaries[[#This Row],[clean Salary (in local currency)]]*VLOOKUP(tblSalaries[[#This Row],[Currency]],tblXrate[],2,FALSE)</f>
        <v>203981.93128052715</v>
      </c>
      <c r="H34" s="6" t="s">
        <v>856</v>
      </c>
      <c r="I34" s="6" t="s">
        <v>52</v>
      </c>
      <c r="J34" s="6" t="s">
        <v>84</v>
      </c>
      <c r="K34" s="6" t="str">
        <f>VLOOKUP(tblSalaries[[#This Row],[Where do you work]],tblCountries[[Actual]:[Mapping]],2,FALSE)</f>
        <v>Australia</v>
      </c>
      <c r="L34" s="6" t="str">
        <f>VLOOKUP(tblSalaries[[#This Row],[clean Country]],tblCountries[[Mapping]:[Region]],2,FALSE)</f>
        <v>Australia</v>
      </c>
      <c r="M34" s="6">
        <f>VLOOKUP(tblSalaries[[#This Row],[clean Country]],tblCountries[[Mapping]:[geo_latitude]],3,FALSE)</f>
        <v>136.67140151954899</v>
      </c>
      <c r="N34" s="6">
        <f>VLOOKUP(tblSalaries[[#This Row],[clean Country]],tblCountries[[Mapping]:[geo_latitude]],4,FALSE)</f>
        <v>-24.803590596310801</v>
      </c>
      <c r="O34" s="6" t="s">
        <v>9</v>
      </c>
      <c r="P34" s="6">
        <v>15</v>
      </c>
      <c r="Q34" s="6" t="str">
        <f>IF(tblSalaries[[#This Row],[Years of Experience]]&lt;5,"&lt;5",IF(tblSalaries[[#This Row],[Years of Experience]]&lt;10,"&lt;10",IF(tblSalaries[[#This Row],[Years of Experience]]&lt;15,"&lt;15",IF(tblSalaries[[#This Row],[Years of Experience]]&lt;20,"&lt;20"," &gt;20"))))</f>
        <v>&lt;20</v>
      </c>
      <c r="R34" s="14">
        <v>17</v>
      </c>
      <c r="S34" s="14">
        <f>VLOOKUP(tblSalaries[[#This Row],[clean Country]],Table3[[Country]:[GNI]],2,FALSE)</f>
        <v>36910</v>
      </c>
      <c r="T34" s="18">
        <f>tblSalaries[[#This Row],[Salary in USD]]/tblSalaries[[#This Row],[PPP GNI]]</f>
        <v>5.5264679295726671</v>
      </c>
      <c r="U34" s="27">
        <f>IF(ISNUMBER(VLOOKUP(tblSalaries[[#This Row],[clean Country]],calc!$B$22:$C$127,2,TRUE)),tblSalaries[[#This Row],[Salary in USD]],0.001)</f>
        <v>203981.93128052715</v>
      </c>
    </row>
    <row r="35" spans="2:21" ht="15" customHeight="1" x14ac:dyDescent="0.25">
      <c r="B35" s="6" t="s">
        <v>2525</v>
      </c>
      <c r="C35" s="7">
        <v>41055.200624999998</v>
      </c>
      <c r="D35" s="8">
        <v>200000</v>
      </c>
      <c r="E35" s="6">
        <v>200000</v>
      </c>
      <c r="F35" s="6" t="s">
        <v>6</v>
      </c>
      <c r="G35" s="9">
        <f>tblSalaries[[#This Row],[clean Salary (in local currency)]]*VLOOKUP(tblSalaries[[#This Row],[Currency]],tblXrate[],2,FALSE)</f>
        <v>200000</v>
      </c>
      <c r="H35" s="6" t="s">
        <v>625</v>
      </c>
      <c r="I35" s="6" t="s">
        <v>4001</v>
      </c>
      <c r="J35" s="6" t="s">
        <v>15</v>
      </c>
      <c r="K35" s="6" t="str">
        <f>VLOOKUP(tblSalaries[[#This Row],[Where do you work]],tblCountries[[Actual]:[Mapping]],2,FALSE)</f>
        <v>USA</v>
      </c>
      <c r="L35" s="6" t="str">
        <f>VLOOKUP(tblSalaries[[#This Row],[clean Country]],tblCountries[[Mapping]:[Region]],2,FALSE)</f>
        <v>America</v>
      </c>
      <c r="M35" s="6">
        <f>VLOOKUP(tblSalaries[[#This Row],[clean Country]],tblCountries[[Mapping]:[geo_latitude]],3,FALSE)</f>
        <v>-100.37109375</v>
      </c>
      <c r="N35" s="6">
        <f>VLOOKUP(tblSalaries[[#This Row],[clean Country]],tblCountries[[Mapping]:[geo_latitude]],4,FALSE)</f>
        <v>40.580584664127599</v>
      </c>
      <c r="O35" s="6" t="s">
        <v>18</v>
      </c>
      <c r="P35" s="6"/>
      <c r="Q35" s="6" t="str">
        <f>IF(tblSalaries[[#This Row],[Years of Experience]]&lt;5,"&lt;5",IF(tblSalaries[[#This Row],[Years of Experience]]&lt;10,"&lt;10",IF(tblSalaries[[#This Row],[Years of Experience]]&lt;15,"&lt;15",IF(tblSalaries[[#This Row],[Years of Experience]]&lt;20,"&lt;20"," &gt;20"))))</f>
        <v>&lt;5</v>
      </c>
      <c r="R35" s="14">
        <v>18</v>
      </c>
      <c r="S35" s="14">
        <f>VLOOKUP(tblSalaries[[#This Row],[clean Country]],Table3[[Country]:[GNI]],2,FALSE)</f>
        <v>47310</v>
      </c>
      <c r="T35" s="18">
        <f>tblSalaries[[#This Row],[Salary in USD]]/tblSalaries[[#This Row],[PPP GNI]]</f>
        <v>4.2274360600295919</v>
      </c>
      <c r="U35" s="27">
        <f>IF(ISNUMBER(VLOOKUP(tblSalaries[[#This Row],[clean Country]],calc!$B$22:$C$127,2,TRUE)),tblSalaries[[#This Row],[Salary in USD]],0.001)</f>
        <v>1E-3</v>
      </c>
    </row>
    <row r="36" spans="2:21" ht="15" customHeight="1" x14ac:dyDescent="0.25">
      <c r="B36" s="6" t="s">
        <v>2375</v>
      </c>
      <c r="C36" s="7">
        <v>41055.077824074076</v>
      </c>
      <c r="D36" s="8">
        <v>194000</v>
      </c>
      <c r="E36" s="6">
        <v>194000</v>
      </c>
      <c r="F36" s="6" t="s">
        <v>6</v>
      </c>
      <c r="G36" s="9">
        <f>tblSalaries[[#This Row],[clean Salary (in local currency)]]*VLOOKUP(tblSalaries[[#This Row],[Currency]],tblXrate[],2,FALSE)</f>
        <v>194000</v>
      </c>
      <c r="H36" s="6" t="s">
        <v>456</v>
      </c>
      <c r="I36" s="6" t="s">
        <v>4001</v>
      </c>
      <c r="J36" s="6" t="s">
        <v>15</v>
      </c>
      <c r="K36" s="6" t="str">
        <f>VLOOKUP(tblSalaries[[#This Row],[Where do you work]],tblCountries[[Actual]:[Mapping]],2,FALSE)</f>
        <v>USA</v>
      </c>
      <c r="L36" s="6" t="str">
        <f>VLOOKUP(tblSalaries[[#This Row],[clean Country]],tblCountries[[Mapping]:[Region]],2,FALSE)</f>
        <v>America</v>
      </c>
      <c r="M36" s="6">
        <f>VLOOKUP(tblSalaries[[#This Row],[clean Country]],tblCountries[[Mapping]:[geo_latitude]],3,FALSE)</f>
        <v>-100.37109375</v>
      </c>
      <c r="N36" s="6">
        <f>VLOOKUP(tblSalaries[[#This Row],[clean Country]],tblCountries[[Mapping]:[geo_latitude]],4,FALSE)</f>
        <v>40.580584664127599</v>
      </c>
      <c r="O36" s="6" t="s">
        <v>18</v>
      </c>
      <c r="P36" s="6"/>
      <c r="Q36" s="6" t="str">
        <f>IF(tblSalaries[[#This Row],[Years of Experience]]&lt;5,"&lt;5",IF(tblSalaries[[#This Row],[Years of Experience]]&lt;10,"&lt;10",IF(tblSalaries[[#This Row],[Years of Experience]]&lt;15,"&lt;15",IF(tblSalaries[[#This Row],[Years of Experience]]&lt;20,"&lt;20"," &gt;20"))))</f>
        <v>&lt;5</v>
      </c>
      <c r="R36" s="14">
        <v>19</v>
      </c>
      <c r="S36" s="14">
        <f>VLOOKUP(tblSalaries[[#This Row],[clean Country]],Table3[[Country]:[GNI]],2,FALSE)</f>
        <v>47310</v>
      </c>
      <c r="T36" s="18">
        <f>tblSalaries[[#This Row],[Salary in USD]]/tblSalaries[[#This Row],[PPP GNI]]</f>
        <v>4.1006129782287042</v>
      </c>
      <c r="U36" s="27">
        <f>IF(ISNUMBER(VLOOKUP(tblSalaries[[#This Row],[clean Country]],calc!$B$22:$C$127,2,TRUE)),tblSalaries[[#This Row],[Salary in USD]],0.001)</f>
        <v>1E-3</v>
      </c>
    </row>
    <row r="37" spans="2:21" ht="15" customHeight="1" x14ac:dyDescent="0.25">
      <c r="B37" s="6" t="s">
        <v>3264</v>
      </c>
      <c r="C37" s="7">
        <v>41058.494155092594</v>
      </c>
      <c r="D37" s="8">
        <v>192000</v>
      </c>
      <c r="E37" s="6">
        <v>192000</v>
      </c>
      <c r="F37" s="6" t="s">
        <v>6</v>
      </c>
      <c r="G37" s="9">
        <f>tblSalaries[[#This Row],[clean Salary (in local currency)]]*VLOOKUP(tblSalaries[[#This Row],[Currency]],tblXrate[],2,FALSE)</f>
        <v>192000</v>
      </c>
      <c r="H37" s="6" t="s">
        <v>1438</v>
      </c>
      <c r="I37" s="6" t="s">
        <v>4001</v>
      </c>
      <c r="J37" s="6" t="s">
        <v>15</v>
      </c>
      <c r="K37" s="6" t="str">
        <f>VLOOKUP(tblSalaries[[#This Row],[Where do you work]],tblCountries[[Actual]:[Mapping]],2,FALSE)</f>
        <v>USA</v>
      </c>
      <c r="L37" s="6" t="str">
        <f>VLOOKUP(tblSalaries[[#This Row],[clean Country]],tblCountries[[Mapping]:[Region]],2,FALSE)</f>
        <v>America</v>
      </c>
      <c r="M37" s="6">
        <f>VLOOKUP(tblSalaries[[#This Row],[clean Country]],tblCountries[[Mapping]:[geo_latitude]],3,FALSE)</f>
        <v>-100.37109375</v>
      </c>
      <c r="N37" s="6">
        <f>VLOOKUP(tblSalaries[[#This Row],[clean Country]],tblCountries[[Mapping]:[geo_latitude]],4,FALSE)</f>
        <v>40.580584664127599</v>
      </c>
      <c r="O37" s="6" t="s">
        <v>13</v>
      </c>
      <c r="P37" s="6">
        <v>27</v>
      </c>
      <c r="Q37" s="6" t="str">
        <f>IF(tblSalaries[[#This Row],[Years of Experience]]&lt;5,"&lt;5",IF(tblSalaries[[#This Row],[Years of Experience]]&lt;10,"&lt;10",IF(tblSalaries[[#This Row],[Years of Experience]]&lt;15,"&lt;15",IF(tblSalaries[[#This Row],[Years of Experience]]&lt;20,"&lt;20"," &gt;20"))))</f>
        <v xml:space="preserve"> &gt;20</v>
      </c>
      <c r="R37" s="14">
        <v>20</v>
      </c>
      <c r="S37" s="14">
        <f>VLOOKUP(tblSalaries[[#This Row],[clean Country]],Table3[[Country]:[GNI]],2,FALSE)</f>
        <v>47310</v>
      </c>
      <c r="T37" s="18">
        <f>tblSalaries[[#This Row],[Salary in USD]]/tblSalaries[[#This Row],[PPP GNI]]</f>
        <v>4.058338617628408</v>
      </c>
      <c r="U37" s="27">
        <f>IF(ISNUMBER(VLOOKUP(tblSalaries[[#This Row],[clean Country]],calc!$B$22:$C$127,2,TRUE)),tblSalaries[[#This Row],[Salary in USD]],0.001)</f>
        <v>1E-3</v>
      </c>
    </row>
    <row r="38" spans="2:21" ht="15" customHeight="1" x14ac:dyDescent="0.25">
      <c r="B38" s="6" t="s">
        <v>2560</v>
      </c>
      <c r="C38" s="7">
        <v>41055.257037037038</v>
      </c>
      <c r="D38" s="8">
        <v>188000</v>
      </c>
      <c r="E38" s="6">
        <v>188000</v>
      </c>
      <c r="F38" s="6" t="s">
        <v>6</v>
      </c>
      <c r="G38" s="9">
        <f>tblSalaries[[#This Row],[clean Salary (in local currency)]]*VLOOKUP(tblSalaries[[#This Row],[Currency]],tblXrate[],2,FALSE)</f>
        <v>188000</v>
      </c>
      <c r="H38" s="6" t="s">
        <v>664</v>
      </c>
      <c r="I38" s="6" t="s">
        <v>4001</v>
      </c>
      <c r="J38" s="6" t="s">
        <v>15</v>
      </c>
      <c r="K38" s="6" t="str">
        <f>VLOOKUP(tblSalaries[[#This Row],[Where do you work]],tblCountries[[Actual]:[Mapping]],2,FALSE)</f>
        <v>USA</v>
      </c>
      <c r="L38" s="6" t="str">
        <f>VLOOKUP(tblSalaries[[#This Row],[clean Country]],tblCountries[[Mapping]:[Region]],2,FALSE)</f>
        <v>America</v>
      </c>
      <c r="M38" s="6">
        <f>VLOOKUP(tblSalaries[[#This Row],[clean Country]],tblCountries[[Mapping]:[geo_latitude]],3,FALSE)</f>
        <v>-100.37109375</v>
      </c>
      <c r="N38" s="6">
        <f>VLOOKUP(tblSalaries[[#This Row],[clean Country]],tblCountries[[Mapping]:[geo_latitude]],4,FALSE)</f>
        <v>40.580584664127599</v>
      </c>
      <c r="O38" s="6" t="s">
        <v>25</v>
      </c>
      <c r="P38" s="6">
        <v>20</v>
      </c>
      <c r="Q38" s="6" t="str">
        <f>IF(tblSalaries[[#This Row],[Years of Experience]]&lt;5,"&lt;5",IF(tblSalaries[[#This Row],[Years of Experience]]&lt;10,"&lt;10",IF(tblSalaries[[#This Row],[Years of Experience]]&lt;15,"&lt;15",IF(tblSalaries[[#This Row],[Years of Experience]]&lt;20,"&lt;20"," &gt;20"))))</f>
        <v xml:space="preserve"> &gt;20</v>
      </c>
      <c r="R38" s="14">
        <v>21</v>
      </c>
      <c r="S38" s="14">
        <f>VLOOKUP(tblSalaries[[#This Row],[clean Country]],Table3[[Country]:[GNI]],2,FALSE)</f>
        <v>47310</v>
      </c>
      <c r="T38" s="18">
        <f>tblSalaries[[#This Row],[Salary in USD]]/tblSalaries[[#This Row],[PPP GNI]]</f>
        <v>3.9737898964278164</v>
      </c>
      <c r="U38" s="27">
        <f>IF(ISNUMBER(VLOOKUP(tblSalaries[[#This Row],[clean Country]],calc!$B$22:$C$127,2,TRUE)),tblSalaries[[#This Row],[Salary in USD]],0.001)</f>
        <v>1E-3</v>
      </c>
    </row>
    <row r="39" spans="2:21" ht="15" customHeight="1" x14ac:dyDescent="0.25">
      <c r="B39" s="6" t="s">
        <v>2649</v>
      </c>
      <c r="C39" s="7">
        <v>41055.516134259262</v>
      </c>
      <c r="D39" s="8">
        <v>10500000</v>
      </c>
      <c r="E39" s="6">
        <v>10500000</v>
      </c>
      <c r="F39" s="6" t="s">
        <v>40</v>
      </c>
      <c r="G39" s="9">
        <f>tblSalaries[[#This Row],[clean Salary (in local currency)]]*VLOOKUP(tblSalaries[[#This Row],[Currency]],tblXrate[],2,FALSE)</f>
        <v>186983.12521814698</v>
      </c>
      <c r="H39" s="6" t="s">
        <v>755</v>
      </c>
      <c r="I39" s="6" t="s">
        <v>52</v>
      </c>
      <c r="J39" s="6" t="s">
        <v>8</v>
      </c>
      <c r="K39" s="6" t="str">
        <f>VLOOKUP(tblSalaries[[#This Row],[Where do you work]],tblCountries[[Actual]:[Mapping]],2,FALSE)</f>
        <v>India</v>
      </c>
      <c r="L39" s="6" t="str">
        <f>VLOOKUP(tblSalaries[[#This Row],[clean Country]],tblCountries[[Mapping]:[Region]],2,FALSE)</f>
        <v>Asia</v>
      </c>
      <c r="M39" s="6">
        <f>VLOOKUP(tblSalaries[[#This Row],[clean Country]],tblCountries[[Mapping]:[geo_latitude]],3,FALSE)</f>
        <v>79.718824157759499</v>
      </c>
      <c r="N39" s="6">
        <f>VLOOKUP(tblSalaries[[#This Row],[clean Country]],tblCountries[[Mapping]:[geo_latitude]],4,FALSE)</f>
        <v>22.134914550529199</v>
      </c>
      <c r="O39" s="6" t="s">
        <v>18</v>
      </c>
      <c r="P39" s="6">
        <v>10</v>
      </c>
      <c r="Q39" s="6" t="str">
        <f>IF(tblSalaries[[#This Row],[Years of Experience]]&lt;5,"&lt;5",IF(tblSalaries[[#This Row],[Years of Experience]]&lt;10,"&lt;10",IF(tblSalaries[[#This Row],[Years of Experience]]&lt;15,"&lt;15",IF(tblSalaries[[#This Row],[Years of Experience]]&lt;20,"&lt;20"," &gt;20"))))</f>
        <v>&lt;15</v>
      </c>
      <c r="R39" s="14">
        <v>22</v>
      </c>
      <c r="S39" s="14">
        <f>VLOOKUP(tblSalaries[[#This Row],[clean Country]],Table3[[Country]:[GNI]],2,FALSE)</f>
        <v>3400</v>
      </c>
      <c r="T39" s="18">
        <f>tblSalaries[[#This Row],[Salary in USD]]/tblSalaries[[#This Row],[PPP GNI]]</f>
        <v>54.995036828866759</v>
      </c>
      <c r="U39" s="27">
        <f>IF(ISNUMBER(VLOOKUP(tblSalaries[[#This Row],[clean Country]],calc!$B$22:$C$127,2,TRUE)),tblSalaries[[#This Row],[Salary in USD]],0.001)</f>
        <v>186983.12521814698</v>
      </c>
    </row>
    <row r="40" spans="2:21" ht="15" customHeight="1" x14ac:dyDescent="0.25">
      <c r="B40" s="6" t="s">
        <v>2015</v>
      </c>
      <c r="C40" s="7">
        <v>41054.148506944446</v>
      </c>
      <c r="D40" s="8">
        <v>145000</v>
      </c>
      <c r="E40" s="6">
        <v>145000</v>
      </c>
      <c r="F40" s="6" t="s">
        <v>22</v>
      </c>
      <c r="G40" s="9">
        <f>tblSalaries[[#This Row],[clean Salary (in local currency)]]*VLOOKUP(tblSalaries[[#This Row],[Currency]],tblXrate[],2,FALSE)</f>
        <v>184207.91865378313</v>
      </c>
      <c r="H40" s="6" t="s">
        <v>23</v>
      </c>
      <c r="I40" s="6" t="s">
        <v>52</v>
      </c>
      <c r="J40" s="6" t="s">
        <v>24</v>
      </c>
      <c r="K40" s="6" t="str">
        <f>VLOOKUP(tblSalaries[[#This Row],[Where do you work]],tblCountries[[Actual]:[Mapping]],2,FALSE)</f>
        <v>Germany</v>
      </c>
      <c r="L40" s="6" t="str">
        <f>VLOOKUP(tblSalaries[[#This Row],[clean Country]],tblCountries[[Mapping]:[Region]],2,FALSE)</f>
        <v>Europe</v>
      </c>
      <c r="M40" s="6">
        <f>VLOOKUP(tblSalaries[[#This Row],[clean Country]],tblCountries[[Mapping]:[geo_latitude]],3,FALSE)</f>
        <v>10.370231137780101</v>
      </c>
      <c r="N40" s="6">
        <f>VLOOKUP(tblSalaries[[#This Row],[clean Country]],tblCountries[[Mapping]:[geo_latitude]],4,FALSE)</f>
        <v>51.322924262780397</v>
      </c>
      <c r="O40" s="6" t="s">
        <v>25</v>
      </c>
      <c r="P40" s="6"/>
      <c r="Q40" s="6" t="str">
        <f>IF(tblSalaries[[#This Row],[Years of Experience]]&lt;5,"&lt;5",IF(tblSalaries[[#This Row],[Years of Experience]]&lt;10,"&lt;10",IF(tblSalaries[[#This Row],[Years of Experience]]&lt;15,"&lt;15",IF(tblSalaries[[#This Row],[Years of Experience]]&lt;20,"&lt;20"," &gt;20"))))</f>
        <v>&lt;5</v>
      </c>
      <c r="R40" s="14">
        <v>23</v>
      </c>
      <c r="S40" s="14">
        <f>VLOOKUP(tblSalaries[[#This Row],[clean Country]],Table3[[Country]:[GNI]],2,FALSE)</f>
        <v>38100</v>
      </c>
      <c r="T40" s="18">
        <f>tblSalaries[[#This Row],[Salary in USD]]/tblSalaries[[#This Row],[PPP GNI]]</f>
        <v>4.8348535079733104</v>
      </c>
      <c r="U40" s="27">
        <f>IF(ISNUMBER(VLOOKUP(tblSalaries[[#This Row],[clean Country]],calc!$B$22:$C$127,2,TRUE)),tblSalaries[[#This Row],[Salary in USD]],0.001)</f>
        <v>184207.91865378313</v>
      </c>
    </row>
    <row r="41" spans="2:21" ht="15" customHeight="1" x14ac:dyDescent="0.25">
      <c r="B41" s="6" t="s">
        <v>3566</v>
      </c>
      <c r="C41" s="7">
        <v>41061.790763888886</v>
      </c>
      <c r="D41" s="8">
        <v>177600</v>
      </c>
      <c r="E41" s="6">
        <v>177600</v>
      </c>
      <c r="F41" s="6" t="s">
        <v>6</v>
      </c>
      <c r="G41" s="9">
        <f>tblSalaries[[#This Row],[clean Salary (in local currency)]]*VLOOKUP(tblSalaries[[#This Row],[Currency]],tblXrate[],2,FALSE)</f>
        <v>177600</v>
      </c>
      <c r="H41" s="6" t="s">
        <v>310</v>
      </c>
      <c r="I41" s="6" t="s">
        <v>310</v>
      </c>
      <c r="J41" s="6" t="s">
        <v>1745</v>
      </c>
      <c r="K41" s="6" t="str">
        <f>VLOOKUP(tblSalaries[[#This Row],[Where do you work]],tblCountries[[Actual]:[Mapping]],2,FALSE)</f>
        <v>Lesotho</v>
      </c>
      <c r="L41" s="6" t="str">
        <f>VLOOKUP(tblSalaries[[#This Row],[clean Country]],tblCountries[[Mapping]:[Region]],2,FALSE)</f>
        <v>Africa</v>
      </c>
      <c r="M41" s="6">
        <f>VLOOKUP(tblSalaries[[#This Row],[clean Country]],tblCountries[[Mapping]:[geo_latitude]],3,FALSE)</f>
        <v>28.246684150964501</v>
      </c>
      <c r="N41" s="6">
        <f>VLOOKUP(tblSalaries[[#This Row],[clean Country]],tblCountries[[Mapping]:[geo_latitude]],4,FALSE)</f>
        <v>-29.582961678721599</v>
      </c>
      <c r="O41" s="6" t="s">
        <v>9</v>
      </c>
      <c r="P41" s="6">
        <v>6</v>
      </c>
      <c r="Q41" s="6" t="str">
        <f>IF(tblSalaries[[#This Row],[Years of Experience]]&lt;5,"&lt;5",IF(tblSalaries[[#This Row],[Years of Experience]]&lt;10,"&lt;10",IF(tblSalaries[[#This Row],[Years of Experience]]&lt;15,"&lt;15",IF(tblSalaries[[#This Row],[Years of Experience]]&lt;20,"&lt;20"," &gt;20"))))</f>
        <v>&lt;10</v>
      </c>
      <c r="R41" s="14">
        <v>24</v>
      </c>
      <c r="S41" s="14">
        <f>VLOOKUP(tblSalaries[[#This Row],[clean Country]],Table3[[Country]:[GNI]],2,FALSE)</f>
        <v>1970</v>
      </c>
      <c r="T41" s="18">
        <f>tblSalaries[[#This Row],[Salary in USD]]/tblSalaries[[#This Row],[PPP GNI]]</f>
        <v>90.152284263959388</v>
      </c>
      <c r="U41" s="27">
        <f>IF(ISNUMBER(VLOOKUP(tblSalaries[[#This Row],[clean Country]],calc!$B$22:$C$127,2,TRUE)),tblSalaries[[#This Row],[Salary in USD]],0.001)</f>
        <v>177600</v>
      </c>
    </row>
    <row r="42" spans="2:21" ht="15" customHeight="1" x14ac:dyDescent="0.25">
      <c r="B42" s="6" t="s">
        <v>3296</v>
      </c>
      <c r="C42" s="7">
        <v>41058.65048611111</v>
      </c>
      <c r="D42" s="8">
        <v>139000</v>
      </c>
      <c r="E42" s="6">
        <v>139000</v>
      </c>
      <c r="F42" s="6" t="s">
        <v>22</v>
      </c>
      <c r="G42" s="9">
        <f>tblSalaries[[#This Row],[clean Salary (in local currency)]]*VLOOKUP(tblSalaries[[#This Row],[Currency]],tblXrate[],2,FALSE)</f>
        <v>176585.52201983347</v>
      </c>
      <c r="H42" s="6" t="s">
        <v>1480</v>
      </c>
      <c r="I42" s="6" t="s">
        <v>52</v>
      </c>
      <c r="J42" s="6" t="s">
        <v>24</v>
      </c>
      <c r="K42" s="6" t="str">
        <f>VLOOKUP(tblSalaries[[#This Row],[Where do you work]],tblCountries[[Actual]:[Mapping]],2,FALSE)</f>
        <v>Germany</v>
      </c>
      <c r="L42" s="6" t="str">
        <f>VLOOKUP(tblSalaries[[#This Row],[clean Country]],tblCountries[[Mapping]:[Region]],2,FALSE)</f>
        <v>Europe</v>
      </c>
      <c r="M42" s="6">
        <f>VLOOKUP(tblSalaries[[#This Row],[clean Country]],tblCountries[[Mapping]:[geo_latitude]],3,FALSE)</f>
        <v>10.370231137780101</v>
      </c>
      <c r="N42" s="6">
        <f>VLOOKUP(tblSalaries[[#This Row],[clean Country]],tblCountries[[Mapping]:[geo_latitude]],4,FALSE)</f>
        <v>51.322924262780397</v>
      </c>
      <c r="O42" s="6" t="s">
        <v>25</v>
      </c>
      <c r="P42" s="6">
        <v>25</v>
      </c>
      <c r="Q42" s="6" t="str">
        <f>IF(tblSalaries[[#This Row],[Years of Experience]]&lt;5,"&lt;5",IF(tblSalaries[[#This Row],[Years of Experience]]&lt;10,"&lt;10",IF(tblSalaries[[#This Row],[Years of Experience]]&lt;15,"&lt;15",IF(tblSalaries[[#This Row],[Years of Experience]]&lt;20,"&lt;20"," &gt;20"))))</f>
        <v xml:space="preserve"> &gt;20</v>
      </c>
      <c r="R42" s="14">
        <v>25</v>
      </c>
      <c r="S42" s="14">
        <f>VLOOKUP(tblSalaries[[#This Row],[clean Country]],Table3[[Country]:[GNI]],2,FALSE)</f>
        <v>38100</v>
      </c>
      <c r="T42" s="18">
        <f>tblSalaries[[#This Row],[Salary in USD]]/tblSalaries[[#This Row],[PPP GNI]]</f>
        <v>4.6347906041951044</v>
      </c>
      <c r="U42" s="27">
        <f>IF(ISNUMBER(VLOOKUP(tblSalaries[[#This Row],[clean Country]],calc!$B$22:$C$127,2,TRUE)),tblSalaries[[#This Row],[Salary in USD]],0.001)</f>
        <v>176585.52201983347</v>
      </c>
    </row>
    <row r="43" spans="2:21" ht="15" customHeight="1" x14ac:dyDescent="0.25">
      <c r="B43" s="6" t="s">
        <v>2627</v>
      </c>
      <c r="C43" s="7">
        <v>41055.479618055557</v>
      </c>
      <c r="D43" s="8" t="s">
        <v>730</v>
      </c>
      <c r="E43" s="6">
        <v>170000</v>
      </c>
      <c r="F43" s="6" t="s">
        <v>82</v>
      </c>
      <c r="G43" s="9">
        <f>tblSalaries[[#This Row],[clean Salary (in local currency)]]*VLOOKUP(tblSalaries[[#This Row],[Currency]],tblXrate[],2,FALSE)</f>
        <v>173384.64158844808</v>
      </c>
      <c r="H43" s="6" t="s">
        <v>731</v>
      </c>
      <c r="I43" s="6" t="s">
        <v>20</v>
      </c>
      <c r="J43" s="6" t="s">
        <v>84</v>
      </c>
      <c r="K43" s="6" t="str">
        <f>VLOOKUP(tblSalaries[[#This Row],[Where do you work]],tblCountries[[Actual]:[Mapping]],2,FALSE)</f>
        <v>Australia</v>
      </c>
      <c r="L43" s="6" t="str">
        <f>VLOOKUP(tblSalaries[[#This Row],[clean Country]],tblCountries[[Mapping]:[Region]],2,FALSE)</f>
        <v>Australia</v>
      </c>
      <c r="M43" s="6">
        <f>VLOOKUP(tblSalaries[[#This Row],[clean Country]],tblCountries[[Mapping]:[geo_latitude]],3,FALSE)</f>
        <v>136.67140151954899</v>
      </c>
      <c r="N43" s="6">
        <f>VLOOKUP(tblSalaries[[#This Row],[clean Country]],tblCountries[[Mapping]:[geo_latitude]],4,FALSE)</f>
        <v>-24.803590596310801</v>
      </c>
      <c r="O43" s="6" t="s">
        <v>13</v>
      </c>
      <c r="P43" s="6">
        <v>10</v>
      </c>
      <c r="Q43" s="6" t="str">
        <f>IF(tblSalaries[[#This Row],[Years of Experience]]&lt;5,"&lt;5",IF(tblSalaries[[#This Row],[Years of Experience]]&lt;10,"&lt;10",IF(tblSalaries[[#This Row],[Years of Experience]]&lt;15,"&lt;15",IF(tblSalaries[[#This Row],[Years of Experience]]&lt;20,"&lt;20"," &gt;20"))))</f>
        <v>&lt;15</v>
      </c>
      <c r="R43" s="14">
        <v>26</v>
      </c>
      <c r="S43" s="14">
        <f>VLOOKUP(tblSalaries[[#This Row],[clean Country]],Table3[[Country]:[GNI]],2,FALSE)</f>
        <v>36910</v>
      </c>
      <c r="T43" s="18">
        <f>tblSalaries[[#This Row],[Salary in USD]]/tblSalaries[[#This Row],[PPP GNI]]</f>
        <v>4.6974977401367672</v>
      </c>
      <c r="U43" s="27">
        <f>IF(ISNUMBER(VLOOKUP(tblSalaries[[#This Row],[clean Country]],calc!$B$22:$C$127,2,TRUE)),tblSalaries[[#This Row],[Salary in USD]],0.001)</f>
        <v>173384.64158844808</v>
      </c>
    </row>
    <row r="44" spans="2:21" ht="15" customHeight="1" x14ac:dyDescent="0.25">
      <c r="B44" s="6" t="s">
        <v>2993</v>
      </c>
      <c r="C44" s="7">
        <v>41057.445925925924</v>
      </c>
      <c r="D44" s="8">
        <v>170000</v>
      </c>
      <c r="E44" s="6">
        <v>170000</v>
      </c>
      <c r="F44" s="6" t="s">
        <v>82</v>
      </c>
      <c r="G44" s="9">
        <f>tblSalaries[[#This Row],[clean Salary (in local currency)]]*VLOOKUP(tblSalaries[[#This Row],[Currency]],tblXrate[],2,FALSE)</f>
        <v>173384.64158844808</v>
      </c>
      <c r="H44" s="6" t="s">
        <v>1142</v>
      </c>
      <c r="I44" s="6" t="s">
        <v>356</v>
      </c>
      <c r="J44" s="6" t="s">
        <v>84</v>
      </c>
      <c r="K44" s="6" t="str">
        <f>VLOOKUP(tblSalaries[[#This Row],[Where do you work]],tblCountries[[Actual]:[Mapping]],2,FALSE)</f>
        <v>Australia</v>
      </c>
      <c r="L44" s="6" t="str">
        <f>VLOOKUP(tblSalaries[[#This Row],[clean Country]],tblCountries[[Mapping]:[Region]],2,FALSE)</f>
        <v>Australia</v>
      </c>
      <c r="M44" s="6">
        <f>VLOOKUP(tblSalaries[[#This Row],[clean Country]],tblCountries[[Mapping]:[geo_latitude]],3,FALSE)</f>
        <v>136.67140151954899</v>
      </c>
      <c r="N44" s="6">
        <f>VLOOKUP(tblSalaries[[#This Row],[clean Country]],tblCountries[[Mapping]:[geo_latitude]],4,FALSE)</f>
        <v>-24.803590596310801</v>
      </c>
      <c r="O44" s="6" t="s">
        <v>18</v>
      </c>
      <c r="P44" s="6">
        <v>8</v>
      </c>
      <c r="Q44" s="6" t="str">
        <f>IF(tblSalaries[[#This Row],[Years of Experience]]&lt;5,"&lt;5",IF(tblSalaries[[#This Row],[Years of Experience]]&lt;10,"&lt;10",IF(tblSalaries[[#This Row],[Years of Experience]]&lt;15,"&lt;15",IF(tblSalaries[[#This Row],[Years of Experience]]&lt;20,"&lt;20"," &gt;20"))))</f>
        <v>&lt;10</v>
      </c>
      <c r="R44" s="14">
        <v>27</v>
      </c>
      <c r="S44" s="14">
        <f>VLOOKUP(tblSalaries[[#This Row],[clean Country]],Table3[[Country]:[GNI]],2,FALSE)</f>
        <v>36910</v>
      </c>
      <c r="T44" s="18">
        <f>tblSalaries[[#This Row],[Salary in USD]]/tblSalaries[[#This Row],[PPP GNI]]</f>
        <v>4.6974977401367672</v>
      </c>
      <c r="U44" s="27">
        <f>IF(ISNUMBER(VLOOKUP(tblSalaries[[#This Row],[clean Country]],calc!$B$22:$C$127,2,TRUE)),tblSalaries[[#This Row],[Salary in USD]],0.001)</f>
        <v>173384.64158844808</v>
      </c>
    </row>
    <row r="45" spans="2:21" ht="15" customHeight="1" x14ac:dyDescent="0.25">
      <c r="B45" s="6" t="s">
        <v>2359</v>
      </c>
      <c r="C45" s="7">
        <v>41055.071446759262</v>
      </c>
      <c r="D45" s="8" t="s">
        <v>440</v>
      </c>
      <c r="E45" s="6">
        <v>170000</v>
      </c>
      <c r="F45" s="6" t="s">
        <v>6</v>
      </c>
      <c r="G45" s="9">
        <f>tblSalaries[[#This Row],[clean Salary (in local currency)]]*VLOOKUP(tblSalaries[[#This Row],[Currency]],tblXrate[],2,FALSE)</f>
        <v>170000</v>
      </c>
      <c r="H45" s="6" t="s">
        <v>441</v>
      </c>
      <c r="I45" s="6" t="s">
        <v>20</v>
      </c>
      <c r="J45" s="6" t="s">
        <v>71</v>
      </c>
      <c r="K45" s="6" t="str">
        <f>VLOOKUP(tblSalaries[[#This Row],[Where do you work]],tblCountries[[Actual]:[Mapping]],2,FALSE)</f>
        <v>UK</v>
      </c>
      <c r="L45" s="6" t="str">
        <f>VLOOKUP(tblSalaries[[#This Row],[clean Country]],tblCountries[[Mapping]:[Region]],2,FALSE)</f>
        <v>Europe</v>
      </c>
      <c r="M45" s="6">
        <f>VLOOKUP(tblSalaries[[#This Row],[clean Country]],tblCountries[[Mapping]:[geo_latitude]],3,FALSE)</f>
        <v>-3.2765753000000002</v>
      </c>
      <c r="N45" s="6">
        <f>VLOOKUP(tblSalaries[[#This Row],[clean Country]],tblCountries[[Mapping]:[geo_latitude]],4,FALSE)</f>
        <v>54.702354499999998</v>
      </c>
      <c r="O45" s="6" t="s">
        <v>186</v>
      </c>
      <c r="P45" s="6"/>
      <c r="Q45" s="6" t="str">
        <f>IF(tblSalaries[[#This Row],[Years of Experience]]&lt;5,"&lt;5",IF(tblSalaries[[#This Row],[Years of Experience]]&lt;10,"&lt;10",IF(tblSalaries[[#This Row],[Years of Experience]]&lt;15,"&lt;15",IF(tblSalaries[[#This Row],[Years of Experience]]&lt;20,"&lt;20"," &gt;20"))))</f>
        <v>&lt;5</v>
      </c>
      <c r="R45" s="14">
        <v>28</v>
      </c>
      <c r="S45" s="14">
        <f>VLOOKUP(tblSalaries[[#This Row],[clean Country]],Table3[[Country]:[GNI]],2,FALSE)</f>
        <v>35840</v>
      </c>
      <c r="T45" s="18">
        <f>tblSalaries[[#This Row],[Salary in USD]]/tblSalaries[[#This Row],[PPP GNI]]</f>
        <v>4.7433035714285712</v>
      </c>
      <c r="U45" s="27">
        <f>IF(ISNUMBER(VLOOKUP(tblSalaries[[#This Row],[clean Country]],calc!$B$22:$C$127,2,TRUE)),tblSalaries[[#This Row],[Salary in USD]],0.001)</f>
        <v>170000</v>
      </c>
    </row>
    <row r="46" spans="2:21" ht="15" customHeight="1" x14ac:dyDescent="0.25">
      <c r="B46" s="6" t="s">
        <v>3495</v>
      </c>
      <c r="C46" s="7">
        <v>41060.230486111112</v>
      </c>
      <c r="D46" s="8">
        <v>170000</v>
      </c>
      <c r="E46" s="6">
        <v>170000</v>
      </c>
      <c r="F46" s="6" t="s">
        <v>6</v>
      </c>
      <c r="G46" s="9">
        <f>tblSalaries[[#This Row],[clean Salary (in local currency)]]*VLOOKUP(tblSalaries[[#This Row],[Currency]],tblXrate[],2,FALSE)</f>
        <v>170000</v>
      </c>
      <c r="H46" s="6" t="s">
        <v>29</v>
      </c>
      <c r="I46" s="6" t="s">
        <v>4001</v>
      </c>
      <c r="J46" s="6" t="s">
        <v>15</v>
      </c>
      <c r="K46" s="6" t="str">
        <f>VLOOKUP(tblSalaries[[#This Row],[Where do you work]],tblCountries[[Actual]:[Mapping]],2,FALSE)</f>
        <v>USA</v>
      </c>
      <c r="L46" s="6" t="str">
        <f>VLOOKUP(tblSalaries[[#This Row],[clean Country]],tblCountries[[Mapping]:[Region]],2,FALSE)</f>
        <v>America</v>
      </c>
      <c r="M46" s="6">
        <f>VLOOKUP(tblSalaries[[#This Row],[clean Country]],tblCountries[[Mapping]:[geo_latitude]],3,FALSE)</f>
        <v>-100.37109375</v>
      </c>
      <c r="N46" s="6">
        <f>VLOOKUP(tblSalaries[[#This Row],[clean Country]],tblCountries[[Mapping]:[geo_latitude]],4,FALSE)</f>
        <v>40.580584664127599</v>
      </c>
      <c r="O46" s="6" t="s">
        <v>18</v>
      </c>
      <c r="P46" s="6">
        <v>18</v>
      </c>
      <c r="Q46" s="6" t="str">
        <f>IF(tblSalaries[[#This Row],[Years of Experience]]&lt;5,"&lt;5",IF(tblSalaries[[#This Row],[Years of Experience]]&lt;10,"&lt;10",IF(tblSalaries[[#This Row],[Years of Experience]]&lt;15,"&lt;15",IF(tblSalaries[[#This Row],[Years of Experience]]&lt;20,"&lt;20"," &gt;20"))))</f>
        <v>&lt;20</v>
      </c>
      <c r="R46" s="14">
        <v>29</v>
      </c>
      <c r="S46" s="14">
        <f>VLOOKUP(tblSalaries[[#This Row],[clean Country]],Table3[[Country]:[GNI]],2,FALSE)</f>
        <v>47310</v>
      </c>
      <c r="T46" s="18">
        <f>tblSalaries[[#This Row],[Salary in USD]]/tblSalaries[[#This Row],[PPP GNI]]</f>
        <v>3.5933206510251532</v>
      </c>
      <c r="U46" s="27">
        <f>IF(ISNUMBER(VLOOKUP(tblSalaries[[#This Row],[clean Country]],calc!$B$22:$C$127,2,TRUE)),tblSalaries[[#This Row],[Salary in USD]],0.001)</f>
        <v>1E-3</v>
      </c>
    </row>
    <row r="47" spans="2:21" ht="15" customHeight="1" x14ac:dyDescent="0.25">
      <c r="B47" s="6" t="s">
        <v>2481</v>
      </c>
      <c r="C47" s="7">
        <v>41055.141562500001</v>
      </c>
      <c r="D47" s="8" t="s">
        <v>580</v>
      </c>
      <c r="E47" s="6">
        <v>169000</v>
      </c>
      <c r="F47" s="6" t="s">
        <v>6</v>
      </c>
      <c r="G47" s="9">
        <f>tblSalaries[[#This Row],[clean Salary (in local currency)]]*VLOOKUP(tblSalaries[[#This Row],[Currency]],tblXrate[],2,FALSE)</f>
        <v>169000</v>
      </c>
      <c r="H47" s="6" t="s">
        <v>581</v>
      </c>
      <c r="I47" s="6" t="s">
        <v>4001</v>
      </c>
      <c r="J47" s="6" t="s">
        <v>15</v>
      </c>
      <c r="K47" s="6" t="str">
        <f>VLOOKUP(tblSalaries[[#This Row],[Where do you work]],tblCountries[[Actual]:[Mapping]],2,FALSE)</f>
        <v>USA</v>
      </c>
      <c r="L47" s="6" t="str">
        <f>VLOOKUP(tblSalaries[[#This Row],[clean Country]],tblCountries[[Mapping]:[Region]],2,FALSE)</f>
        <v>America</v>
      </c>
      <c r="M47" s="6">
        <f>VLOOKUP(tblSalaries[[#This Row],[clean Country]],tblCountries[[Mapping]:[geo_latitude]],3,FALSE)</f>
        <v>-100.37109375</v>
      </c>
      <c r="N47" s="6">
        <f>VLOOKUP(tblSalaries[[#This Row],[clean Country]],tblCountries[[Mapping]:[geo_latitude]],4,FALSE)</f>
        <v>40.580584664127599</v>
      </c>
      <c r="O47" s="6" t="s">
        <v>18</v>
      </c>
      <c r="P47" s="6"/>
      <c r="Q47" s="6" t="str">
        <f>IF(tblSalaries[[#This Row],[Years of Experience]]&lt;5,"&lt;5",IF(tblSalaries[[#This Row],[Years of Experience]]&lt;10,"&lt;10",IF(tblSalaries[[#This Row],[Years of Experience]]&lt;15,"&lt;15",IF(tblSalaries[[#This Row],[Years of Experience]]&lt;20,"&lt;20"," &gt;20"))))</f>
        <v>&lt;5</v>
      </c>
      <c r="R47" s="14">
        <v>30</v>
      </c>
      <c r="S47" s="14">
        <f>VLOOKUP(tblSalaries[[#This Row],[clean Country]],Table3[[Country]:[GNI]],2,FALSE)</f>
        <v>47310</v>
      </c>
      <c r="T47" s="18">
        <f>tblSalaries[[#This Row],[Salary in USD]]/tblSalaries[[#This Row],[PPP GNI]]</f>
        <v>3.5721834707250051</v>
      </c>
      <c r="U47" s="27">
        <f>IF(ISNUMBER(VLOOKUP(tblSalaries[[#This Row],[clean Country]],calc!$B$22:$C$127,2,TRUE)),tblSalaries[[#This Row],[Salary in USD]],0.001)</f>
        <v>1E-3</v>
      </c>
    </row>
    <row r="48" spans="2:21" ht="15" customHeight="1" x14ac:dyDescent="0.25">
      <c r="B48" s="6" t="s">
        <v>3466</v>
      </c>
      <c r="C48" s="7">
        <v>41059.863043981481</v>
      </c>
      <c r="D48" s="8" t="s">
        <v>1644</v>
      </c>
      <c r="E48" s="6">
        <v>165000</v>
      </c>
      <c r="F48" s="6" t="s">
        <v>82</v>
      </c>
      <c r="G48" s="9">
        <f>tblSalaries[[#This Row],[clean Salary (in local currency)]]*VLOOKUP(tblSalaries[[#This Row],[Currency]],tblXrate[],2,FALSE)</f>
        <v>168285.09330643489</v>
      </c>
      <c r="H48" s="6" t="s">
        <v>279</v>
      </c>
      <c r="I48" s="6" t="s">
        <v>279</v>
      </c>
      <c r="J48" s="6" t="s">
        <v>84</v>
      </c>
      <c r="K48" s="6" t="str">
        <f>VLOOKUP(tblSalaries[[#This Row],[Where do you work]],tblCountries[[Actual]:[Mapping]],2,FALSE)</f>
        <v>Australia</v>
      </c>
      <c r="L48" s="6" t="str">
        <f>VLOOKUP(tblSalaries[[#This Row],[clean Country]],tblCountries[[Mapping]:[Region]],2,FALSE)</f>
        <v>Australia</v>
      </c>
      <c r="M48" s="6">
        <f>VLOOKUP(tblSalaries[[#This Row],[clean Country]],tblCountries[[Mapping]:[geo_latitude]],3,FALSE)</f>
        <v>136.67140151954899</v>
      </c>
      <c r="N48" s="6">
        <f>VLOOKUP(tblSalaries[[#This Row],[clean Country]],tblCountries[[Mapping]:[geo_latitude]],4,FALSE)</f>
        <v>-24.803590596310801</v>
      </c>
      <c r="O48" s="6" t="s">
        <v>18</v>
      </c>
      <c r="P48" s="6">
        <v>17</v>
      </c>
      <c r="Q48" s="6" t="str">
        <f>IF(tblSalaries[[#This Row],[Years of Experience]]&lt;5,"&lt;5",IF(tblSalaries[[#This Row],[Years of Experience]]&lt;10,"&lt;10",IF(tblSalaries[[#This Row],[Years of Experience]]&lt;15,"&lt;15",IF(tblSalaries[[#This Row],[Years of Experience]]&lt;20,"&lt;20"," &gt;20"))))</f>
        <v>&lt;20</v>
      </c>
      <c r="R48" s="14">
        <v>31</v>
      </c>
      <c r="S48" s="14">
        <f>VLOOKUP(tblSalaries[[#This Row],[clean Country]],Table3[[Country]:[GNI]],2,FALSE)</f>
        <v>36910</v>
      </c>
      <c r="T48" s="18">
        <f>tblSalaries[[#This Row],[Salary in USD]]/tblSalaries[[#This Row],[PPP GNI]]</f>
        <v>4.55933604189745</v>
      </c>
      <c r="U48" s="27">
        <f>IF(ISNUMBER(VLOOKUP(tblSalaries[[#This Row],[clean Country]],calc!$B$22:$C$127,2,TRUE)),tblSalaries[[#This Row],[Salary in USD]],0.001)</f>
        <v>168285.09330643489</v>
      </c>
    </row>
    <row r="49" spans="2:21" ht="15" customHeight="1" x14ac:dyDescent="0.25">
      <c r="B49" s="6" t="s">
        <v>2376</v>
      </c>
      <c r="C49" s="7">
        <v>41055.07949074074</v>
      </c>
      <c r="D49" s="8">
        <v>9000000</v>
      </c>
      <c r="E49" s="6">
        <v>9000000</v>
      </c>
      <c r="F49" s="6" t="s">
        <v>40</v>
      </c>
      <c r="G49" s="9">
        <f>tblSalaries[[#This Row],[clean Salary (in local currency)]]*VLOOKUP(tblSalaries[[#This Row],[Currency]],tblXrate[],2,FALSE)</f>
        <v>160271.25018698312</v>
      </c>
      <c r="H49" s="6" t="s">
        <v>14</v>
      </c>
      <c r="I49" s="6" t="s">
        <v>20</v>
      </c>
      <c r="J49" s="6" t="s">
        <v>8</v>
      </c>
      <c r="K49" s="6" t="str">
        <f>VLOOKUP(tblSalaries[[#This Row],[Where do you work]],tblCountries[[Actual]:[Mapping]],2,FALSE)</f>
        <v>India</v>
      </c>
      <c r="L49" s="6" t="str">
        <f>VLOOKUP(tblSalaries[[#This Row],[clean Country]],tblCountries[[Mapping]:[Region]],2,FALSE)</f>
        <v>Asia</v>
      </c>
      <c r="M49" s="6">
        <f>VLOOKUP(tblSalaries[[#This Row],[clean Country]],tblCountries[[Mapping]:[geo_latitude]],3,FALSE)</f>
        <v>79.718824157759499</v>
      </c>
      <c r="N49" s="6">
        <f>VLOOKUP(tblSalaries[[#This Row],[clean Country]],tblCountries[[Mapping]:[geo_latitude]],4,FALSE)</f>
        <v>22.134914550529199</v>
      </c>
      <c r="O49" s="6" t="s">
        <v>9</v>
      </c>
      <c r="P49" s="6"/>
      <c r="Q49" s="6" t="str">
        <f>IF(tblSalaries[[#This Row],[Years of Experience]]&lt;5,"&lt;5",IF(tblSalaries[[#This Row],[Years of Experience]]&lt;10,"&lt;10",IF(tblSalaries[[#This Row],[Years of Experience]]&lt;15,"&lt;15",IF(tblSalaries[[#This Row],[Years of Experience]]&lt;20,"&lt;20"," &gt;20"))))</f>
        <v>&lt;5</v>
      </c>
      <c r="R49" s="14">
        <v>32</v>
      </c>
      <c r="S49" s="14">
        <f>VLOOKUP(tblSalaries[[#This Row],[clean Country]],Table3[[Country]:[GNI]],2,FALSE)</f>
        <v>3400</v>
      </c>
      <c r="T49" s="18">
        <f>tblSalaries[[#This Row],[Salary in USD]]/tblSalaries[[#This Row],[PPP GNI]]</f>
        <v>47.138602996171507</v>
      </c>
      <c r="U49" s="27">
        <f>IF(ISNUMBER(VLOOKUP(tblSalaries[[#This Row],[clean Country]],calc!$B$22:$C$127,2,TRUE)),tblSalaries[[#This Row],[Salary in USD]],0.001)</f>
        <v>160271.25018698312</v>
      </c>
    </row>
    <row r="50" spans="2:21" ht="15" customHeight="1" x14ac:dyDescent="0.25">
      <c r="B50" s="6" t="s">
        <v>2603</v>
      </c>
      <c r="C50" s="7">
        <v>41055.410960648151</v>
      </c>
      <c r="D50" s="8">
        <v>160000</v>
      </c>
      <c r="E50" s="6">
        <v>160000</v>
      </c>
      <c r="F50" s="6" t="s">
        <v>6</v>
      </c>
      <c r="G50" s="9">
        <f>tblSalaries[[#This Row],[clean Salary (in local currency)]]*VLOOKUP(tblSalaries[[#This Row],[Currency]],tblXrate[],2,FALSE)</f>
        <v>160000</v>
      </c>
      <c r="H50" s="6" t="s">
        <v>706</v>
      </c>
      <c r="I50" s="6" t="s">
        <v>20</v>
      </c>
      <c r="J50" s="6" t="s">
        <v>15</v>
      </c>
      <c r="K50" s="6" t="str">
        <f>VLOOKUP(tblSalaries[[#This Row],[Where do you work]],tblCountries[[Actual]:[Mapping]],2,FALSE)</f>
        <v>USA</v>
      </c>
      <c r="L50" s="6" t="str">
        <f>VLOOKUP(tblSalaries[[#This Row],[clean Country]],tblCountries[[Mapping]:[Region]],2,FALSE)</f>
        <v>America</v>
      </c>
      <c r="M50" s="6">
        <f>VLOOKUP(tblSalaries[[#This Row],[clean Country]],tblCountries[[Mapping]:[geo_latitude]],3,FALSE)</f>
        <v>-100.37109375</v>
      </c>
      <c r="N50" s="6">
        <f>VLOOKUP(tblSalaries[[#This Row],[clean Country]],tblCountries[[Mapping]:[geo_latitude]],4,FALSE)</f>
        <v>40.580584664127599</v>
      </c>
      <c r="O50" s="6" t="s">
        <v>9</v>
      </c>
      <c r="P50" s="6">
        <v>5</v>
      </c>
      <c r="Q50" s="6" t="str">
        <f>IF(tblSalaries[[#This Row],[Years of Experience]]&lt;5,"&lt;5",IF(tblSalaries[[#This Row],[Years of Experience]]&lt;10,"&lt;10",IF(tblSalaries[[#This Row],[Years of Experience]]&lt;15,"&lt;15",IF(tblSalaries[[#This Row],[Years of Experience]]&lt;20,"&lt;20"," &gt;20"))))</f>
        <v>&lt;10</v>
      </c>
      <c r="R50" s="14">
        <v>33</v>
      </c>
      <c r="S50" s="14">
        <f>VLOOKUP(tblSalaries[[#This Row],[clean Country]],Table3[[Country]:[GNI]],2,FALSE)</f>
        <v>47310</v>
      </c>
      <c r="T50" s="18">
        <f>tblSalaries[[#This Row],[Salary in USD]]/tblSalaries[[#This Row],[PPP GNI]]</f>
        <v>3.3819488480236735</v>
      </c>
      <c r="U50" s="27">
        <f>IF(ISNUMBER(VLOOKUP(tblSalaries[[#This Row],[clean Country]],calc!$B$22:$C$127,2,TRUE)),tblSalaries[[#This Row],[Salary in USD]],0.001)</f>
        <v>1E-3</v>
      </c>
    </row>
    <row r="51" spans="2:21" ht="15" customHeight="1" x14ac:dyDescent="0.25">
      <c r="B51" s="6" t="s">
        <v>3774</v>
      </c>
      <c r="C51" s="7">
        <v>41072.631504629629</v>
      </c>
      <c r="D51" s="8">
        <v>156000</v>
      </c>
      <c r="E51" s="6">
        <v>156000</v>
      </c>
      <c r="F51" s="6" t="s">
        <v>82</v>
      </c>
      <c r="G51" s="9">
        <f>tblSalaries[[#This Row],[clean Salary (in local currency)]]*VLOOKUP(tblSalaries[[#This Row],[Currency]],tblXrate[],2,FALSE)</f>
        <v>159105.90639881117</v>
      </c>
      <c r="H51" s="6" t="s">
        <v>1914</v>
      </c>
      <c r="I51" s="6" t="s">
        <v>279</v>
      </c>
      <c r="J51" s="6" t="s">
        <v>84</v>
      </c>
      <c r="K51" s="6" t="str">
        <f>VLOOKUP(tblSalaries[[#This Row],[Where do you work]],tblCountries[[Actual]:[Mapping]],2,FALSE)</f>
        <v>Australia</v>
      </c>
      <c r="L51" s="6" t="str">
        <f>VLOOKUP(tblSalaries[[#This Row],[clean Country]],tblCountries[[Mapping]:[Region]],2,FALSE)</f>
        <v>Australia</v>
      </c>
      <c r="M51" s="6">
        <f>VLOOKUP(tblSalaries[[#This Row],[clean Country]],tblCountries[[Mapping]:[geo_latitude]],3,FALSE)</f>
        <v>136.67140151954899</v>
      </c>
      <c r="N51" s="6">
        <f>VLOOKUP(tblSalaries[[#This Row],[clean Country]],tblCountries[[Mapping]:[geo_latitude]],4,FALSE)</f>
        <v>-24.803590596310801</v>
      </c>
      <c r="O51" s="6" t="s">
        <v>18</v>
      </c>
      <c r="P51" s="6">
        <v>12</v>
      </c>
      <c r="Q51" s="6" t="str">
        <f>IF(tblSalaries[[#This Row],[Years of Experience]]&lt;5,"&lt;5",IF(tblSalaries[[#This Row],[Years of Experience]]&lt;10,"&lt;10",IF(tblSalaries[[#This Row],[Years of Experience]]&lt;15,"&lt;15",IF(tblSalaries[[#This Row],[Years of Experience]]&lt;20,"&lt;20"," &gt;20"))))</f>
        <v>&lt;15</v>
      </c>
      <c r="R51" s="14">
        <v>34</v>
      </c>
      <c r="S51" s="14">
        <f>VLOOKUP(tblSalaries[[#This Row],[clean Country]],Table3[[Country]:[GNI]],2,FALSE)</f>
        <v>36910</v>
      </c>
      <c r="T51" s="18">
        <f>tblSalaries[[#This Row],[Salary in USD]]/tblSalaries[[#This Row],[PPP GNI]]</f>
        <v>4.3106449850666806</v>
      </c>
      <c r="U51" s="27">
        <f>IF(ISNUMBER(VLOOKUP(tblSalaries[[#This Row],[clean Country]],calc!$B$22:$C$127,2,TRUE)),tblSalaries[[#This Row],[Salary in USD]],0.001)</f>
        <v>159105.90639881117</v>
      </c>
    </row>
    <row r="52" spans="2:21" ht="15" customHeight="1" x14ac:dyDescent="0.25">
      <c r="B52" s="6" t="s">
        <v>2566</v>
      </c>
      <c r="C52" s="7">
        <v>41055.282638888886</v>
      </c>
      <c r="D52" s="8" t="s">
        <v>667</v>
      </c>
      <c r="E52" s="6">
        <v>155000</v>
      </c>
      <c r="F52" s="6" t="s">
        <v>82</v>
      </c>
      <c r="G52" s="9">
        <f>tblSalaries[[#This Row],[clean Salary (in local currency)]]*VLOOKUP(tblSalaries[[#This Row],[Currency]],tblXrate[],2,FALSE)</f>
        <v>158085.99674240855</v>
      </c>
      <c r="H52" s="6" t="s">
        <v>668</v>
      </c>
      <c r="I52" s="6" t="s">
        <v>52</v>
      </c>
      <c r="J52" s="6" t="s">
        <v>84</v>
      </c>
      <c r="K52" s="6" t="str">
        <f>VLOOKUP(tblSalaries[[#This Row],[Where do you work]],tblCountries[[Actual]:[Mapping]],2,FALSE)</f>
        <v>Australia</v>
      </c>
      <c r="L52" s="6" t="str">
        <f>VLOOKUP(tblSalaries[[#This Row],[clean Country]],tblCountries[[Mapping]:[Region]],2,FALSE)</f>
        <v>Australia</v>
      </c>
      <c r="M52" s="6">
        <f>VLOOKUP(tblSalaries[[#This Row],[clean Country]],tblCountries[[Mapping]:[geo_latitude]],3,FALSE)</f>
        <v>136.67140151954899</v>
      </c>
      <c r="N52" s="6">
        <f>VLOOKUP(tblSalaries[[#This Row],[clean Country]],tblCountries[[Mapping]:[geo_latitude]],4,FALSE)</f>
        <v>-24.803590596310801</v>
      </c>
      <c r="O52" s="6" t="s">
        <v>9</v>
      </c>
      <c r="P52" s="6">
        <v>20</v>
      </c>
      <c r="Q52" s="6" t="str">
        <f>IF(tblSalaries[[#This Row],[Years of Experience]]&lt;5,"&lt;5",IF(tblSalaries[[#This Row],[Years of Experience]]&lt;10,"&lt;10",IF(tblSalaries[[#This Row],[Years of Experience]]&lt;15,"&lt;15",IF(tblSalaries[[#This Row],[Years of Experience]]&lt;20,"&lt;20"," &gt;20"))))</f>
        <v xml:space="preserve"> &gt;20</v>
      </c>
      <c r="R52" s="14">
        <v>35</v>
      </c>
      <c r="S52" s="14">
        <f>VLOOKUP(tblSalaries[[#This Row],[clean Country]],Table3[[Country]:[GNI]],2,FALSE)</f>
        <v>36910</v>
      </c>
      <c r="T52" s="18">
        <f>tblSalaries[[#This Row],[Salary in USD]]/tblSalaries[[#This Row],[PPP GNI]]</f>
        <v>4.2830126454188173</v>
      </c>
      <c r="U52" s="27">
        <f>IF(ISNUMBER(VLOOKUP(tblSalaries[[#This Row],[clean Country]],calc!$B$22:$C$127,2,TRUE)),tblSalaries[[#This Row],[Salary in USD]],0.001)</f>
        <v>158085.99674240855</v>
      </c>
    </row>
    <row r="53" spans="2:21" ht="15" customHeight="1" x14ac:dyDescent="0.25">
      <c r="B53" s="6" t="s">
        <v>2084</v>
      </c>
      <c r="C53" s="7">
        <v>41054.971354166664</v>
      </c>
      <c r="D53" s="8">
        <v>100000</v>
      </c>
      <c r="E53" s="6">
        <v>100000</v>
      </c>
      <c r="F53" s="6" t="s">
        <v>69</v>
      </c>
      <c r="G53" s="9">
        <f>tblSalaries[[#This Row],[clean Salary (in local currency)]]*VLOOKUP(tblSalaries[[#This Row],[Currency]],tblXrate[],2,FALSE)</f>
        <v>157617.8272067284</v>
      </c>
      <c r="H53" s="6" t="s">
        <v>20</v>
      </c>
      <c r="I53" s="6" t="s">
        <v>20</v>
      </c>
      <c r="J53" s="6" t="s">
        <v>71</v>
      </c>
      <c r="K53" s="6" t="str">
        <f>VLOOKUP(tblSalaries[[#This Row],[Where do you work]],tblCountries[[Actual]:[Mapping]],2,FALSE)</f>
        <v>UK</v>
      </c>
      <c r="L53" s="6" t="str">
        <f>VLOOKUP(tblSalaries[[#This Row],[clean Country]],tblCountries[[Mapping]:[Region]],2,FALSE)</f>
        <v>Europe</v>
      </c>
      <c r="M53" s="6">
        <f>VLOOKUP(tblSalaries[[#This Row],[clean Country]],tblCountries[[Mapping]:[geo_latitude]],3,FALSE)</f>
        <v>-3.2765753000000002</v>
      </c>
      <c r="N53" s="6">
        <f>VLOOKUP(tblSalaries[[#This Row],[clean Country]],tblCountries[[Mapping]:[geo_latitude]],4,FALSE)</f>
        <v>54.702354499999998</v>
      </c>
      <c r="O53" s="6" t="s">
        <v>18</v>
      </c>
      <c r="P53" s="6"/>
      <c r="Q53" s="6" t="str">
        <f>IF(tblSalaries[[#This Row],[Years of Experience]]&lt;5,"&lt;5",IF(tblSalaries[[#This Row],[Years of Experience]]&lt;10,"&lt;10",IF(tblSalaries[[#This Row],[Years of Experience]]&lt;15,"&lt;15",IF(tblSalaries[[#This Row],[Years of Experience]]&lt;20,"&lt;20"," &gt;20"))))</f>
        <v>&lt;5</v>
      </c>
      <c r="R53" s="14">
        <v>36</v>
      </c>
      <c r="S53" s="14">
        <f>VLOOKUP(tblSalaries[[#This Row],[clean Country]],Table3[[Country]:[GNI]],2,FALSE)</f>
        <v>35840</v>
      </c>
      <c r="T53" s="18">
        <f>tblSalaries[[#This Row],[Salary in USD]]/tblSalaries[[#This Row],[PPP GNI]]</f>
        <v>4.397818839473449</v>
      </c>
      <c r="U53" s="27">
        <f>IF(ISNUMBER(VLOOKUP(tblSalaries[[#This Row],[clean Country]],calc!$B$22:$C$127,2,TRUE)),tblSalaries[[#This Row],[Salary in USD]],0.001)</f>
        <v>157617.8272067284</v>
      </c>
    </row>
    <row r="54" spans="2:21" ht="15" customHeight="1" x14ac:dyDescent="0.25">
      <c r="B54" s="6" t="s">
        <v>2835</v>
      </c>
      <c r="C54" s="7">
        <v>41056.013240740744</v>
      </c>
      <c r="D54" s="8">
        <v>100000</v>
      </c>
      <c r="E54" s="6">
        <v>100000</v>
      </c>
      <c r="F54" s="6" t="s">
        <v>69</v>
      </c>
      <c r="G54" s="9">
        <f>tblSalaries[[#This Row],[clean Salary (in local currency)]]*VLOOKUP(tblSalaries[[#This Row],[Currency]],tblXrate[],2,FALSE)</f>
        <v>157617.8272067284</v>
      </c>
      <c r="H54" s="6" t="s">
        <v>181</v>
      </c>
      <c r="I54" s="6" t="s">
        <v>488</v>
      </c>
      <c r="J54" s="6" t="s">
        <v>71</v>
      </c>
      <c r="K54" s="6" t="str">
        <f>VLOOKUP(tblSalaries[[#This Row],[Where do you work]],tblCountries[[Actual]:[Mapping]],2,FALSE)</f>
        <v>UK</v>
      </c>
      <c r="L54" s="6" t="str">
        <f>VLOOKUP(tblSalaries[[#This Row],[clean Country]],tblCountries[[Mapping]:[Region]],2,FALSE)</f>
        <v>Europe</v>
      </c>
      <c r="M54" s="6">
        <f>VLOOKUP(tblSalaries[[#This Row],[clean Country]],tblCountries[[Mapping]:[geo_latitude]],3,FALSE)</f>
        <v>-3.2765753000000002</v>
      </c>
      <c r="N54" s="6">
        <f>VLOOKUP(tblSalaries[[#This Row],[clean Country]],tblCountries[[Mapping]:[geo_latitude]],4,FALSE)</f>
        <v>54.702354499999998</v>
      </c>
      <c r="O54" s="6" t="s">
        <v>18</v>
      </c>
      <c r="P54" s="6">
        <v>20</v>
      </c>
      <c r="Q54" s="6" t="str">
        <f>IF(tblSalaries[[#This Row],[Years of Experience]]&lt;5,"&lt;5",IF(tblSalaries[[#This Row],[Years of Experience]]&lt;10,"&lt;10",IF(tblSalaries[[#This Row],[Years of Experience]]&lt;15,"&lt;15",IF(tblSalaries[[#This Row],[Years of Experience]]&lt;20,"&lt;20"," &gt;20"))))</f>
        <v xml:space="preserve"> &gt;20</v>
      </c>
      <c r="R54" s="14">
        <v>37</v>
      </c>
      <c r="S54" s="14">
        <f>VLOOKUP(tblSalaries[[#This Row],[clean Country]],Table3[[Country]:[GNI]],2,FALSE)</f>
        <v>35840</v>
      </c>
      <c r="T54" s="18">
        <f>tblSalaries[[#This Row],[Salary in USD]]/tblSalaries[[#This Row],[PPP GNI]]</f>
        <v>4.397818839473449</v>
      </c>
      <c r="U54" s="27">
        <f>IF(ISNUMBER(VLOOKUP(tblSalaries[[#This Row],[clean Country]],calc!$B$22:$C$127,2,TRUE)),tblSalaries[[#This Row],[Salary in USD]],0.001)</f>
        <v>157617.8272067284</v>
      </c>
    </row>
    <row r="55" spans="2:21" ht="15" customHeight="1" x14ac:dyDescent="0.25">
      <c r="B55" s="6" t="s">
        <v>2354</v>
      </c>
      <c r="C55" s="7">
        <v>41055.070752314816</v>
      </c>
      <c r="D55" s="8">
        <v>160000</v>
      </c>
      <c r="E55" s="6">
        <v>160000</v>
      </c>
      <c r="F55" s="6" t="s">
        <v>86</v>
      </c>
      <c r="G55" s="9">
        <f>tblSalaries[[#This Row],[clean Salary (in local currency)]]*VLOOKUP(tblSalaries[[#This Row],[Currency]],tblXrate[],2,FALSE)</f>
        <v>157337.8436848523</v>
      </c>
      <c r="H55" s="6" t="s">
        <v>356</v>
      </c>
      <c r="I55" s="6" t="s">
        <v>356</v>
      </c>
      <c r="J55" s="6" t="s">
        <v>88</v>
      </c>
      <c r="K55" s="6" t="str">
        <f>VLOOKUP(tblSalaries[[#This Row],[Where do you work]],tblCountries[[Actual]:[Mapping]],2,FALSE)</f>
        <v>Canada</v>
      </c>
      <c r="L55" s="6" t="str">
        <f>VLOOKUP(tblSalaries[[#This Row],[clean Country]],tblCountries[[Mapping]:[Region]],2,FALSE)</f>
        <v>America</v>
      </c>
      <c r="M55" s="6">
        <f>VLOOKUP(tblSalaries[[#This Row],[clean Country]],tblCountries[[Mapping]:[geo_latitude]],3,FALSE)</f>
        <v>-96.081121840459303</v>
      </c>
      <c r="N55" s="6">
        <f>VLOOKUP(tblSalaries[[#This Row],[clean Country]],tblCountries[[Mapping]:[geo_latitude]],4,FALSE)</f>
        <v>62.8661033080922</v>
      </c>
      <c r="O55" s="6" t="s">
        <v>18</v>
      </c>
      <c r="P55" s="6"/>
      <c r="Q55" s="6" t="str">
        <f>IF(tblSalaries[[#This Row],[Years of Experience]]&lt;5,"&lt;5",IF(tblSalaries[[#This Row],[Years of Experience]]&lt;10,"&lt;10",IF(tblSalaries[[#This Row],[Years of Experience]]&lt;15,"&lt;15",IF(tblSalaries[[#This Row],[Years of Experience]]&lt;20,"&lt;20"," &gt;20"))))</f>
        <v>&lt;5</v>
      </c>
      <c r="R55" s="14">
        <v>38</v>
      </c>
      <c r="S55" s="14">
        <f>VLOOKUP(tblSalaries[[#This Row],[clean Country]],Table3[[Country]:[GNI]],2,FALSE)</f>
        <v>38370</v>
      </c>
      <c r="T55" s="18">
        <f>tblSalaries[[#This Row],[Salary in USD]]/tblSalaries[[#This Row],[PPP GNI]]</f>
        <v>4.1005432286904426</v>
      </c>
      <c r="U55" s="27">
        <f>IF(ISNUMBER(VLOOKUP(tblSalaries[[#This Row],[clean Country]],calc!$B$22:$C$127,2,TRUE)),tblSalaries[[#This Row],[Salary in USD]],0.001)</f>
        <v>1E-3</v>
      </c>
    </row>
    <row r="56" spans="2:21" ht="15" customHeight="1" x14ac:dyDescent="0.25">
      <c r="B56" s="6" t="s">
        <v>3623</v>
      </c>
      <c r="C56" s="7">
        <v>41064.409537037034</v>
      </c>
      <c r="D56" s="8">
        <v>155000</v>
      </c>
      <c r="E56" s="6">
        <v>155000</v>
      </c>
      <c r="F56" s="6" t="s">
        <v>6</v>
      </c>
      <c r="G56" s="9">
        <f>tblSalaries[[#This Row],[clean Salary (in local currency)]]*VLOOKUP(tblSalaries[[#This Row],[Currency]],tblXrate[],2,FALSE)</f>
        <v>155000</v>
      </c>
      <c r="H56" s="6" t="s">
        <v>1792</v>
      </c>
      <c r="I56" s="6" t="s">
        <v>52</v>
      </c>
      <c r="J56" s="6" t="s">
        <v>15</v>
      </c>
      <c r="K56" s="6" t="str">
        <f>VLOOKUP(tblSalaries[[#This Row],[Where do you work]],tblCountries[[Actual]:[Mapping]],2,FALSE)</f>
        <v>USA</v>
      </c>
      <c r="L56" s="6" t="str">
        <f>VLOOKUP(tblSalaries[[#This Row],[clean Country]],tblCountries[[Mapping]:[Region]],2,FALSE)</f>
        <v>America</v>
      </c>
      <c r="M56" s="6">
        <f>VLOOKUP(tblSalaries[[#This Row],[clean Country]],tblCountries[[Mapping]:[geo_latitude]],3,FALSE)</f>
        <v>-100.37109375</v>
      </c>
      <c r="N56" s="6">
        <f>VLOOKUP(tblSalaries[[#This Row],[clean Country]],tblCountries[[Mapping]:[geo_latitude]],4,FALSE)</f>
        <v>40.580584664127599</v>
      </c>
      <c r="O56" s="6" t="s">
        <v>25</v>
      </c>
      <c r="P56" s="6">
        <v>14</v>
      </c>
      <c r="Q56" s="6" t="str">
        <f>IF(tblSalaries[[#This Row],[Years of Experience]]&lt;5,"&lt;5",IF(tblSalaries[[#This Row],[Years of Experience]]&lt;10,"&lt;10",IF(tblSalaries[[#This Row],[Years of Experience]]&lt;15,"&lt;15",IF(tblSalaries[[#This Row],[Years of Experience]]&lt;20,"&lt;20"," &gt;20"))))</f>
        <v>&lt;15</v>
      </c>
      <c r="R56" s="14">
        <v>39</v>
      </c>
      <c r="S56" s="14">
        <f>VLOOKUP(tblSalaries[[#This Row],[clean Country]],Table3[[Country]:[GNI]],2,FALSE)</f>
        <v>47310</v>
      </c>
      <c r="T56" s="18">
        <f>tblSalaries[[#This Row],[Salary in USD]]/tblSalaries[[#This Row],[PPP GNI]]</f>
        <v>3.2762629465229338</v>
      </c>
      <c r="U56" s="27">
        <f>IF(ISNUMBER(VLOOKUP(tblSalaries[[#This Row],[clean Country]],calc!$B$22:$C$127,2,TRUE)),tblSalaries[[#This Row],[Salary in USD]],0.001)</f>
        <v>1E-3</v>
      </c>
    </row>
    <row r="57" spans="2:21" ht="15" customHeight="1" x14ac:dyDescent="0.25">
      <c r="B57" s="6" t="s">
        <v>3217</v>
      </c>
      <c r="C57" s="7">
        <v>41058.136134259257</v>
      </c>
      <c r="D57" s="8">
        <v>150000</v>
      </c>
      <c r="E57" s="6">
        <v>150000</v>
      </c>
      <c r="F57" s="6" t="s">
        <v>82</v>
      </c>
      <c r="G57" s="9">
        <f>tblSalaries[[#This Row],[clean Salary (in local currency)]]*VLOOKUP(tblSalaries[[#This Row],[Currency]],tblXrate[],2,FALSE)</f>
        <v>152986.44846039536</v>
      </c>
      <c r="H57" s="6" t="s">
        <v>20</v>
      </c>
      <c r="I57" s="6" t="s">
        <v>20</v>
      </c>
      <c r="J57" s="6" t="s">
        <v>84</v>
      </c>
      <c r="K57" s="6" t="str">
        <f>VLOOKUP(tblSalaries[[#This Row],[Where do you work]],tblCountries[[Actual]:[Mapping]],2,FALSE)</f>
        <v>Australia</v>
      </c>
      <c r="L57" s="6" t="str">
        <f>VLOOKUP(tblSalaries[[#This Row],[clean Country]],tblCountries[[Mapping]:[Region]],2,FALSE)</f>
        <v>Australia</v>
      </c>
      <c r="M57" s="6">
        <f>VLOOKUP(tblSalaries[[#This Row],[clean Country]],tblCountries[[Mapping]:[geo_latitude]],3,FALSE)</f>
        <v>136.67140151954899</v>
      </c>
      <c r="N57" s="6">
        <f>VLOOKUP(tblSalaries[[#This Row],[clean Country]],tblCountries[[Mapping]:[geo_latitude]],4,FALSE)</f>
        <v>-24.803590596310801</v>
      </c>
      <c r="O57" s="6" t="s">
        <v>18</v>
      </c>
      <c r="P57" s="6">
        <v>10</v>
      </c>
      <c r="Q57" s="6" t="str">
        <f>IF(tblSalaries[[#This Row],[Years of Experience]]&lt;5,"&lt;5",IF(tblSalaries[[#This Row],[Years of Experience]]&lt;10,"&lt;10",IF(tblSalaries[[#This Row],[Years of Experience]]&lt;15,"&lt;15",IF(tblSalaries[[#This Row],[Years of Experience]]&lt;20,"&lt;20"," &gt;20"))))</f>
        <v>&lt;15</v>
      </c>
      <c r="R57" s="14">
        <v>40</v>
      </c>
      <c r="S57" s="14">
        <f>VLOOKUP(tblSalaries[[#This Row],[clean Country]],Table3[[Country]:[GNI]],2,FALSE)</f>
        <v>36910</v>
      </c>
      <c r="T57" s="18">
        <f>tblSalaries[[#This Row],[Salary in USD]]/tblSalaries[[#This Row],[PPP GNI]]</f>
        <v>4.1448509471795001</v>
      </c>
      <c r="U57" s="27">
        <f>IF(ISNUMBER(VLOOKUP(tblSalaries[[#This Row],[clean Country]],calc!$B$22:$C$127,2,TRUE)),tblSalaries[[#This Row],[Salary in USD]],0.001)</f>
        <v>152986.44846039536</v>
      </c>
    </row>
    <row r="58" spans="2:21" ht="15" customHeight="1" x14ac:dyDescent="0.25">
      <c r="B58" s="6" t="s">
        <v>3329</v>
      </c>
      <c r="C58" s="7">
        <v>41058.774664351855</v>
      </c>
      <c r="D58" s="8" t="s">
        <v>1514</v>
      </c>
      <c r="E58" s="6">
        <v>150000</v>
      </c>
      <c r="F58" s="6" t="s">
        <v>82</v>
      </c>
      <c r="G58" s="9">
        <f>tblSalaries[[#This Row],[clean Salary (in local currency)]]*VLOOKUP(tblSalaries[[#This Row],[Currency]],tblXrate[],2,FALSE)</f>
        <v>152986.44846039536</v>
      </c>
      <c r="H58" s="6" t="s">
        <v>1515</v>
      </c>
      <c r="I58" s="6" t="s">
        <v>20</v>
      </c>
      <c r="J58" s="6" t="s">
        <v>84</v>
      </c>
      <c r="K58" s="6" t="str">
        <f>VLOOKUP(tblSalaries[[#This Row],[Where do you work]],tblCountries[[Actual]:[Mapping]],2,FALSE)</f>
        <v>Australia</v>
      </c>
      <c r="L58" s="6" t="str">
        <f>VLOOKUP(tblSalaries[[#This Row],[clean Country]],tblCountries[[Mapping]:[Region]],2,FALSE)</f>
        <v>Australia</v>
      </c>
      <c r="M58" s="6">
        <f>VLOOKUP(tblSalaries[[#This Row],[clean Country]],tblCountries[[Mapping]:[geo_latitude]],3,FALSE)</f>
        <v>136.67140151954899</v>
      </c>
      <c r="N58" s="6">
        <f>VLOOKUP(tblSalaries[[#This Row],[clean Country]],tblCountries[[Mapping]:[geo_latitude]],4,FALSE)</f>
        <v>-24.803590596310801</v>
      </c>
      <c r="O58" s="6" t="s">
        <v>25</v>
      </c>
      <c r="P58" s="6">
        <v>5.5</v>
      </c>
      <c r="Q58" s="6" t="str">
        <f>IF(tblSalaries[[#This Row],[Years of Experience]]&lt;5,"&lt;5",IF(tblSalaries[[#This Row],[Years of Experience]]&lt;10,"&lt;10",IF(tblSalaries[[#This Row],[Years of Experience]]&lt;15,"&lt;15",IF(tblSalaries[[#This Row],[Years of Experience]]&lt;20,"&lt;20"," &gt;20"))))</f>
        <v>&lt;10</v>
      </c>
      <c r="R58" s="14">
        <v>41</v>
      </c>
      <c r="S58" s="14">
        <f>VLOOKUP(tblSalaries[[#This Row],[clean Country]],Table3[[Country]:[GNI]],2,FALSE)</f>
        <v>36910</v>
      </c>
      <c r="T58" s="18">
        <f>tblSalaries[[#This Row],[Salary in USD]]/tblSalaries[[#This Row],[PPP GNI]]</f>
        <v>4.1448509471795001</v>
      </c>
      <c r="U58" s="27">
        <f>IF(ISNUMBER(VLOOKUP(tblSalaries[[#This Row],[clean Country]],calc!$B$22:$C$127,2,TRUE)),tblSalaries[[#This Row],[Salary in USD]],0.001)</f>
        <v>152986.44846039536</v>
      </c>
    </row>
    <row r="59" spans="2:21" ht="15" customHeight="1" x14ac:dyDescent="0.25">
      <c r="B59" s="6" t="s">
        <v>2043</v>
      </c>
      <c r="C59" s="7">
        <v>41054.213553240741</v>
      </c>
      <c r="D59" s="8">
        <v>150000</v>
      </c>
      <c r="E59" s="6">
        <v>150000</v>
      </c>
      <c r="F59" s="6" t="s">
        <v>6</v>
      </c>
      <c r="G59" s="9">
        <f>tblSalaries[[#This Row],[clean Salary (in local currency)]]*VLOOKUP(tblSalaries[[#This Row],[Currency]],tblXrate[],2,FALSE)</f>
        <v>150000</v>
      </c>
      <c r="H59" s="6" t="s">
        <v>77</v>
      </c>
      <c r="I59" s="6" t="s">
        <v>52</v>
      </c>
      <c r="J59" s="6" t="s">
        <v>15</v>
      </c>
      <c r="K59" s="6" t="str">
        <f>VLOOKUP(tblSalaries[[#This Row],[Where do you work]],tblCountries[[Actual]:[Mapping]],2,FALSE)</f>
        <v>USA</v>
      </c>
      <c r="L59" s="6" t="str">
        <f>VLOOKUP(tblSalaries[[#This Row],[clean Country]],tblCountries[[Mapping]:[Region]],2,FALSE)</f>
        <v>America</v>
      </c>
      <c r="M59" s="6">
        <f>VLOOKUP(tblSalaries[[#This Row],[clean Country]],tblCountries[[Mapping]:[geo_latitude]],3,FALSE)</f>
        <v>-100.37109375</v>
      </c>
      <c r="N59" s="6">
        <f>VLOOKUP(tblSalaries[[#This Row],[clean Country]],tblCountries[[Mapping]:[geo_latitude]],4,FALSE)</f>
        <v>40.580584664127599</v>
      </c>
      <c r="O59" s="6" t="s">
        <v>18</v>
      </c>
      <c r="P59" s="6"/>
      <c r="Q59" s="6" t="str">
        <f>IF(tblSalaries[[#This Row],[Years of Experience]]&lt;5,"&lt;5",IF(tblSalaries[[#This Row],[Years of Experience]]&lt;10,"&lt;10",IF(tblSalaries[[#This Row],[Years of Experience]]&lt;15,"&lt;15",IF(tblSalaries[[#This Row],[Years of Experience]]&lt;20,"&lt;20"," &gt;20"))))</f>
        <v>&lt;5</v>
      </c>
      <c r="R59" s="14">
        <v>42</v>
      </c>
      <c r="S59" s="14">
        <f>VLOOKUP(tblSalaries[[#This Row],[clean Country]],Table3[[Country]:[GNI]],2,FALSE)</f>
        <v>47310</v>
      </c>
      <c r="T59" s="18">
        <f>tblSalaries[[#This Row],[Salary in USD]]/tblSalaries[[#This Row],[PPP GNI]]</f>
        <v>3.1705770450221942</v>
      </c>
      <c r="U59" s="27">
        <f>IF(ISNUMBER(VLOOKUP(tblSalaries[[#This Row],[clean Country]],calc!$B$22:$C$127,2,TRUE)),tblSalaries[[#This Row],[Salary in USD]],0.001)</f>
        <v>1E-3</v>
      </c>
    </row>
    <row r="60" spans="2:21" ht="15" customHeight="1" x14ac:dyDescent="0.25">
      <c r="B60" s="6" t="s">
        <v>2089</v>
      </c>
      <c r="C60" s="7">
        <v>41055.000601851854</v>
      </c>
      <c r="D60" s="8">
        <v>150000</v>
      </c>
      <c r="E60" s="6">
        <v>150000</v>
      </c>
      <c r="F60" s="6" t="s">
        <v>6</v>
      </c>
      <c r="G60" s="9">
        <f>tblSalaries[[#This Row],[clean Salary (in local currency)]]*VLOOKUP(tblSalaries[[#This Row],[Currency]],tblXrate[],2,FALSE)</f>
        <v>150000</v>
      </c>
      <c r="H60" s="6" t="s">
        <v>139</v>
      </c>
      <c r="I60" s="6" t="s">
        <v>4001</v>
      </c>
      <c r="J60" s="6" t="s">
        <v>15</v>
      </c>
      <c r="K60" s="6" t="str">
        <f>VLOOKUP(tblSalaries[[#This Row],[Where do you work]],tblCountries[[Actual]:[Mapping]],2,FALSE)</f>
        <v>USA</v>
      </c>
      <c r="L60" s="6" t="str">
        <f>VLOOKUP(tblSalaries[[#This Row],[clean Country]],tblCountries[[Mapping]:[Region]],2,FALSE)</f>
        <v>America</v>
      </c>
      <c r="M60" s="6">
        <f>VLOOKUP(tblSalaries[[#This Row],[clean Country]],tblCountries[[Mapping]:[geo_latitude]],3,FALSE)</f>
        <v>-100.37109375</v>
      </c>
      <c r="N60" s="6">
        <f>VLOOKUP(tblSalaries[[#This Row],[clean Country]],tblCountries[[Mapping]:[geo_latitude]],4,FALSE)</f>
        <v>40.580584664127599</v>
      </c>
      <c r="O60" s="6" t="s">
        <v>13</v>
      </c>
      <c r="P60" s="6"/>
      <c r="Q60" s="6" t="str">
        <f>IF(tblSalaries[[#This Row],[Years of Experience]]&lt;5,"&lt;5",IF(tblSalaries[[#This Row],[Years of Experience]]&lt;10,"&lt;10",IF(tblSalaries[[#This Row],[Years of Experience]]&lt;15,"&lt;15",IF(tblSalaries[[#This Row],[Years of Experience]]&lt;20,"&lt;20"," &gt;20"))))</f>
        <v>&lt;5</v>
      </c>
      <c r="R60" s="14">
        <v>43</v>
      </c>
      <c r="S60" s="14">
        <f>VLOOKUP(tblSalaries[[#This Row],[clean Country]],Table3[[Country]:[GNI]],2,FALSE)</f>
        <v>47310</v>
      </c>
      <c r="T60" s="18">
        <f>tblSalaries[[#This Row],[Salary in USD]]/tblSalaries[[#This Row],[PPP GNI]]</f>
        <v>3.1705770450221942</v>
      </c>
      <c r="U60" s="27">
        <f>IF(ISNUMBER(VLOOKUP(tblSalaries[[#This Row],[clean Country]],calc!$B$22:$C$127,2,TRUE)),tblSalaries[[#This Row],[Salary in USD]],0.001)</f>
        <v>1E-3</v>
      </c>
    </row>
    <row r="61" spans="2:21" ht="15" customHeight="1" x14ac:dyDescent="0.25">
      <c r="B61" s="6" t="s">
        <v>2337</v>
      </c>
      <c r="C61" s="7">
        <v>41055.064618055556</v>
      </c>
      <c r="D61" s="8">
        <v>150000</v>
      </c>
      <c r="E61" s="6">
        <v>150000</v>
      </c>
      <c r="F61" s="6" t="s">
        <v>6</v>
      </c>
      <c r="G61" s="9">
        <f>tblSalaries[[#This Row],[clean Salary (in local currency)]]*VLOOKUP(tblSalaries[[#This Row],[Currency]],tblXrate[],2,FALSE)</f>
        <v>150000</v>
      </c>
      <c r="H61" s="6" t="s">
        <v>412</v>
      </c>
      <c r="I61" s="6" t="s">
        <v>310</v>
      </c>
      <c r="J61" s="6" t="s">
        <v>15</v>
      </c>
      <c r="K61" s="6" t="str">
        <f>VLOOKUP(tblSalaries[[#This Row],[Where do you work]],tblCountries[[Actual]:[Mapping]],2,FALSE)</f>
        <v>USA</v>
      </c>
      <c r="L61" s="6" t="str">
        <f>VLOOKUP(tblSalaries[[#This Row],[clean Country]],tblCountries[[Mapping]:[Region]],2,FALSE)</f>
        <v>America</v>
      </c>
      <c r="M61" s="6">
        <f>VLOOKUP(tblSalaries[[#This Row],[clean Country]],tblCountries[[Mapping]:[geo_latitude]],3,FALSE)</f>
        <v>-100.37109375</v>
      </c>
      <c r="N61" s="6">
        <f>VLOOKUP(tblSalaries[[#This Row],[clean Country]],tblCountries[[Mapping]:[geo_latitude]],4,FALSE)</f>
        <v>40.580584664127599</v>
      </c>
      <c r="O61" s="6" t="s">
        <v>13</v>
      </c>
      <c r="P61" s="6"/>
      <c r="Q61" s="6" t="str">
        <f>IF(tblSalaries[[#This Row],[Years of Experience]]&lt;5,"&lt;5",IF(tblSalaries[[#This Row],[Years of Experience]]&lt;10,"&lt;10",IF(tblSalaries[[#This Row],[Years of Experience]]&lt;15,"&lt;15",IF(tblSalaries[[#This Row],[Years of Experience]]&lt;20,"&lt;20"," &gt;20"))))</f>
        <v>&lt;5</v>
      </c>
      <c r="R61" s="14">
        <v>44</v>
      </c>
      <c r="S61" s="14">
        <f>VLOOKUP(tblSalaries[[#This Row],[clean Country]],Table3[[Country]:[GNI]],2,FALSE)</f>
        <v>47310</v>
      </c>
      <c r="T61" s="18">
        <f>tblSalaries[[#This Row],[Salary in USD]]/tblSalaries[[#This Row],[PPP GNI]]</f>
        <v>3.1705770450221942</v>
      </c>
      <c r="U61" s="27">
        <f>IF(ISNUMBER(VLOOKUP(tblSalaries[[#This Row],[clean Country]],calc!$B$22:$C$127,2,TRUE)),tblSalaries[[#This Row],[Salary in USD]],0.001)</f>
        <v>1E-3</v>
      </c>
    </row>
    <row r="62" spans="2:21" ht="15" customHeight="1" x14ac:dyDescent="0.25">
      <c r="B62" s="6" t="s">
        <v>2339</v>
      </c>
      <c r="C62" s="7">
        <v>41055.065104166664</v>
      </c>
      <c r="D62" s="8">
        <v>150000</v>
      </c>
      <c r="E62" s="6">
        <v>150000</v>
      </c>
      <c r="F62" s="6" t="s">
        <v>6</v>
      </c>
      <c r="G62" s="9">
        <f>tblSalaries[[#This Row],[clean Salary (in local currency)]]*VLOOKUP(tblSalaries[[#This Row],[Currency]],tblXrate[],2,FALSE)</f>
        <v>150000</v>
      </c>
      <c r="H62" s="6" t="s">
        <v>415</v>
      </c>
      <c r="I62" s="6" t="s">
        <v>52</v>
      </c>
      <c r="J62" s="6" t="s">
        <v>416</v>
      </c>
      <c r="K62" s="6" t="str">
        <f>VLOOKUP(tblSalaries[[#This Row],[Where do you work]],tblCountries[[Actual]:[Mapping]],2,FALSE)</f>
        <v>Israel</v>
      </c>
      <c r="L62" s="6" t="str">
        <f>VLOOKUP(tblSalaries[[#This Row],[clean Country]],tblCountries[[Mapping]:[Region]],2,FALSE)</f>
        <v>MENA</v>
      </c>
      <c r="M62" s="6">
        <f>VLOOKUP(tblSalaries[[#This Row],[clean Country]],tblCountries[[Mapping]:[geo_latitude]],3,FALSE)</f>
        <v>34.976029031563399</v>
      </c>
      <c r="N62" s="6">
        <f>VLOOKUP(tblSalaries[[#This Row],[clean Country]],tblCountries[[Mapping]:[geo_latitude]],4,FALSE)</f>
        <v>31.563409567095999</v>
      </c>
      <c r="O62" s="6" t="s">
        <v>9</v>
      </c>
      <c r="P62" s="6"/>
      <c r="Q62" s="6" t="str">
        <f>IF(tblSalaries[[#This Row],[Years of Experience]]&lt;5,"&lt;5",IF(tblSalaries[[#This Row],[Years of Experience]]&lt;10,"&lt;10",IF(tblSalaries[[#This Row],[Years of Experience]]&lt;15,"&lt;15",IF(tblSalaries[[#This Row],[Years of Experience]]&lt;20,"&lt;20"," &gt;20"))))</f>
        <v>&lt;5</v>
      </c>
      <c r="R62" s="14">
        <v>45</v>
      </c>
      <c r="S62" s="14">
        <f>VLOOKUP(tblSalaries[[#This Row],[clean Country]],Table3[[Country]:[GNI]],2,FALSE)</f>
        <v>27660</v>
      </c>
      <c r="T62" s="18">
        <f>tblSalaries[[#This Row],[Salary in USD]]/tblSalaries[[#This Row],[PPP GNI]]</f>
        <v>5.4229934924078087</v>
      </c>
      <c r="U62" s="27">
        <f>IF(ISNUMBER(VLOOKUP(tblSalaries[[#This Row],[clean Country]],calc!$B$22:$C$127,2,TRUE)),tblSalaries[[#This Row],[Salary in USD]],0.001)</f>
        <v>150000</v>
      </c>
    </row>
    <row r="63" spans="2:21" ht="15" customHeight="1" x14ac:dyDescent="0.25">
      <c r="B63" s="6" t="s">
        <v>2470</v>
      </c>
      <c r="C63" s="7">
        <v>41055.135231481479</v>
      </c>
      <c r="D63" s="8">
        <v>150000</v>
      </c>
      <c r="E63" s="6">
        <v>150000</v>
      </c>
      <c r="F63" s="6" t="s">
        <v>6</v>
      </c>
      <c r="G63" s="9">
        <f>tblSalaries[[#This Row],[clean Salary (in local currency)]]*VLOOKUP(tblSalaries[[#This Row],[Currency]],tblXrate[],2,FALSE)</f>
        <v>150000</v>
      </c>
      <c r="H63" s="6" t="s">
        <v>29</v>
      </c>
      <c r="I63" s="6" t="s">
        <v>4001</v>
      </c>
      <c r="J63" s="6" t="s">
        <v>15</v>
      </c>
      <c r="K63" s="6" t="str">
        <f>VLOOKUP(tblSalaries[[#This Row],[Where do you work]],tblCountries[[Actual]:[Mapping]],2,FALSE)</f>
        <v>USA</v>
      </c>
      <c r="L63" s="6" t="str">
        <f>VLOOKUP(tblSalaries[[#This Row],[clean Country]],tblCountries[[Mapping]:[Region]],2,FALSE)</f>
        <v>America</v>
      </c>
      <c r="M63" s="6">
        <f>VLOOKUP(tblSalaries[[#This Row],[clean Country]],tblCountries[[Mapping]:[geo_latitude]],3,FALSE)</f>
        <v>-100.37109375</v>
      </c>
      <c r="N63" s="6">
        <f>VLOOKUP(tblSalaries[[#This Row],[clean Country]],tblCountries[[Mapping]:[geo_latitude]],4,FALSE)</f>
        <v>40.580584664127599</v>
      </c>
      <c r="O63" s="6" t="s">
        <v>18</v>
      </c>
      <c r="P63" s="6"/>
      <c r="Q63" s="6" t="str">
        <f>IF(tblSalaries[[#This Row],[Years of Experience]]&lt;5,"&lt;5",IF(tblSalaries[[#This Row],[Years of Experience]]&lt;10,"&lt;10",IF(tblSalaries[[#This Row],[Years of Experience]]&lt;15,"&lt;15",IF(tblSalaries[[#This Row],[Years of Experience]]&lt;20,"&lt;20"," &gt;20"))))</f>
        <v>&lt;5</v>
      </c>
      <c r="R63" s="14">
        <v>46</v>
      </c>
      <c r="S63" s="14">
        <f>VLOOKUP(tblSalaries[[#This Row],[clean Country]],Table3[[Country]:[GNI]],2,FALSE)</f>
        <v>47310</v>
      </c>
      <c r="T63" s="18">
        <f>tblSalaries[[#This Row],[Salary in USD]]/tblSalaries[[#This Row],[PPP GNI]]</f>
        <v>3.1705770450221942</v>
      </c>
      <c r="U63" s="27">
        <f>IF(ISNUMBER(VLOOKUP(tblSalaries[[#This Row],[clean Country]],calc!$B$22:$C$127,2,TRUE)),tblSalaries[[#This Row],[Salary in USD]],0.001)</f>
        <v>1E-3</v>
      </c>
    </row>
    <row r="64" spans="2:21" ht="15" customHeight="1" x14ac:dyDescent="0.25">
      <c r="B64" s="6" t="s">
        <v>2514</v>
      </c>
      <c r="C64" s="7">
        <v>41055.184837962966</v>
      </c>
      <c r="D64" s="8" t="s">
        <v>617</v>
      </c>
      <c r="E64" s="6">
        <v>150000</v>
      </c>
      <c r="F64" s="6" t="s">
        <v>6</v>
      </c>
      <c r="G64" s="9">
        <f>tblSalaries[[#This Row],[clean Salary (in local currency)]]*VLOOKUP(tblSalaries[[#This Row],[Currency]],tblXrate[],2,FALSE)</f>
        <v>150000</v>
      </c>
      <c r="H64" s="6" t="s">
        <v>356</v>
      </c>
      <c r="I64" s="6" t="s">
        <v>356</v>
      </c>
      <c r="J64" s="6" t="s">
        <v>15</v>
      </c>
      <c r="K64" s="6" t="str">
        <f>VLOOKUP(tblSalaries[[#This Row],[Where do you work]],tblCountries[[Actual]:[Mapping]],2,FALSE)</f>
        <v>USA</v>
      </c>
      <c r="L64" s="6" t="str">
        <f>VLOOKUP(tblSalaries[[#This Row],[clean Country]],tblCountries[[Mapping]:[Region]],2,FALSE)</f>
        <v>America</v>
      </c>
      <c r="M64" s="6">
        <f>VLOOKUP(tblSalaries[[#This Row],[clean Country]],tblCountries[[Mapping]:[geo_latitude]],3,FALSE)</f>
        <v>-100.37109375</v>
      </c>
      <c r="N64" s="6">
        <f>VLOOKUP(tblSalaries[[#This Row],[clean Country]],tblCountries[[Mapping]:[geo_latitude]],4,FALSE)</f>
        <v>40.580584664127599</v>
      </c>
      <c r="O64" s="6" t="s">
        <v>13</v>
      </c>
      <c r="P64" s="6"/>
      <c r="Q64" s="6" t="str">
        <f>IF(tblSalaries[[#This Row],[Years of Experience]]&lt;5,"&lt;5",IF(tblSalaries[[#This Row],[Years of Experience]]&lt;10,"&lt;10",IF(tblSalaries[[#This Row],[Years of Experience]]&lt;15,"&lt;15",IF(tblSalaries[[#This Row],[Years of Experience]]&lt;20,"&lt;20"," &gt;20"))))</f>
        <v>&lt;5</v>
      </c>
      <c r="R64" s="14">
        <v>47</v>
      </c>
      <c r="S64" s="14">
        <f>VLOOKUP(tblSalaries[[#This Row],[clean Country]],Table3[[Country]:[GNI]],2,FALSE)</f>
        <v>47310</v>
      </c>
      <c r="T64" s="18">
        <f>tblSalaries[[#This Row],[Salary in USD]]/tblSalaries[[#This Row],[PPP GNI]]</f>
        <v>3.1705770450221942</v>
      </c>
      <c r="U64" s="27">
        <f>IF(ISNUMBER(VLOOKUP(tblSalaries[[#This Row],[clean Country]],calc!$B$22:$C$127,2,TRUE)),tblSalaries[[#This Row],[Salary in USD]],0.001)</f>
        <v>1E-3</v>
      </c>
    </row>
    <row r="65" spans="2:21" ht="15" customHeight="1" x14ac:dyDescent="0.25">
      <c r="B65" s="6" t="s">
        <v>2576</v>
      </c>
      <c r="C65" s="7">
        <v>41055.307766203703</v>
      </c>
      <c r="D65" s="8">
        <v>150000</v>
      </c>
      <c r="E65" s="6">
        <v>150000</v>
      </c>
      <c r="F65" s="6" t="s">
        <v>6</v>
      </c>
      <c r="G65" s="9">
        <f>tblSalaries[[#This Row],[clean Salary (in local currency)]]*VLOOKUP(tblSalaries[[#This Row],[Currency]],tblXrate[],2,FALSE)</f>
        <v>150000</v>
      </c>
      <c r="H65" s="6" t="s">
        <v>29</v>
      </c>
      <c r="I65" s="6" t="s">
        <v>4001</v>
      </c>
      <c r="J65" s="6" t="s">
        <v>15</v>
      </c>
      <c r="K65" s="6" t="str">
        <f>VLOOKUP(tblSalaries[[#This Row],[Where do you work]],tblCountries[[Actual]:[Mapping]],2,FALSE)</f>
        <v>USA</v>
      </c>
      <c r="L65" s="6" t="str">
        <f>VLOOKUP(tblSalaries[[#This Row],[clean Country]],tblCountries[[Mapping]:[Region]],2,FALSE)</f>
        <v>America</v>
      </c>
      <c r="M65" s="6">
        <f>VLOOKUP(tblSalaries[[#This Row],[clean Country]],tblCountries[[Mapping]:[geo_latitude]],3,FALSE)</f>
        <v>-100.37109375</v>
      </c>
      <c r="N65" s="6">
        <f>VLOOKUP(tblSalaries[[#This Row],[clean Country]],tblCountries[[Mapping]:[geo_latitude]],4,FALSE)</f>
        <v>40.580584664127599</v>
      </c>
      <c r="O65" s="6" t="s">
        <v>9</v>
      </c>
      <c r="P65" s="6">
        <v>22</v>
      </c>
      <c r="Q65" s="6" t="str">
        <f>IF(tblSalaries[[#This Row],[Years of Experience]]&lt;5,"&lt;5",IF(tblSalaries[[#This Row],[Years of Experience]]&lt;10,"&lt;10",IF(tblSalaries[[#This Row],[Years of Experience]]&lt;15,"&lt;15",IF(tblSalaries[[#This Row],[Years of Experience]]&lt;20,"&lt;20"," &gt;20"))))</f>
        <v xml:space="preserve"> &gt;20</v>
      </c>
      <c r="R65" s="14">
        <v>48</v>
      </c>
      <c r="S65" s="14">
        <f>VLOOKUP(tblSalaries[[#This Row],[clean Country]],Table3[[Country]:[GNI]],2,FALSE)</f>
        <v>47310</v>
      </c>
      <c r="T65" s="18">
        <f>tblSalaries[[#This Row],[Salary in USD]]/tblSalaries[[#This Row],[PPP GNI]]</f>
        <v>3.1705770450221942</v>
      </c>
      <c r="U65" s="27">
        <f>IF(ISNUMBER(VLOOKUP(tblSalaries[[#This Row],[clean Country]],calc!$B$22:$C$127,2,TRUE)),tblSalaries[[#This Row],[Salary in USD]],0.001)</f>
        <v>1E-3</v>
      </c>
    </row>
    <row r="66" spans="2:21" ht="15" customHeight="1" x14ac:dyDescent="0.25">
      <c r="B66" s="6" t="s">
        <v>2915</v>
      </c>
      <c r="C66" s="7">
        <v>41056.890057870369</v>
      </c>
      <c r="D66" s="8">
        <v>150000</v>
      </c>
      <c r="E66" s="6">
        <v>150000</v>
      </c>
      <c r="F66" s="6" t="s">
        <v>6</v>
      </c>
      <c r="G66" s="9">
        <f>tblSalaries[[#This Row],[clean Salary (in local currency)]]*VLOOKUP(tblSalaries[[#This Row],[Currency]],tblXrate[],2,FALSE)</f>
        <v>150000</v>
      </c>
      <c r="H66" s="6" t="s">
        <v>488</v>
      </c>
      <c r="I66" s="6" t="s">
        <v>488</v>
      </c>
      <c r="J66" s="6" t="s">
        <v>15</v>
      </c>
      <c r="K66" s="6" t="str">
        <f>VLOOKUP(tblSalaries[[#This Row],[Where do you work]],tblCountries[[Actual]:[Mapping]],2,FALSE)</f>
        <v>USA</v>
      </c>
      <c r="L66" s="6" t="str">
        <f>VLOOKUP(tblSalaries[[#This Row],[clean Country]],tblCountries[[Mapping]:[Region]],2,FALSE)</f>
        <v>America</v>
      </c>
      <c r="M66" s="6">
        <f>VLOOKUP(tblSalaries[[#This Row],[clean Country]],tblCountries[[Mapping]:[geo_latitude]],3,FALSE)</f>
        <v>-100.37109375</v>
      </c>
      <c r="N66" s="6">
        <f>VLOOKUP(tblSalaries[[#This Row],[clean Country]],tblCountries[[Mapping]:[geo_latitude]],4,FALSE)</f>
        <v>40.580584664127599</v>
      </c>
      <c r="O66" s="6" t="s">
        <v>9</v>
      </c>
      <c r="P66" s="6">
        <v>25</v>
      </c>
      <c r="Q66" s="6" t="str">
        <f>IF(tblSalaries[[#This Row],[Years of Experience]]&lt;5,"&lt;5",IF(tblSalaries[[#This Row],[Years of Experience]]&lt;10,"&lt;10",IF(tblSalaries[[#This Row],[Years of Experience]]&lt;15,"&lt;15",IF(tblSalaries[[#This Row],[Years of Experience]]&lt;20,"&lt;20"," &gt;20"))))</f>
        <v xml:space="preserve"> &gt;20</v>
      </c>
      <c r="R66" s="14">
        <v>49</v>
      </c>
      <c r="S66" s="14">
        <f>VLOOKUP(tblSalaries[[#This Row],[clean Country]],Table3[[Country]:[GNI]],2,FALSE)</f>
        <v>47310</v>
      </c>
      <c r="T66" s="18">
        <f>tblSalaries[[#This Row],[Salary in USD]]/tblSalaries[[#This Row],[PPP GNI]]</f>
        <v>3.1705770450221942</v>
      </c>
      <c r="U66" s="27">
        <f>IF(ISNUMBER(VLOOKUP(tblSalaries[[#This Row],[clean Country]],calc!$B$22:$C$127,2,TRUE)),tblSalaries[[#This Row],[Salary in USD]],0.001)</f>
        <v>1E-3</v>
      </c>
    </row>
    <row r="67" spans="2:21" ht="15" customHeight="1" x14ac:dyDescent="0.25">
      <c r="B67" s="6" t="s">
        <v>2948</v>
      </c>
      <c r="C67" s="7">
        <v>41057.217106481483</v>
      </c>
      <c r="D67" s="8">
        <v>150000</v>
      </c>
      <c r="E67" s="6">
        <v>150000</v>
      </c>
      <c r="F67" s="6" t="s">
        <v>6</v>
      </c>
      <c r="G67" s="9">
        <f>tblSalaries[[#This Row],[clean Salary (in local currency)]]*VLOOKUP(tblSalaries[[#This Row],[Currency]],tblXrate[],2,FALSE)</f>
        <v>150000</v>
      </c>
      <c r="H67" s="6" t="s">
        <v>1100</v>
      </c>
      <c r="I67" s="6" t="s">
        <v>20</v>
      </c>
      <c r="J67" s="6" t="s">
        <v>46</v>
      </c>
      <c r="K67" s="6" t="str">
        <f>VLOOKUP(tblSalaries[[#This Row],[Where do you work]],tblCountries[[Actual]:[Mapping]],2,FALSE)</f>
        <v>Switzerland</v>
      </c>
      <c r="L67" s="6" t="str">
        <f>VLOOKUP(tblSalaries[[#This Row],[clean Country]],tblCountries[[Mapping]:[Region]],2,FALSE)</f>
        <v>Europe</v>
      </c>
      <c r="M67" s="6">
        <f>VLOOKUP(tblSalaries[[#This Row],[clean Country]],tblCountries[[Mapping]:[geo_latitude]],3,FALSE)</f>
        <v>8.2298220510780506</v>
      </c>
      <c r="N67" s="6">
        <f>VLOOKUP(tblSalaries[[#This Row],[clean Country]],tblCountries[[Mapping]:[geo_latitude]],4,FALSE)</f>
        <v>46.8002860055228</v>
      </c>
      <c r="O67" s="6" t="s">
        <v>25</v>
      </c>
      <c r="P67" s="6">
        <v>20</v>
      </c>
      <c r="Q67" s="6" t="str">
        <f>IF(tblSalaries[[#This Row],[Years of Experience]]&lt;5,"&lt;5",IF(tblSalaries[[#This Row],[Years of Experience]]&lt;10,"&lt;10",IF(tblSalaries[[#This Row],[Years of Experience]]&lt;15,"&lt;15",IF(tblSalaries[[#This Row],[Years of Experience]]&lt;20,"&lt;20"," &gt;20"))))</f>
        <v xml:space="preserve"> &gt;20</v>
      </c>
      <c r="R67" s="14">
        <v>50</v>
      </c>
      <c r="S67" s="14">
        <f>VLOOKUP(tblSalaries[[#This Row],[clean Country]],Table3[[Country]:[GNI]],2,FALSE)</f>
        <v>49960</v>
      </c>
      <c r="T67" s="18">
        <f>tblSalaries[[#This Row],[Salary in USD]]/tblSalaries[[#This Row],[PPP GNI]]</f>
        <v>3.00240192153723</v>
      </c>
      <c r="U67" s="27">
        <f>IF(ISNUMBER(VLOOKUP(tblSalaries[[#This Row],[clean Country]],calc!$B$22:$C$127,2,TRUE)),tblSalaries[[#This Row],[Salary in USD]],0.001)</f>
        <v>150000</v>
      </c>
    </row>
    <row r="68" spans="2:21" ht="15" customHeight="1" x14ac:dyDescent="0.25">
      <c r="B68" s="6" t="s">
        <v>3368</v>
      </c>
      <c r="C68" s="7">
        <v>41058.918414351851</v>
      </c>
      <c r="D68" s="8">
        <v>150000</v>
      </c>
      <c r="E68" s="6">
        <v>150000</v>
      </c>
      <c r="F68" s="6" t="s">
        <v>6</v>
      </c>
      <c r="G68" s="9">
        <f>tblSalaries[[#This Row],[clean Salary (in local currency)]]*VLOOKUP(tblSalaries[[#This Row],[Currency]],tblXrate[],2,FALSE)</f>
        <v>150000</v>
      </c>
      <c r="H68" s="6" t="s">
        <v>1553</v>
      </c>
      <c r="I68" s="6" t="s">
        <v>52</v>
      </c>
      <c r="J68" s="6" t="s">
        <v>15</v>
      </c>
      <c r="K68" s="6" t="str">
        <f>VLOOKUP(tblSalaries[[#This Row],[Where do you work]],tblCountries[[Actual]:[Mapping]],2,FALSE)</f>
        <v>USA</v>
      </c>
      <c r="L68" s="6" t="str">
        <f>VLOOKUP(tblSalaries[[#This Row],[clean Country]],tblCountries[[Mapping]:[Region]],2,FALSE)</f>
        <v>America</v>
      </c>
      <c r="M68" s="6">
        <f>VLOOKUP(tblSalaries[[#This Row],[clean Country]],tblCountries[[Mapping]:[geo_latitude]],3,FALSE)</f>
        <v>-100.37109375</v>
      </c>
      <c r="N68" s="6">
        <f>VLOOKUP(tblSalaries[[#This Row],[clean Country]],tblCountries[[Mapping]:[geo_latitude]],4,FALSE)</f>
        <v>40.580584664127599</v>
      </c>
      <c r="O68" s="6" t="s">
        <v>18</v>
      </c>
      <c r="P68" s="6">
        <v>30</v>
      </c>
      <c r="Q68" s="6" t="str">
        <f>IF(tblSalaries[[#This Row],[Years of Experience]]&lt;5,"&lt;5",IF(tblSalaries[[#This Row],[Years of Experience]]&lt;10,"&lt;10",IF(tblSalaries[[#This Row],[Years of Experience]]&lt;15,"&lt;15",IF(tblSalaries[[#This Row],[Years of Experience]]&lt;20,"&lt;20"," &gt;20"))))</f>
        <v xml:space="preserve"> &gt;20</v>
      </c>
      <c r="R68" s="14">
        <v>51</v>
      </c>
      <c r="S68" s="14">
        <f>VLOOKUP(tblSalaries[[#This Row],[clean Country]],Table3[[Country]:[GNI]],2,FALSE)</f>
        <v>47310</v>
      </c>
      <c r="T68" s="18">
        <f>tblSalaries[[#This Row],[Salary in USD]]/tblSalaries[[#This Row],[PPP GNI]]</f>
        <v>3.1705770450221942</v>
      </c>
      <c r="U68" s="27">
        <f>IF(ISNUMBER(VLOOKUP(tblSalaries[[#This Row],[clean Country]],calc!$B$22:$C$127,2,TRUE)),tblSalaries[[#This Row],[Salary in USD]],0.001)</f>
        <v>1E-3</v>
      </c>
    </row>
    <row r="69" spans="2:21" ht="15" customHeight="1" x14ac:dyDescent="0.25">
      <c r="B69" s="6" t="s">
        <v>3387</v>
      </c>
      <c r="C69" s="7">
        <v>41058.985567129632</v>
      </c>
      <c r="D69" s="8">
        <v>150000</v>
      </c>
      <c r="E69" s="6">
        <v>150000</v>
      </c>
      <c r="F69" s="6" t="s">
        <v>6</v>
      </c>
      <c r="G69" s="9">
        <f>tblSalaries[[#This Row],[clean Salary (in local currency)]]*VLOOKUP(tblSalaries[[#This Row],[Currency]],tblXrate[],2,FALSE)</f>
        <v>150000</v>
      </c>
      <c r="H69" s="6" t="s">
        <v>72</v>
      </c>
      <c r="I69" s="6" t="s">
        <v>20</v>
      </c>
      <c r="J69" s="6" t="s">
        <v>15</v>
      </c>
      <c r="K69" s="6" t="str">
        <f>VLOOKUP(tblSalaries[[#This Row],[Where do you work]],tblCountries[[Actual]:[Mapping]],2,FALSE)</f>
        <v>USA</v>
      </c>
      <c r="L69" s="6" t="str">
        <f>VLOOKUP(tblSalaries[[#This Row],[clean Country]],tblCountries[[Mapping]:[Region]],2,FALSE)</f>
        <v>America</v>
      </c>
      <c r="M69" s="6">
        <f>VLOOKUP(tblSalaries[[#This Row],[clean Country]],tblCountries[[Mapping]:[geo_latitude]],3,FALSE)</f>
        <v>-100.37109375</v>
      </c>
      <c r="N69" s="6">
        <f>VLOOKUP(tblSalaries[[#This Row],[clean Country]],tblCountries[[Mapping]:[geo_latitude]],4,FALSE)</f>
        <v>40.580584664127599</v>
      </c>
      <c r="O69" s="6" t="s">
        <v>18</v>
      </c>
      <c r="P69" s="6">
        <v>30</v>
      </c>
      <c r="Q69" s="6" t="str">
        <f>IF(tblSalaries[[#This Row],[Years of Experience]]&lt;5,"&lt;5",IF(tblSalaries[[#This Row],[Years of Experience]]&lt;10,"&lt;10",IF(tblSalaries[[#This Row],[Years of Experience]]&lt;15,"&lt;15",IF(tblSalaries[[#This Row],[Years of Experience]]&lt;20,"&lt;20"," &gt;20"))))</f>
        <v xml:space="preserve"> &gt;20</v>
      </c>
      <c r="R69" s="14">
        <v>52</v>
      </c>
      <c r="S69" s="14">
        <f>VLOOKUP(tblSalaries[[#This Row],[clean Country]],Table3[[Country]:[GNI]],2,FALSE)</f>
        <v>47310</v>
      </c>
      <c r="T69" s="18">
        <f>tblSalaries[[#This Row],[Salary in USD]]/tblSalaries[[#This Row],[PPP GNI]]</f>
        <v>3.1705770450221942</v>
      </c>
      <c r="U69" s="27">
        <f>IF(ISNUMBER(VLOOKUP(tblSalaries[[#This Row],[clean Country]],calc!$B$22:$C$127,2,TRUE)),tblSalaries[[#This Row],[Salary in USD]],0.001)</f>
        <v>1E-3</v>
      </c>
    </row>
    <row r="70" spans="2:21" ht="15" customHeight="1" x14ac:dyDescent="0.25">
      <c r="B70" s="6" t="s">
        <v>3447</v>
      </c>
      <c r="C70" s="7">
        <v>41059.705451388887</v>
      </c>
      <c r="D70" s="8">
        <v>118000</v>
      </c>
      <c r="E70" s="6">
        <v>118000</v>
      </c>
      <c r="F70" s="6" t="s">
        <v>22</v>
      </c>
      <c r="G70" s="9">
        <f>tblSalaries[[#This Row],[clean Salary (in local currency)]]*VLOOKUP(tblSalaries[[#This Row],[Currency]],tblXrate[],2,FALSE)</f>
        <v>149907.13380100971</v>
      </c>
      <c r="H70" s="6" t="s">
        <v>1622</v>
      </c>
      <c r="I70" s="6" t="s">
        <v>20</v>
      </c>
      <c r="J70" s="6" t="s">
        <v>1623</v>
      </c>
      <c r="K70" s="6" t="str">
        <f>VLOOKUP(tblSalaries[[#This Row],[Where do you work]],tblCountries[[Actual]:[Mapping]],2,FALSE)</f>
        <v>Europe</v>
      </c>
      <c r="L70" s="6" t="str">
        <f>VLOOKUP(tblSalaries[[#This Row],[clean Country]],tblCountries[[Mapping]:[Region]],2,FALSE)</f>
        <v>Europe</v>
      </c>
      <c r="M70" s="6">
        <f>VLOOKUP(tblSalaries[[#This Row],[clean Country]],tblCountries[[Mapping]:[geo_latitude]],3,FALSE)</f>
        <v>9.9999997</v>
      </c>
      <c r="N70" s="6">
        <f>VLOOKUP(tblSalaries[[#This Row],[clean Country]],tblCountries[[Mapping]:[geo_latitude]],4,FALSE)</f>
        <v>51.000000300000004</v>
      </c>
      <c r="O70" s="6" t="s">
        <v>9</v>
      </c>
      <c r="P70" s="6">
        <v>7</v>
      </c>
      <c r="Q70" s="6" t="str">
        <f>IF(tblSalaries[[#This Row],[Years of Experience]]&lt;5,"&lt;5",IF(tblSalaries[[#This Row],[Years of Experience]]&lt;10,"&lt;10",IF(tblSalaries[[#This Row],[Years of Experience]]&lt;15,"&lt;15",IF(tblSalaries[[#This Row],[Years of Experience]]&lt;20,"&lt;20"," &gt;20"))))</f>
        <v>&lt;10</v>
      </c>
      <c r="R70" s="14">
        <v>53</v>
      </c>
      <c r="S70" s="14">
        <f>VLOOKUP(tblSalaries[[#This Row],[clean Country]],Table3[[Country]:[GNI]],2,FALSE)</f>
        <v>31670</v>
      </c>
      <c r="T70" s="18">
        <f>tblSalaries[[#This Row],[Salary in USD]]/tblSalaries[[#This Row],[PPP GNI]]</f>
        <v>4.7334112346387656</v>
      </c>
      <c r="U70" s="27">
        <f>IF(ISNUMBER(VLOOKUP(tblSalaries[[#This Row],[clean Country]],calc!$B$22:$C$127,2,TRUE)),tblSalaries[[#This Row],[Salary in USD]],0.001)</f>
        <v>149907.13380100971</v>
      </c>
    </row>
    <row r="71" spans="2:21" ht="15" customHeight="1" x14ac:dyDescent="0.25">
      <c r="B71" s="6" t="s">
        <v>2814</v>
      </c>
      <c r="C71" s="7">
        <v>41055.948078703703</v>
      </c>
      <c r="D71" s="8" t="s">
        <v>945</v>
      </c>
      <c r="E71" s="6">
        <v>300000</v>
      </c>
      <c r="F71" s="6" t="s">
        <v>3900</v>
      </c>
      <c r="G71" s="9">
        <f>tblSalaries[[#This Row],[clean Salary (in local currency)]]*VLOOKUP(tblSalaries[[#This Row],[Currency]],tblXrate[],2,FALSE)</f>
        <v>148284.35006969364</v>
      </c>
      <c r="H71" s="6" t="s">
        <v>946</v>
      </c>
      <c r="I71" s="6" t="s">
        <v>20</v>
      </c>
      <c r="J71" s="6" t="s">
        <v>143</v>
      </c>
      <c r="K71" s="6" t="str">
        <f>VLOOKUP(tblSalaries[[#This Row],[Where do you work]],tblCountries[[Actual]:[Mapping]],2,FALSE)</f>
        <v>Brazil</v>
      </c>
      <c r="L71" s="6" t="str">
        <f>VLOOKUP(tblSalaries[[#This Row],[clean Country]],tblCountries[[Mapping]:[Region]],2,FALSE)</f>
        <v>Latin America</v>
      </c>
      <c r="M71" s="6">
        <f>VLOOKUP(tblSalaries[[#This Row],[clean Country]],tblCountries[[Mapping]:[geo_latitude]],3,FALSE)</f>
        <v>-52.856287736986999</v>
      </c>
      <c r="N71" s="6">
        <f>VLOOKUP(tblSalaries[[#This Row],[clean Country]],tblCountries[[Mapping]:[geo_latitude]],4,FALSE)</f>
        <v>-10.840474551047899</v>
      </c>
      <c r="O71" s="6" t="s">
        <v>13</v>
      </c>
      <c r="P71" s="6">
        <v>3</v>
      </c>
      <c r="Q71" s="6" t="str">
        <f>IF(tblSalaries[[#This Row],[Years of Experience]]&lt;5,"&lt;5",IF(tblSalaries[[#This Row],[Years of Experience]]&lt;10,"&lt;10",IF(tblSalaries[[#This Row],[Years of Experience]]&lt;15,"&lt;15",IF(tblSalaries[[#This Row],[Years of Experience]]&lt;20,"&lt;20"," &gt;20"))))</f>
        <v>&lt;5</v>
      </c>
      <c r="R71" s="14">
        <v>54</v>
      </c>
      <c r="S71" s="14">
        <f>VLOOKUP(tblSalaries[[#This Row],[clean Country]],Table3[[Country]:[GNI]],2,FALSE)</f>
        <v>11000</v>
      </c>
      <c r="T71" s="18">
        <f>tblSalaries[[#This Row],[Salary in USD]]/tblSalaries[[#This Row],[PPP GNI]]</f>
        <v>13.48039546088124</v>
      </c>
      <c r="U71" s="27">
        <f>IF(ISNUMBER(VLOOKUP(tblSalaries[[#This Row],[clean Country]],calc!$B$22:$C$127,2,TRUE)),tblSalaries[[#This Row],[Salary in USD]],0.001)</f>
        <v>148284.35006969364</v>
      </c>
    </row>
    <row r="72" spans="2:21" ht="15" customHeight="1" x14ac:dyDescent="0.25">
      <c r="B72" s="6" t="s">
        <v>3728</v>
      </c>
      <c r="C72" s="7">
        <v>41068.95045138889</v>
      </c>
      <c r="D72" s="8" t="s">
        <v>1880</v>
      </c>
      <c r="E72" s="6">
        <v>140000</v>
      </c>
      <c r="F72" s="6" t="s">
        <v>1881</v>
      </c>
      <c r="G72" s="9">
        <f>tblSalaries[[#This Row],[clean Salary (in local currency)]]*VLOOKUP(tblSalaries[[#This Row],[Currency]],tblXrate[],2,FALSE)</f>
        <v>148102.22862117883</v>
      </c>
      <c r="H72" s="6" t="s">
        <v>1882</v>
      </c>
      <c r="I72" s="6" t="s">
        <v>52</v>
      </c>
      <c r="J72" s="6" t="s">
        <v>46</v>
      </c>
      <c r="K72" s="6" t="str">
        <f>VLOOKUP(tblSalaries[[#This Row],[Where do you work]],tblCountries[[Actual]:[Mapping]],2,FALSE)</f>
        <v>Switzerland</v>
      </c>
      <c r="L72" s="6" t="str">
        <f>VLOOKUP(tblSalaries[[#This Row],[clean Country]],tblCountries[[Mapping]:[Region]],2,FALSE)</f>
        <v>Europe</v>
      </c>
      <c r="M72" s="6">
        <f>VLOOKUP(tblSalaries[[#This Row],[clean Country]],tblCountries[[Mapping]:[geo_latitude]],3,FALSE)</f>
        <v>8.2298220510780506</v>
      </c>
      <c r="N72" s="6">
        <f>VLOOKUP(tblSalaries[[#This Row],[clean Country]],tblCountries[[Mapping]:[geo_latitude]],4,FALSE)</f>
        <v>46.8002860055228</v>
      </c>
      <c r="O72" s="6" t="s">
        <v>18</v>
      </c>
      <c r="P72" s="6">
        <v>6</v>
      </c>
      <c r="Q72" s="6" t="str">
        <f>IF(tblSalaries[[#This Row],[Years of Experience]]&lt;5,"&lt;5",IF(tblSalaries[[#This Row],[Years of Experience]]&lt;10,"&lt;10",IF(tblSalaries[[#This Row],[Years of Experience]]&lt;15,"&lt;15",IF(tblSalaries[[#This Row],[Years of Experience]]&lt;20,"&lt;20"," &gt;20"))))</f>
        <v>&lt;10</v>
      </c>
      <c r="R72" s="14">
        <v>55</v>
      </c>
      <c r="S72" s="14">
        <f>VLOOKUP(tblSalaries[[#This Row],[clean Country]],Table3[[Country]:[GNI]],2,FALSE)</f>
        <v>49960</v>
      </c>
      <c r="T72" s="18">
        <f>tblSalaries[[#This Row],[Salary in USD]]/tblSalaries[[#This Row],[PPP GNI]]</f>
        <v>2.9644161053078228</v>
      </c>
      <c r="U72" s="27">
        <f>IF(ISNUMBER(VLOOKUP(tblSalaries[[#This Row],[clean Country]],calc!$B$22:$C$127,2,TRUE)),tblSalaries[[#This Row],[Salary in USD]],0.001)</f>
        <v>148102.22862117883</v>
      </c>
    </row>
    <row r="73" spans="2:21" ht="15" customHeight="1" x14ac:dyDescent="0.25">
      <c r="B73" s="6" t="s">
        <v>3780</v>
      </c>
      <c r="C73" s="7">
        <v>41072.866354166668</v>
      </c>
      <c r="D73" s="8" t="s">
        <v>1917</v>
      </c>
      <c r="E73" s="6">
        <v>145000</v>
      </c>
      <c r="F73" s="6" t="s">
        <v>82</v>
      </c>
      <c r="G73" s="9">
        <f>tblSalaries[[#This Row],[clean Salary (in local currency)]]*VLOOKUP(tblSalaries[[#This Row],[Currency]],tblXrate[],2,FALSE)</f>
        <v>147886.90017838217</v>
      </c>
      <c r="H73" s="6" t="s">
        <v>944</v>
      </c>
      <c r="I73" s="6" t="s">
        <v>488</v>
      </c>
      <c r="J73" s="6" t="s">
        <v>84</v>
      </c>
      <c r="K73" s="6" t="str">
        <f>VLOOKUP(tblSalaries[[#This Row],[Where do you work]],tblCountries[[Actual]:[Mapping]],2,FALSE)</f>
        <v>Australia</v>
      </c>
      <c r="L73" s="6" t="str">
        <f>VLOOKUP(tblSalaries[[#This Row],[clean Country]],tblCountries[[Mapping]:[Region]],2,FALSE)</f>
        <v>Australia</v>
      </c>
      <c r="M73" s="6">
        <f>VLOOKUP(tblSalaries[[#This Row],[clean Country]],tblCountries[[Mapping]:[geo_latitude]],3,FALSE)</f>
        <v>136.67140151954899</v>
      </c>
      <c r="N73" s="6">
        <f>VLOOKUP(tblSalaries[[#This Row],[clean Country]],tblCountries[[Mapping]:[geo_latitude]],4,FALSE)</f>
        <v>-24.803590596310801</v>
      </c>
      <c r="O73" s="6" t="s">
        <v>18</v>
      </c>
      <c r="P73" s="6">
        <v>15</v>
      </c>
      <c r="Q73" s="6" t="str">
        <f>IF(tblSalaries[[#This Row],[Years of Experience]]&lt;5,"&lt;5",IF(tblSalaries[[#This Row],[Years of Experience]]&lt;10,"&lt;10",IF(tblSalaries[[#This Row],[Years of Experience]]&lt;15,"&lt;15",IF(tblSalaries[[#This Row],[Years of Experience]]&lt;20,"&lt;20"," &gt;20"))))</f>
        <v>&lt;20</v>
      </c>
      <c r="R73" s="14">
        <v>56</v>
      </c>
      <c r="S73" s="14">
        <f>VLOOKUP(tblSalaries[[#This Row],[clean Country]],Table3[[Country]:[GNI]],2,FALSE)</f>
        <v>36910</v>
      </c>
      <c r="T73" s="18">
        <f>tblSalaries[[#This Row],[Salary in USD]]/tblSalaries[[#This Row],[PPP GNI]]</f>
        <v>4.0066892489401837</v>
      </c>
      <c r="U73" s="27">
        <f>IF(ISNUMBER(VLOOKUP(tblSalaries[[#This Row],[clean Country]],calc!$B$22:$C$127,2,TRUE)),tblSalaries[[#This Row],[Salary in USD]],0.001)</f>
        <v>147886.90017838217</v>
      </c>
    </row>
    <row r="74" spans="2:21" ht="15" customHeight="1" x14ac:dyDescent="0.25">
      <c r="B74" s="6" t="s">
        <v>2172</v>
      </c>
      <c r="C74" s="7">
        <v>41055.03329861111</v>
      </c>
      <c r="D74" s="8">
        <v>145000</v>
      </c>
      <c r="E74" s="6">
        <v>145000</v>
      </c>
      <c r="F74" s="6" t="s">
        <v>6</v>
      </c>
      <c r="G74" s="9">
        <f>tblSalaries[[#This Row],[clean Salary (in local currency)]]*VLOOKUP(tblSalaries[[#This Row],[Currency]],tblXrate[],2,FALSE)</f>
        <v>145000</v>
      </c>
      <c r="H74" s="6" t="s">
        <v>237</v>
      </c>
      <c r="I74" s="6" t="s">
        <v>488</v>
      </c>
      <c r="J74" s="6" t="s">
        <v>46</v>
      </c>
      <c r="K74" s="6" t="str">
        <f>VLOOKUP(tblSalaries[[#This Row],[Where do you work]],tblCountries[[Actual]:[Mapping]],2,FALSE)</f>
        <v>Switzerland</v>
      </c>
      <c r="L74" s="6" t="str">
        <f>VLOOKUP(tblSalaries[[#This Row],[clean Country]],tblCountries[[Mapping]:[Region]],2,FALSE)</f>
        <v>Europe</v>
      </c>
      <c r="M74" s="6">
        <f>VLOOKUP(tblSalaries[[#This Row],[clean Country]],tblCountries[[Mapping]:[geo_latitude]],3,FALSE)</f>
        <v>8.2298220510780506</v>
      </c>
      <c r="N74" s="6">
        <f>VLOOKUP(tblSalaries[[#This Row],[clean Country]],tblCountries[[Mapping]:[geo_latitude]],4,FALSE)</f>
        <v>46.8002860055228</v>
      </c>
      <c r="O74" s="6" t="s">
        <v>13</v>
      </c>
      <c r="P74" s="6"/>
      <c r="Q74" s="6" t="str">
        <f>IF(tblSalaries[[#This Row],[Years of Experience]]&lt;5,"&lt;5",IF(tblSalaries[[#This Row],[Years of Experience]]&lt;10,"&lt;10",IF(tblSalaries[[#This Row],[Years of Experience]]&lt;15,"&lt;15",IF(tblSalaries[[#This Row],[Years of Experience]]&lt;20,"&lt;20"," &gt;20"))))</f>
        <v>&lt;5</v>
      </c>
      <c r="R74" s="14">
        <v>57</v>
      </c>
      <c r="S74" s="14">
        <f>VLOOKUP(tblSalaries[[#This Row],[clean Country]],Table3[[Country]:[GNI]],2,FALSE)</f>
        <v>49960</v>
      </c>
      <c r="T74" s="18">
        <f>tblSalaries[[#This Row],[Salary in USD]]/tblSalaries[[#This Row],[PPP GNI]]</f>
        <v>2.9023218574859886</v>
      </c>
      <c r="U74" s="27">
        <f>IF(ISNUMBER(VLOOKUP(tblSalaries[[#This Row],[clean Country]],calc!$B$22:$C$127,2,TRUE)),tblSalaries[[#This Row],[Salary in USD]],0.001)</f>
        <v>145000</v>
      </c>
    </row>
    <row r="75" spans="2:21" ht="15" customHeight="1" x14ac:dyDescent="0.25">
      <c r="B75" s="6" t="s">
        <v>3500</v>
      </c>
      <c r="C75" s="7">
        <v>41060.303888888891</v>
      </c>
      <c r="D75" s="8">
        <v>145000</v>
      </c>
      <c r="E75" s="6">
        <v>145000</v>
      </c>
      <c r="F75" s="6" t="s">
        <v>6</v>
      </c>
      <c r="G75" s="9">
        <f>tblSalaries[[#This Row],[clean Salary (in local currency)]]*VLOOKUP(tblSalaries[[#This Row],[Currency]],tblXrate[],2,FALSE)</f>
        <v>145000</v>
      </c>
      <c r="H75" s="6" t="s">
        <v>616</v>
      </c>
      <c r="I75" s="6" t="s">
        <v>20</v>
      </c>
      <c r="J75" s="6" t="s">
        <v>15</v>
      </c>
      <c r="K75" s="6" t="str">
        <f>VLOOKUP(tblSalaries[[#This Row],[Where do you work]],tblCountries[[Actual]:[Mapping]],2,FALSE)</f>
        <v>USA</v>
      </c>
      <c r="L75" s="6" t="str">
        <f>VLOOKUP(tblSalaries[[#This Row],[clean Country]],tblCountries[[Mapping]:[Region]],2,FALSE)</f>
        <v>America</v>
      </c>
      <c r="M75" s="6">
        <f>VLOOKUP(tblSalaries[[#This Row],[clean Country]],tblCountries[[Mapping]:[geo_latitude]],3,FALSE)</f>
        <v>-100.37109375</v>
      </c>
      <c r="N75" s="6">
        <f>VLOOKUP(tblSalaries[[#This Row],[clean Country]],tblCountries[[Mapping]:[geo_latitude]],4,FALSE)</f>
        <v>40.580584664127599</v>
      </c>
      <c r="O75" s="6" t="s">
        <v>9</v>
      </c>
      <c r="P75" s="6">
        <v>6</v>
      </c>
      <c r="Q75" s="6" t="str">
        <f>IF(tblSalaries[[#This Row],[Years of Experience]]&lt;5,"&lt;5",IF(tblSalaries[[#This Row],[Years of Experience]]&lt;10,"&lt;10",IF(tblSalaries[[#This Row],[Years of Experience]]&lt;15,"&lt;15",IF(tblSalaries[[#This Row],[Years of Experience]]&lt;20,"&lt;20"," &gt;20"))))</f>
        <v>&lt;10</v>
      </c>
      <c r="R75" s="14">
        <v>58</v>
      </c>
      <c r="S75" s="14">
        <f>VLOOKUP(tblSalaries[[#This Row],[clean Country]],Table3[[Country]:[GNI]],2,FALSE)</f>
        <v>47310</v>
      </c>
      <c r="T75" s="18">
        <f>tblSalaries[[#This Row],[Salary in USD]]/tblSalaries[[#This Row],[PPP GNI]]</f>
        <v>3.0648911435214541</v>
      </c>
      <c r="U75" s="27">
        <f>IF(ISNUMBER(VLOOKUP(tblSalaries[[#This Row],[clean Country]],calc!$B$22:$C$127,2,TRUE)),tblSalaries[[#This Row],[Salary in USD]],0.001)</f>
        <v>1E-3</v>
      </c>
    </row>
    <row r="76" spans="2:21" ht="15" customHeight="1" x14ac:dyDescent="0.25">
      <c r="B76" s="6" t="s">
        <v>2986</v>
      </c>
      <c r="C76" s="7">
        <v>41057.431921296295</v>
      </c>
      <c r="D76" s="8" t="s">
        <v>1132</v>
      </c>
      <c r="E76" s="6">
        <v>180000</v>
      </c>
      <c r="F76" s="6" t="s">
        <v>670</v>
      </c>
      <c r="G76" s="9">
        <f>tblSalaries[[#This Row],[clean Salary (in local currency)]]*VLOOKUP(tblSalaries[[#This Row],[Currency]],tblXrate[],2,FALSE)</f>
        <v>143565.85684888897</v>
      </c>
      <c r="H76" s="6" t="s">
        <v>448</v>
      </c>
      <c r="I76" s="6" t="s">
        <v>52</v>
      </c>
      <c r="J76" s="6" t="s">
        <v>672</v>
      </c>
      <c r="K76" s="6" t="str">
        <f>VLOOKUP(tblSalaries[[#This Row],[Where do you work]],tblCountries[[Actual]:[Mapping]],2,FALSE)</f>
        <v>New Zealand</v>
      </c>
      <c r="L76" s="6" t="str">
        <f>VLOOKUP(tblSalaries[[#This Row],[clean Country]],tblCountries[[Mapping]:[Region]],2,FALSE)</f>
        <v>Australia</v>
      </c>
      <c r="M76" s="6">
        <f>VLOOKUP(tblSalaries[[#This Row],[clean Country]],tblCountries[[Mapping]:[geo_latitude]],3,FALSE)</f>
        <v>157.68814341298901</v>
      </c>
      <c r="N76" s="6">
        <f>VLOOKUP(tblSalaries[[#This Row],[clean Country]],tblCountries[[Mapping]:[geo_latitude]],4,FALSE)</f>
        <v>-41.605832905433601</v>
      </c>
      <c r="O76" s="6" t="s">
        <v>9</v>
      </c>
      <c r="P76" s="6">
        <v>25</v>
      </c>
      <c r="Q76" s="6" t="str">
        <f>IF(tblSalaries[[#This Row],[Years of Experience]]&lt;5,"&lt;5",IF(tblSalaries[[#This Row],[Years of Experience]]&lt;10,"&lt;10",IF(tblSalaries[[#This Row],[Years of Experience]]&lt;15,"&lt;15",IF(tblSalaries[[#This Row],[Years of Experience]]&lt;20,"&lt;20"," &gt;20"))))</f>
        <v xml:space="preserve"> &gt;20</v>
      </c>
      <c r="R76" s="14">
        <v>59</v>
      </c>
      <c r="S76" s="14">
        <f>VLOOKUP(tblSalaries[[#This Row],[clean Country]],Table3[[Country]:[GNI]],2,FALSE)</f>
        <v>28100</v>
      </c>
      <c r="T76" s="18">
        <f>tblSalaries[[#This Row],[Salary in USD]]/tblSalaries[[#This Row],[PPP GNI]]</f>
        <v>5.1091052259391097</v>
      </c>
      <c r="U76" s="27">
        <f>IF(ISNUMBER(VLOOKUP(tblSalaries[[#This Row],[clean Country]],calc!$B$22:$C$127,2,TRUE)),tblSalaries[[#This Row],[Salary in USD]],0.001)</f>
        <v>143565.85684888897</v>
      </c>
    </row>
    <row r="77" spans="2:21" ht="15" customHeight="1" x14ac:dyDescent="0.25">
      <c r="B77" s="6" t="s">
        <v>2250</v>
      </c>
      <c r="C77" s="7">
        <v>41055.044374999998</v>
      </c>
      <c r="D77" s="8">
        <v>140000</v>
      </c>
      <c r="E77" s="6">
        <v>140000</v>
      </c>
      <c r="F77" s="6" t="s">
        <v>6</v>
      </c>
      <c r="G77" s="9">
        <f>tblSalaries[[#This Row],[clean Salary (in local currency)]]*VLOOKUP(tblSalaries[[#This Row],[Currency]],tblXrate[],2,FALSE)</f>
        <v>140000</v>
      </c>
      <c r="H77" s="6" t="s">
        <v>52</v>
      </c>
      <c r="I77" s="6" t="s">
        <v>52</v>
      </c>
      <c r="J77" s="6" t="s">
        <v>15</v>
      </c>
      <c r="K77" s="6" t="str">
        <f>VLOOKUP(tblSalaries[[#This Row],[Where do you work]],tblCountries[[Actual]:[Mapping]],2,FALSE)</f>
        <v>USA</v>
      </c>
      <c r="L77" s="6" t="str">
        <f>VLOOKUP(tblSalaries[[#This Row],[clean Country]],tblCountries[[Mapping]:[Region]],2,FALSE)</f>
        <v>America</v>
      </c>
      <c r="M77" s="6">
        <f>VLOOKUP(tblSalaries[[#This Row],[clean Country]],tblCountries[[Mapping]:[geo_latitude]],3,FALSE)</f>
        <v>-100.37109375</v>
      </c>
      <c r="N77" s="6">
        <f>VLOOKUP(tblSalaries[[#This Row],[clean Country]],tblCountries[[Mapping]:[geo_latitude]],4,FALSE)</f>
        <v>40.580584664127599</v>
      </c>
      <c r="O77" s="6" t="s">
        <v>9</v>
      </c>
      <c r="P77" s="6"/>
      <c r="Q77" s="6" t="str">
        <f>IF(tblSalaries[[#This Row],[Years of Experience]]&lt;5,"&lt;5",IF(tblSalaries[[#This Row],[Years of Experience]]&lt;10,"&lt;10",IF(tblSalaries[[#This Row],[Years of Experience]]&lt;15,"&lt;15",IF(tblSalaries[[#This Row],[Years of Experience]]&lt;20,"&lt;20"," &gt;20"))))</f>
        <v>&lt;5</v>
      </c>
      <c r="R77" s="14">
        <v>60</v>
      </c>
      <c r="S77" s="14">
        <f>VLOOKUP(tblSalaries[[#This Row],[clean Country]],Table3[[Country]:[GNI]],2,FALSE)</f>
        <v>47310</v>
      </c>
      <c r="T77" s="18">
        <f>tblSalaries[[#This Row],[Salary in USD]]/tblSalaries[[#This Row],[PPP GNI]]</f>
        <v>2.9592052420207144</v>
      </c>
      <c r="U77" s="27">
        <f>IF(ISNUMBER(VLOOKUP(tblSalaries[[#This Row],[clean Country]],calc!$B$22:$C$127,2,TRUE)),tblSalaries[[#This Row],[Salary in USD]],0.001)</f>
        <v>1E-3</v>
      </c>
    </row>
    <row r="78" spans="2:21" ht="15" customHeight="1" x14ac:dyDescent="0.25">
      <c r="B78" s="6" t="s">
        <v>2562</v>
      </c>
      <c r="C78" s="7">
        <v>41055.264328703706</v>
      </c>
      <c r="D78" s="8">
        <v>140000</v>
      </c>
      <c r="E78" s="6">
        <v>140000</v>
      </c>
      <c r="F78" s="6" t="s">
        <v>6</v>
      </c>
      <c r="G78" s="9">
        <f>tblSalaries[[#This Row],[clean Salary (in local currency)]]*VLOOKUP(tblSalaries[[#This Row],[Currency]],tblXrate[],2,FALSE)</f>
        <v>140000</v>
      </c>
      <c r="H78" s="6" t="s">
        <v>270</v>
      </c>
      <c r="I78" s="6" t="s">
        <v>488</v>
      </c>
      <c r="J78" s="6" t="s">
        <v>15</v>
      </c>
      <c r="K78" s="6" t="str">
        <f>VLOOKUP(tblSalaries[[#This Row],[Where do you work]],tblCountries[[Actual]:[Mapping]],2,FALSE)</f>
        <v>USA</v>
      </c>
      <c r="L78" s="6" t="str">
        <f>VLOOKUP(tblSalaries[[#This Row],[clean Country]],tblCountries[[Mapping]:[Region]],2,FALSE)</f>
        <v>America</v>
      </c>
      <c r="M78" s="6">
        <f>VLOOKUP(tblSalaries[[#This Row],[clean Country]],tblCountries[[Mapping]:[geo_latitude]],3,FALSE)</f>
        <v>-100.37109375</v>
      </c>
      <c r="N78" s="6">
        <f>VLOOKUP(tblSalaries[[#This Row],[clean Country]],tblCountries[[Mapping]:[geo_latitude]],4,FALSE)</f>
        <v>40.580584664127599</v>
      </c>
      <c r="O78" s="6" t="s">
        <v>18</v>
      </c>
      <c r="P78" s="6">
        <v>10</v>
      </c>
      <c r="Q78" s="6" t="str">
        <f>IF(tblSalaries[[#This Row],[Years of Experience]]&lt;5,"&lt;5",IF(tblSalaries[[#This Row],[Years of Experience]]&lt;10,"&lt;10",IF(tblSalaries[[#This Row],[Years of Experience]]&lt;15,"&lt;15",IF(tblSalaries[[#This Row],[Years of Experience]]&lt;20,"&lt;20"," &gt;20"))))</f>
        <v>&lt;15</v>
      </c>
      <c r="R78" s="14">
        <v>61</v>
      </c>
      <c r="S78" s="14">
        <f>VLOOKUP(tblSalaries[[#This Row],[clean Country]],Table3[[Country]:[GNI]],2,FALSE)</f>
        <v>47310</v>
      </c>
      <c r="T78" s="18">
        <f>tblSalaries[[#This Row],[Salary in USD]]/tblSalaries[[#This Row],[PPP GNI]]</f>
        <v>2.9592052420207144</v>
      </c>
      <c r="U78" s="27">
        <f>IF(ISNUMBER(VLOOKUP(tblSalaries[[#This Row],[clean Country]],calc!$B$22:$C$127,2,TRUE)),tblSalaries[[#This Row],[Salary in USD]],0.001)</f>
        <v>1E-3</v>
      </c>
    </row>
    <row r="79" spans="2:21" ht="15" customHeight="1" x14ac:dyDescent="0.25">
      <c r="B79" s="6" t="s">
        <v>3273</v>
      </c>
      <c r="C79" s="7">
        <v>41058.55228009259</v>
      </c>
      <c r="D79" s="8">
        <v>140000</v>
      </c>
      <c r="E79" s="6">
        <v>140000</v>
      </c>
      <c r="F79" s="6" t="s">
        <v>6</v>
      </c>
      <c r="G79" s="9">
        <f>tblSalaries[[#This Row],[clean Salary (in local currency)]]*VLOOKUP(tblSalaries[[#This Row],[Currency]],tblXrate[],2,FALSE)</f>
        <v>140000</v>
      </c>
      <c r="H79" s="6" t="s">
        <v>89</v>
      </c>
      <c r="I79" s="6" t="s">
        <v>310</v>
      </c>
      <c r="J79" s="6" t="s">
        <v>15</v>
      </c>
      <c r="K79" s="6" t="str">
        <f>VLOOKUP(tblSalaries[[#This Row],[Where do you work]],tblCountries[[Actual]:[Mapping]],2,FALSE)</f>
        <v>USA</v>
      </c>
      <c r="L79" s="6" t="str">
        <f>VLOOKUP(tblSalaries[[#This Row],[clean Country]],tblCountries[[Mapping]:[Region]],2,FALSE)</f>
        <v>America</v>
      </c>
      <c r="M79" s="6">
        <f>VLOOKUP(tblSalaries[[#This Row],[clean Country]],tblCountries[[Mapping]:[geo_latitude]],3,FALSE)</f>
        <v>-100.37109375</v>
      </c>
      <c r="N79" s="6">
        <f>VLOOKUP(tblSalaries[[#This Row],[clean Country]],tblCountries[[Mapping]:[geo_latitude]],4,FALSE)</f>
        <v>40.580584664127599</v>
      </c>
      <c r="O79" s="6" t="s">
        <v>9</v>
      </c>
      <c r="P79" s="6">
        <v>12</v>
      </c>
      <c r="Q79" s="6" t="str">
        <f>IF(tblSalaries[[#This Row],[Years of Experience]]&lt;5,"&lt;5",IF(tblSalaries[[#This Row],[Years of Experience]]&lt;10,"&lt;10",IF(tblSalaries[[#This Row],[Years of Experience]]&lt;15,"&lt;15",IF(tblSalaries[[#This Row],[Years of Experience]]&lt;20,"&lt;20"," &gt;20"))))</f>
        <v>&lt;15</v>
      </c>
      <c r="R79" s="14">
        <v>62</v>
      </c>
      <c r="S79" s="14">
        <f>VLOOKUP(tblSalaries[[#This Row],[clean Country]],Table3[[Country]:[GNI]],2,FALSE)</f>
        <v>47310</v>
      </c>
      <c r="T79" s="18">
        <f>tblSalaries[[#This Row],[Salary in USD]]/tblSalaries[[#This Row],[PPP GNI]]</f>
        <v>2.9592052420207144</v>
      </c>
      <c r="U79" s="27">
        <f>IF(ISNUMBER(VLOOKUP(tblSalaries[[#This Row],[clean Country]],calc!$B$22:$C$127,2,TRUE)),tblSalaries[[#This Row],[Salary in USD]],0.001)</f>
        <v>1E-3</v>
      </c>
    </row>
    <row r="80" spans="2:21" ht="15" customHeight="1" x14ac:dyDescent="0.25">
      <c r="B80" s="6" t="s">
        <v>3594</v>
      </c>
      <c r="C80" s="7">
        <v>41062.801793981482</v>
      </c>
      <c r="D80" s="8">
        <v>140000</v>
      </c>
      <c r="E80" s="6">
        <v>140000</v>
      </c>
      <c r="F80" s="6" t="s">
        <v>6</v>
      </c>
      <c r="G80" s="9">
        <f>tblSalaries[[#This Row],[clean Salary (in local currency)]]*VLOOKUP(tblSalaries[[#This Row],[Currency]],tblXrate[],2,FALSE)</f>
        <v>140000</v>
      </c>
      <c r="H80" s="6" t="s">
        <v>1080</v>
      </c>
      <c r="I80" s="6" t="s">
        <v>52</v>
      </c>
      <c r="J80" s="6" t="s">
        <v>15</v>
      </c>
      <c r="K80" s="6" t="str">
        <f>VLOOKUP(tblSalaries[[#This Row],[Where do you work]],tblCountries[[Actual]:[Mapping]],2,FALSE)</f>
        <v>USA</v>
      </c>
      <c r="L80" s="6" t="str">
        <f>VLOOKUP(tblSalaries[[#This Row],[clean Country]],tblCountries[[Mapping]:[Region]],2,FALSE)</f>
        <v>America</v>
      </c>
      <c r="M80" s="6">
        <f>VLOOKUP(tblSalaries[[#This Row],[clean Country]],tblCountries[[Mapping]:[geo_latitude]],3,FALSE)</f>
        <v>-100.37109375</v>
      </c>
      <c r="N80" s="6">
        <f>VLOOKUP(tblSalaries[[#This Row],[clean Country]],tblCountries[[Mapping]:[geo_latitude]],4,FALSE)</f>
        <v>40.580584664127599</v>
      </c>
      <c r="O80" s="6" t="s">
        <v>9</v>
      </c>
      <c r="P80" s="6">
        <v>12</v>
      </c>
      <c r="Q80" s="6" t="str">
        <f>IF(tblSalaries[[#This Row],[Years of Experience]]&lt;5,"&lt;5",IF(tblSalaries[[#This Row],[Years of Experience]]&lt;10,"&lt;10",IF(tblSalaries[[#This Row],[Years of Experience]]&lt;15,"&lt;15",IF(tblSalaries[[#This Row],[Years of Experience]]&lt;20,"&lt;20"," &gt;20"))))</f>
        <v>&lt;15</v>
      </c>
      <c r="R80" s="14">
        <v>63</v>
      </c>
      <c r="S80" s="14">
        <f>VLOOKUP(tblSalaries[[#This Row],[clean Country]],Table3[[Country]:[GNI]],2,FALSE)</f>
        <v>47310</v>
      </c>
      <c r="T80" s="18">
        <f>tblSalaries[[#This Row],[Salary in USD]]/tblSalaries[[#This Row],[PPP GNI]]</f>
        <v>2.9592052420207144</v>
      </c>
      <c r="U80" s="27">
        <f>IF(ISNUMBER(VLOOKUP(tblSalaries[[#This Row],[clean Country]],calc!$B$22:$C$127,2,TRUE)),tblSalaries[[#This Row],[Salary in USD]],0.001)</f>
        <v>1E-3</v>
      </c>
    </row>
    <row r="81" spans="2:21" ht="15" customHeight="1" x14ac:dyDescent="0.25">
      <c r="B81" s="6" t="s">
        <v>2226</v>
      </c>
      <c r="C81" s="7">
        <v>41055.040185185186</v>
      </c>
      <c r="D81" s="8" t="s">
        <v>297</v>
      </c>
      <c r="E81" s="6">
        <v>138000</v>
      </c>
      <c r="F81" s="6" t="s">
        <v>6</v>
      </c>
      <c r="G81" s="9">
        <f>tblSalaries[[#This Row],[clean Salary (in local currency)]]*VLOOKUP(tblSalaries[[#This Row],[Currency]],tblXrate[],2,FALSE)</f>
        <v>138000</v>
      </c>
      <c r="H81" s="6" t="s">
        <v>298</v>
      </c>
      <c r="I81" s="6" t="s">
        <v>279</v>
      </c>
      <c r="J81" s="6" t="s">
        <v>299</v>
      </c>
      <c r="K81" s="6" t="str">
        <f>VLOOKUP(tblSalaries[[#This Row],[Where do you work]],tblCountries[[Actual]:[Mapping]],2,FALSE)</f>
        <v>Thailand</v>
      </c>
      <c r="L81" s="6" t="str">
        <f>VLOOKUP(tblSalaries[[#This Row],[clean Country]],tblCountries[[Mapping]:[Region]],2,FALSE)</f>
        <v>Asia</v>
      </c>
      <c r="M81" s="6">
        <f>VLOOKUP(tblSalaries[[#This Row],[clean Country]],tblCountries[[Mapping]:[geo_latitude]],3,FALSE)</f>
        <v>100.83273</v>
      </c>
      <c r="N81" s="6">
        <f>VLOOKUP(tblSalaries[[#This Row],[clean Country]],tblCountries[[Mapping]:[geo_latitude]],4,FALSE)</f>
        <v>14.8971921</v>
      </c>
      <c r="O81" s="6" t="s">
        <v>9</v>
      </c>
      <c r="P81" s="6"/>
      <c r="Q81" s="6" t="str">
        <f>IF(tblSalaries[[#This Row],[Years of Experience]]&lt;5,"&lt;5",IF(tblSalaries[[#This Row],[Years of Experience]]&lt;10,"&lt;10",IF(tblSalaries[[#This Row],[Years of Experience]]&lt;15,"&lt;15",IF(tblSalaries[[#This Row],[Years of Experience]]&lt;20,"&lt;20"," &gt;20"))))</f>
        <v>&lt;5</v>
      </c>
      <c r="R81" s="14">
        <v>64</v>
      </c>
      <c r="S81" s="14">
        <f>VLOOKUP(tblSalaries[[#This Row],[clean Country]],Table3[[Country]:[GNI]],2,FALSE)</f>
        <v>8190</v>
      </c>
      <c r="T81" s="18">
        <f>tblSalaries[[#This Row],[Salary in USD]]/tblSalaries[[#This Row],[PPP GNI]]</f>
        <v>16.84981684981685</v>
      </c>
      <c r="U81" s="27">
        <f>IF(ISNUMBER(VLOOKUP(tblSalaries[[#This Row],[clean Country]],calc!$B$22:$C$127,2,TRUE)),tblSalaries[[#This Row],[Salary in USD]],0.001)</f>
        <v>138000</v>
      </c>
    </row>
    <row r="82" spans="2:21" ht="15" customHeight="1" x14ac:dyDescent="0.25">
      <c r="B82" s="6" t="s">
        <v>2325</v>
      </c>
      <c r="C82" s="7">
        <v>41055.061539351853</v>
      </c>
      <c r="D82" s="8">
        <v>137500</v>
      </c>
      <c r="E82" s="6">
        <v>137500</v>
      </c>
      <c r="F82" s="6" t="s">
        <v>6</v>
      </c>
      <c r="G82" s="9">
        <f>tblSalaries[[#This Row],[clean Salary (in local currency)]]*VLOOKUP(tblSalaries[[#This Row],[Currency]],tblXrate[],2,FALSE)</f>
        <v>137500</v>
      </c>
      <c r="H82" s="6" t="s">
        <v>397</v>
      </c>
      <c r="I82" s="6" t="s">
        <v>20</v>
      </c>
      <c r="J82" s="6" t="s">
        <v>15</v>
      </c>
      <c r="K82" s="6" t="str">
        <f>VLOOKUP(tblSalaries[[#This Row],[Where do you work]],tblCountries[[Actual]:[Mapping]],2,FALSE)</f>
        <v>USA</v>
      </c>
      <c r="L82" s="6" t="str">
        <f>VLOOKUP(tblSalaries[[#This Row],[clean Country]],tblCountries[[Mapping]:[Region]],2,FALSE)</f>
        <v>America</v>
      </c>
      <c r="M82" s="6">
        <f>VLOOKUP(tblSalaries[[#This Row],[clean Country]],tblCountries[[Mapping]:[geo_latitude]],3,FALSE)</f>
        <v>-100.37109375</v>
      </c>
      <c r="N82" s="6">
        <f>VLOOKUP(tblSalaries[[#This Row],[clean Country]],tblCountries[[Mapping]:[geo_latitude]],4,FALSE)</f>
        <v>40.580584664127599</v>
      </c>
      <c r="O82" s="6" t="s">
        <v>9</v>
      </c>
      <c r="P82" s="6"/>
      <c r="Q82" s="6" t="str">
        <f>IF(tblSalaries[[#This Row],[Years of Experience]]&lt;5,"&lt;5",IF(tblSalaries[[#This Row],[Years of Experience]]&lt;10,"&lt;10",IF(tblSalaries[[#This Row],[Years of Experience]]&lt;15,"&lt;15",IF(tblSalaries[[#This Row],[Years of Experience]]&lt;20,"&lt;20"," &gt;20"))))</f>
        <v>&lt;5</v>
      </c>
      <c r="R82" s="14">
        <v>65</v>
      </c>
      <c r="S82" s="14">
        <f>VLOOKUP(tblSalaries[[#This Row],[clean Country]],Table3[[Country]:[GNI]],2,FALSE)</f>
        <v>47310</v>
      </c>
      <c r="T82" s="18">
        <f>tblSalaries[[#This Row],[Salary in USD]]/tblSalaries[[#This Row],[PPP GNI]]</f>
        <v>2.9063622912703444</v>
      </c>
      <c r="U82" s="27">
        <f>IF(ISNUMBER(VLOOKUP(tblSalaries[[#This Row],[clean Country]],calc!$B$22:$C$127,2,TRUE)),tblSalaries[[#This Row],[Salary in USD]],0.001)</f>
        <v>1E-3</v>
      </c>
    </row>
    <row r="83" spans="2:21" ht="15" customHeight="1" x14ac:dyDescent="0.25">
      <c r="B83" s="6" t="s">
        <v>3373</v>
      </c>
      <c r="C83" s="7">
        <v>41058.933657407404</v>
      </c>
      <c r="D83" s="8">
        <v>136000</v>
      </c>
      <c r="E83" s="6">
        <v>136000</v>
      </c>
      <c r="F83" s="6" t="s">
        <v>6</v>
      </c>
      <c r="G83" s="9">
        <f>tblSalaries[[#This Row],[clean Salary (in local currency)]]*VLOOKUP(tblSalaries[[#This Row],[Currency]],tblXrate[],2,FALSE)</f>
        <v>136000</v>
      </c>
      <c r="H83" s="6" t="s">
        <v>1557</v>
      </c>
      <c r="I83" s="6" t="s">
        <v>52</v>
      </c>
      <c r="J83" s="6" t="s">
        <v>15</v>
      </c>
      <c r="K83" s="6" t="str">
        <f>VLOOKUP(tblSalaries[[#This Row],[Where do you work]],tblCountries[[Actual]:[Mapping]],2,FALSE)</f>
        <v>USA</v>
      </c>
      <c r="L83" s="6" t="str">
        <f>VLOOKUP(tblSalaries[[#This Row],[clean Country]],tblCountries[[Mapping]:[Region]],2,FALSE)</f>
        <v>America</v>
      </c>
      <c r="M83" s="6">
        <f>VLOOKUP(tblSalaries[[#This Row],[clean Country]],tblCountries[[Mapping]:[geo_latitude]],3,FALSE)</f>
        <v>-100.37109375</v>
      </c>
      <c r="N83" s="6">
        <f>VLOOKUP(tblSalaries[[#This Row],[clean Country]],tblCountries[[Mapping]:[geo_latitude]],4,FALSE)</f>
        <v>40.580584664127599</v>
      </c>
      <c r="O83" s="6" t="s">
        <v>9</v>
      </c>
      <c r="P83" s="6">
        <v>10</v>
      </c>
      <c r="Q83" s="6" t="str">
        <f>IF(tblSalaries[[#This Row],[Years of Experience]]&lt;5,"&lt;5",IF(tblSalaries[[#This Row],[Years of Experience]]&lt;10,"&lt;10",IF(tblSalaries[[#This Row],[Years of Experience]]&lt;15,"&lt;15",IF(tblSalaries[[#This Row],[Years of Experience]]&lt;20,"&lt;20"," &gt;20"))))</f>
        <v>&lt;15</v>
      </c>
      <c r="R83" s="14">
        <v>66</v>
      </c>
      <c r="S83" s="14">
        <f>VLOOKUP(tblSalaries[[#This Row],[clean Country]],Table3[[Country]:[GNI]],2,FALSE)</f>
        <v>47310</v>
      </c>
      <c r="T83" s="18">
        <f>tblSalaries[[#This Row],[Salary in USD]]/tblSalaries[[#This Row],[PPP GNI]]</f>
        <v>2.8746565208201225</v>
      </c>
      <c r="U83" s="27">
        <f>IF(ISNUMBER(VLOOKUP(tblSalaries[[#This Row],[clean Country]],calc!$B$22:$C$127,2,TRUE)),tblSalaries[[#This Row],[Salary in USD]],0.001)</f>
        <v>1E-3</v>
      </c>
    </row>
    <row r="84" spans="2:21" ht="15" customHeight="1" x14ac:dyDescent="0.25">
      <c r="B84" s="6" t="s">
        <v>2341</v>
      </c>
      <c r="C84" s="7">
        <v>41055.065995370373</v>
      </c>
      <c r="D84" s="8">
        <v>135000</v>
      </c>
      <c r="E84" s="6">
        <v>135000</v>
      </c>
      <c r="F84" s="6" t="s">
        <v>6</v>
      </c>
      <c r="G84" s="9">
        <f>tblSalaries[[#This Row],[clean Salary (in local currency)]]*VLOOKUP(tblSalaries[[#This Row],[Currency]],tblXrate[],2,FALSE)</f>
        <v>135000</v>
      </c>
      <c r="H84" s="6" t="s">
        <v>418</v>
      </c>
      <c r="I84" s="6" t="s">
        <v>52</v>
      </c>
      <c r="J84" s="6" t="s">
        <v>15</v>
      </c>
      <c r="K84" s="6" t="str">
        <f>VLOOKUP(tblSalaries[[#This Row],[Where do you work]],tblCountries[[Actual]:[Mapping]],2,FALSE)</f>
        <v>USA</v>
      </c>
      <c r="L84" s="6" t="str">
        <f>VLOOKUP(tblSalaries[[#This Row],[clean Country]],tblCountries[[Mapping]:[Region]],2,FALSE)</f>
        <v>America</v>
      </c>
      <c r="M84" s="6">
        <f>VLOOKUP(tblSalaries[[#This Row],[clean Country]],tblCountries[[Mapping]:[geo_latitude]],3,FALSE)</f>
        <v>-100.37109375</v>
      </c>
      <c r="N84" s="6">
        <f>VLOOKUP(tblSalaries[[#This Row],[clean Country]],tblCountries[[Mapping]:[geo_latitude]],4,FALSE)</f>
        <v>40.580584664127599</v>
      </c>
      <c r="O84" s="6" t="s">
        <v>13</v>
      </c>
      <c r="P84" s="6"/>
      <c r="Q84" s="6" t="str">
        <f>IF(tblSalaries[[#This Row],[Years of Experience]]&lt;5,"&lt;5",IF(tblSalaries[[#This Row],[Years of Experience]]&lt;10,"&lt;10",IF(tblSalaries[[#This Row],[Years of Experience]]&lt;15,"&lt;15",IF(tblSalaries[[#This Row],[Years of Experience]]&lt;20,"&lt;20"," &gt;20"))))</f>
        <v>&lt;5</v>
      </c>
      <c r="R84" s="14">
        <v>67</v>
      </c>
      <c r="S84" s="14">
        <f>VLOOKUP(tblSalaries[[#This Row],[clean Country]],Table3[[Country]:[GNI]],2,FALSE)</f>
        <v>47310</v>
      </c>
      <c r="T84" s="18">
        <f>tblSalaries[[#This Row],[Salary in USD]]/tblSalaries[[#This Row],[PPP GNI]]</f>
        <v>2.8535193405199748</v>
      </c>
      <c r="U84" s="27">
        <f>IF(ISNUMBER(VLOOKUP(tblSalaries[[#This Row],[clean Country]],calc!$B$22:$C$127,2,TRUE)),tblSalaries[[#This Row],[Salary in USD]],0.001)</f>
        <v>1E-3</v>
      </c>
    </row>
    <row r="85" spans="2:21" ht="15" customHeight="1" x14ac:dyDescent="0.25">
      <c r="B85" s="6" t="s">
        <v>2860</v>
      </c>
      <c r="C85" s="7">
        <v>41056.305023148147</v>
      </c>
      <c r="D85" s="8">
        <v>135000</v>
      </c>
      <c r="E85" s="6">
        <v>135000</v>
      </c>
      <c r="F85" s="6" t="s">
        <v>6</v>
      </c>
      <c r="G85" s="9">
        <f>tblSalaries[[#This Row],[clean Salary (in local currency)]]*VLOOKUP(tblSalaries[[#This Row],[Currency]],tblXrate[],2,FALSE)</f>
        <v>135000</v>
      </c>
      <c r="H85" s="6" t="s">
        <v>999</v>
      </c>
      <c r="I85" s="6" t="s">
        <v>4001</v>
      </c>
      <c r="J85" s="6" t="s">
        <v>15</v>
      </c>
      <c r="K85" s="6" t="str">
        <f>VLOOKUP(tblSalaries[[#This Row],[Where do you work]],tblCountries[[Actual]:[Mapping]],2,FALSE)</f>
        <v>USA</v>
      </c>
      <c r="L85" s="6" t="str">
        <f>VLOOKUP(tblSalaries[[#This Row],[clean Country]],tblCountries[[Mapping]:[Region]],2,FALSE)</f>
        <v>America</v>
      </c>
      <c r="M85" s="6">
        <f>VLOOKUP(tblSalaries[[#This Row],[clean Country]],tblCountries[[Mapping]:[geo_latitude]],3,FALSE)</f>
        <v>-100.37109375</v>
      </c>
      <c r="N85" s="6">
        <f>VLOOKUP(tblSalaries[[#This Row],[clean Country]],tblCountries[[Mapping]:[geo_latitude]],4,FALSE)</f>
        <v>40.580584664127599</v>
      </c>
      <c r="O85" s="6" t="s">
        <v>9</v>
      </c>
      <c r="P85" s="6">
        <v>25</v>
      </c>
      <c r="Q85" s="6" t="str">
        <f>IF(tblSalaries[[#This Row],[Years of Experience]]&lt;5,"&lt;5",IF(tblSalaries[[#This Row],[Years of Experience]]&lt;10,"&lt;10",IF(tblSalaries[[#This Row],[Years of Experience]]&lt;15,"&lt;15",IF(tblSalaries[[#This Row],[Years of Experience]]&lt;20,"&lt;20"," &gt;20"))))</f>
        <v xml:space="preserve"> &gt;20</v>
      </c>
      <c r="R85" s="14">
        <v>68</v>
      </c>
      <c r="S85" s="14">
        <f>VLOOKUP(tblSalaries[[#This Row],[clean Country]],Table3[[Country]:[GNI]],2,FALSE)</f>
        <v>47310</v>
      </c>
      <c r="T85" s="18">
        <f>tblSalaries[[#This Row],[Salary in USD]]/tblSalaries[[#This Row],[PPP GNI]]</f>
        <v>2.8535193405199748</v>
      </c>
      <c r="U85" s="27">
        <f>IF(ISNUMBER(VLOOKUP(tblSalaries[[#This Row],[clean Country]],calc!$B$22:$C$127,2,TRUE)),tblSalaries[[#This Row],[Salary in USD]],0.001)</f>
        <v>1E-3</v>
      </c>
    </row>
    <row r="86" spans="2:21" ht="15" customHeight="1" x14ac:dyDescent="0.25">
      <c r="B86" s="6" t="s">
        <v>2940</v>
      </c>
      <c r="C86" s="7">
        <v>41057.074641203704</v>
      </c>
      <c r="D86" s="8">
        <v>135000</v>
      </c>
      <c r="E86" s="6">
        <v>135000</v>
      </c>
      <c r="F86" s="6" t="s">
        <v>6</v>
      </c>
      <c r="G86" s="9">
        <f>tblSalaries[[#This Row],[clean Salary (in local currency)]]*VLOOKUP(tblSalaries[[#This Row],[Currency]],tblXrate[],2,FALSE)</f>
        <v>135000</v>
      </c>
      <c r="H86" s="6" t="s">
        <v>1089</v>
      </c>
      <c r="I86" s="6" t="s">
        <v>52</v>
      </c>
      <c r="J86" s="6" t="s">
        <v>15</v>
      </c>
      <c r="K86" s="6" t="str">
        <f>VLOOKUP(tblSalaries[[#This Row],[Where do you work]],tblCountries[[Actual]:[Mapping]],2,FALSE)</f>
        <v>USA</v>
      </c>
      <c r="L86" s="6" t="str">
        <f>VLOOKUP(tblSalaries[[#This Row],[clean Country]],tblCountries[[Mapping]:[Region]],2,FALSE)</f>
        <v>America</v>
      </c>
      <c r="M86" s="6">
        <f>VLOOKUP(tblSalaries[[#This Row],[clean Country]],tblCountries[[Mapping]:[geo_latitude]],3,FALSE)</f>
        <v>-100.37109375</v>
      </c>
      <c r="N86" s="6">
        <f>VLOOKUP(tblSalaries[[#This Row],[clean Country]],tblCountries[[Mapping]:[geo_latitude]],4,FALSE)</f>
        <v>40.580584664127599</v>
      </c>
      <c r="O86" s="6" t="s">
        <v>13</v>
      </c>
      <c r="P86" s="6">
        <v>15</v>
      </c>
      <c r="Q86" s="6" t="str">
        <f>IF(tblSalaries[[#This Row],[Years of Experience]]&lt;5,"&lt;5",IF(tblSalaries[[#This Row],[Years of Experience]]&lt;10,"&lt;10",IF(tblSalaries[[#This Row],[Years of Experience]]&lt;15,"&lt;15",IF(tblSalaries[[#This Row],[Years of Experience]]&lt;20,"&lt;20"," &gt;20"))))</f>
        <v>&lt;20</v>
      </c>
      <c r="R86" s="14">
        <v>69</v>
      </c>
      <c r="S86" s="14">
        <f>VLOOKUP(tblSalaries[[#This Row],[clean Country]],Table3[[Country]:[GNI]],2,FALSE)</f>
        <v>47310</v>
      </c>
      <c r="T86" s="18">
        <f>tblSalaries[[#This Row],[Salary in USD]]/tblSalaries[[#This Row],[PPP GNI]]</f>
        <v>2.8535193405199748</v>
      </c>
      <c r="U86" s="27">
        <f>IF(ISNUMBER(VLOOKUP(tblSalaries[[#This Row],[clean Country]],calc!$B$22:$C$127,2,TRUE)),tblSalaries[[#This Row],[Salary in USD]],0.001)</f>
        <v>1E-3</v>
      </c>
    </row>
    <row r="87" spans="2:21" ht="15" customHeight="1" x14ac:dyDescent="0.25">
      <c r="B87" s="6" t="s">
        <v>2577</v>
      </c>
      <c r="C87" s="7">
        <v>41055.314108796294</v>
      </c>
      <c r="D87" s="8">
        <v>130000</v>
      </c>
      <c r="E87" s="6">
        <v>130000</v>
      </c>
      <c r="F87" s="6" t="s">
        <v>82</v>
      </c>
      <c r="G87" s="9">
        <f>tblSalaries[[#This Row],[clean Salary (in local currency)]]*VLOOKUP(tblSalaries[[#This Row],[Currency]],tblXrate[],2,FALSE)</f>
        <v>132588.25533234264</v>
      </c>
      <c r="H87" s="6" t="s">
        <v>310</v>
      </c>
      <c r="I87" s="6" t="s">
        <v>310</v>
      </c>
      <c r="J87" s="6" t="s">
        <v>84</v>
      </c>
      <c r="K87" s="6" t="str">
        <f>VLOOKUP(tblSalaries[[#This Row],[Where do you work]],tblCountries[[Actual]:[Mapping]],2,FALSE)</f>
        <v>Australia</v>
      </c>
      <c r="L87" s="6" t="str">
        <f>VLOOKUP(tblSalaries[[#This Row],[clean Country]],tblCountries[[Mapping]:[Region]],2,FALSE)</f>
        <v>Australia</v>
      </c>
      <c r="M87" s="6">
        <f>VLOOKUP(tblSalaries[[#This Row],[clean Country]],tblCountries[[Mapping]:[geo_latitude]],3,FALSE)</f>
        <v>136.67140151954899</v>
      </c>
      <c r="N87" s="6">
        <f>VLOOKUP(tblSalaries[[#This Row],[clean Country]],tblCountries[[Mapping]:[geo_latitude]],4,FALSE)</f>
        <v>-24.803590596310801</v>
      </c>
      <c r="O87" s="6" t="s">
        <v>18</v>
      </c>
      <c r="P87" s="6">
        <v>27</v>
      </c>
      <c r="Q87" s="6" t="str">
        <f>IF(tblSalaries[[#This Row],[Years of Experience]]&lt;5,"&lt;5",IF(tblSalaries[[#This Row],[Years of Experience]]&lt;10,"&lt;10",IF(tblSalaries[[#This Row],[Years of Experience]]&lt;15,"&lt;15",IF(tblSalaries[[#This Row],[Years of Experience]]&lt;20,"&lt;20"," &gt;20"))))</f>
        <v xml:space="preserve"> &gt;20</v>
      </c>
      <c r="R87" s="14">
        <v>70</v>
      </c>
      <c r="S87" s="14">
        <f>VLOOKUP(tblSalaries[[#This Row],[clean Country]],Table3[[Country]:[GNI]],2,FALSE)</f>
        <v>36910</v>
      </c>
      <c r="T87" s="18">
        <f>tblSalaries[[#This Row],[Salary in USD]]/tblSalaries[[#This Row],[PPP GNI]]</f>
        <v>3.5922041542222334</v>
      </c>
      <c r="U87" s="27">
        <f>IF(ISNUMBER(VLOOKUP(tblSalaries[[#This Row],[clean Country]],calc!$B$22:$C$127,2,TRUE)),tblSalaries[[#This Row],[Salary in USD]],0.001)</f>
        <v>132588.25533234264</v>
      </c>
    </row>
    <row r="88" spans="2:21" ht="15" customHeight="1" x14ac:dyDescent="0.25">
      <c r="B88" s="6" t="s">
        <v>3694</v>
      </c>
      <c r="C88" s="7">
        <v>41067.358923611115</v>
      </c>
      <c r="D88" s="8">
        <v>134000</v>
      </c>
      <c r="E88" s="6">
        <v>134000</v>
      </c>
      <c r="F88" s="6" t="s">
        <v>86</v>
      </c>
      <c r="G88" s="9">
        <f>tblSalaries[[#This Row],[clean Salary (in local currency)]]*VLOOKUP(tblSalaries[[#This Row],[Currency]],tblXrate[],2,FALSE)</f>
        <v>131770.4440860638</v>
      </c>
      <c r="H88" s="6" t="s">
        <v>1857</v>
      </c>
      <c r="I88" s="6" t="s">
        <v>310</v>
      </c>
      <c r="J88" s="6" t="s">
        <v>88</v>
      </c>
      <c r="K88" s="6" t="str">
        <f>VLOOKUP(tblSalaries[[#This Row],[Where do you work]],tblCountries[[Actual]:[Mapping]],2,FALSE)</f>
        <v>Canada</v>
      </c>
      <c r="L88" s="6" t="str">
        <f>VLOOKUP(tblSalaries[[#This Row],[clean Country]],tblCountries[[Mapping]:[Region]],2,FALSE)</f>
        <v>America</v>
      </c>
      <c r="M88" s="6">
        <f>VLOOKUP(tblSalaries[[#This Row],[clean Country]],tblCountries[[Mapping]:[geo_latitude]],3,FALSE)</f>
        <v>-96.081121840459303</v>
      </c>
      <c r="N88" s="6">
        <f>VLOOKUP(tblSalaries[[#This Row],[clean Country]],tblCountries[[Mapping]:[geo_latitude]],4,FALSE)</f>
        <v>62.8661033080922</v>
      </c>
      <c r="O88" s="6" t="s">
        <v>13</v>
      </c>
      <c r="P88" s="6">
        <v>20</v>
      </c>
      <c r="Q88" s="6" t="str">
        <f>IF(tblSalaries[[#This Row],[Years of Experience]]&lt;5,"&lt;5",IF(tblSalaries[[#This Row],[Years of Experience]]&lt;10,"&lt;10",IF(tblSalaries[[#This Row],[Years of Experience]]&lt;15,"&lt;15",IF(tblSalaries[[#This Row],[Years of Experience]]&lt;20,"&lt;20"," &gt;20"))))</f>
        <v xml:space="preserve"> &gt;20</v>
      </c>
      <c r="R88" s="14">
        <v>71</v>
      </c>
      <c r="S88" s="14">
        <f>VLOOKUP(tblSalaries[[#This Row],[clean Country]],Table3[[Country]:[GNI]],2,FALSE)</f>
        <v>38370</v>
      </c>
      <c r="T88" s="18">
        <f>tblSalaries[[#This Row],[Salary in USD]]/tblSalaries[[#This Row],[PPP GNI]]</f>
        <v>3.434204954028246</v>
      </c>
      <c r="U88" s="27">
        <f>IF(ISNUMBER(VLOOKUP(tblSalaries[[#This Row],[clean Country]],calc!$B$22:$C$127,2,TRUE)),tblSalaries[[#This Row],[Salary in USD]],0.001)</f>
        <v>1E-3</v>
      </c>
    </row>
    <row r="89" spans="2:21" ht="15" customHeight="1" x14ac:dyDescent="0.25">
      <c r="B89" s="6" t="s">
        <v>2483</v>
      </c>
      <c r="C89" s="7">
        <v>41055.14439814815</v>
      </c>
      <c r="D89" s="8" t="s">
        <v>584</v>
      </c>
      <c r="E89" s="6">
        <v>1080000</v>
      </c>
      <c r="F89" s="6" t="s">
        <v>585</v>
      </c>
      <c r="G89" s="9">
        <f>tblSalaries[[#This Row],[clean Salary (in local currency)]]*VLOOKUP(tblSalaries[[#This Row],[Currency]],tblXrate[],2,FALSE)</f>
        <v>131675.52225194403</v>
      </c>
      <c r="H89" s="6" t="s">
        <v>586</v>
      </c>
      <c r="I89" s="6" t="s">
        <v>52</v>
      </c>
      <c r="J89" s="6" t="s">
        <v>587</v>
      </c>
      <c r="K89" s="6" t="str">
        <f>VLOOKUP(tblSalaries[[#This Row],[Where do you work]],tblCountries[[Actual]:[Mapping]],2,FALSE)</f>
        <v>South Africa</v>
      </c>
      <c r="L89" s="6" t="str">
        <f>VLOOKUP(tblSalaries[[#This Row],[clean Country]],tblCountries[[Mapping]:[Region]],2,FALSE)</f>
        <v>Africa</v>
      </c>
      <c r="M89" s="6">
        <f>VLOOKUP(tblSalaries[[#This Row],[clean Country]],tblCountries[[Mapping]:[geo_latitude]],3,FALSE)</f>
        <v>25.075048595878101</v>
      </c>
      <c r="N89" s="6">
        <f>VLOOKUP(tblSalaries[[#This Row],[clean Country]],tblCountries[[Mapping]:[geo_latitude]],4,FALSE)</f>
        <v>-29.262871995561401</v>
      </c>
      <c r="O89" s="6" t="s">
        <v>18</v>
      </c>
      <c r="P89" s="6"/>
      <c r="Q89" s="6" t="str">
        <f>IF(tblSalaries[[#This Row],[Years of Experience]]&lt;5,"&lt;5",IF(tblSalaries[[#This Row],[Years of Experience]]&lt;10,"&lt;10",IF(tblSalaries[[#This Row],[Years of Experience]]&lt;15,"&lt;15",IF(tblSalaries[[#This Row],[Years of Experience]]&lt;20,"&lt;20"," &gt;20"))))</f>
        <v>&lt;5</v>
      </c>
      <c r="R89" s="14">
        <v>72</v>
      </c>
      <c r="S89" s="14">
        <f>VLOOKUP(tblSalaries[[#This Row],[clean Country]],Table3[[Country]:[GNI]],2,FALSE)</f>
        <v>10360</v>
      </c>
      <c r="T89" s="18">
        <f>tblSalaries[[#This Row],[Salary in USD]]/tblSalaries[[#This Row],[PPP GNI]]</f>
        <v>12.709992495361393</v>
      </c>
      <c r="U89" s="27">
        <f>IF(ISNUMBER(VLOOKUP(tblSalaries[[#This Row],[clean Country]],calc!$B$22:$C$127,2,TRUE)),tblSalaries[[#This Row],[Salary in USD]],0.001)</f>
        <v>131675.52225194403</v>
      </c>
    </row>
    <row r="90" spans="2:21" ht="15" customHeight="1" x14ac:dyDescent="0.25">
      <c r="B90" s="6" t="s">
        <v>2259</v>
      </c>
      <c r="C90" s="7">
        <v>41055.04619212963</v>
      </c>
      <c r="D90" s="8">
        <v>130000</v>
      </c>
      <c r="E90" s="6">
        <v>130000</v>
      </c>
      <c r="F90" s="6" t="s">
        <v>6</v>
      </c>
      <c r="G90" s="9">
        <f>tblSalaries[[#This Row],[clean Salary (in local currency)]]*VLOOKUP(tblSalaries[[#This Row],[Currency]],tblXrate[],2,FALSE)</f>
        <v>130000</v>
      </c>
      <c r="H90" s="6" t="s">
        <v>326</v>
      </c>
      <c r="I90" s="6" t="s">
        <v>52</v>
      </c>
      <c r="J90" s="6" t="s">
        <v>15</v>
      </c>
      <c r="K90" s="6" t="str">
        <f>VLOOKUP(tblSalaries[[#This Row],[Where do you work]],tblCountries[[Actual]:[Mapping]],2,FALSE)</f>
        <v>USA</v>
      </c>
      <c r="L90" s="6" t="str">
        <f>VLOOKUP(tblSalaries[[#This Row],[clean Country]],tblCountries[[Mapping]:[Region]],2,FALSE)</f>
        <v>America</v>
      </c>
      <c r="M90" s="6">
        <f>VLOOKUP(tblSalaries[[#This Row],[clean Country]],tblCountries[[Mapping]:[geo_latitude]],3,FALSE)</f>
        <v>-100.37109375</v>
      </c>
      <c r="N90" s="6">
        <f>VLOOKUP(tblSalaries[[#This Row],[clean Country]],tblCountries[[Mapping]:[geo_latitude]],4,FALSE)</f>
        <v>40.580584664127599</v>
      </c>
      <c r="O90" s="6" t="s">
        <v>9</v>
      </c>
      <c r="P90" s="6"/>
      <c r="Q90" s="6" t="str">
        <f>IF(tblSalaries[[#This Row],[Years of Experience]]&lt;5,"&lt;5",IF(tblSalaries[[#This Row],[Years of Experience]]&lt;10,"&lt;10",IF(tblSalaries[[#This Row],[Years of Experience]]&lt;15,"&lt;15",IF(tblSalaries[[#This Row],[Years of Experience]]&lt;20,"&lt;20"," &gt;20"))))</f>
        <v>&lt;5</v>
      </c>
      <c r="R90" s="14">
        <v>73</v>
      </c>
      <c r="S90" s="14">
        <f>VLOOKUP(tblSalaries[[#This Row],[clean Country]],Table3[[Country]:[GNI]],2,FALSE)</f>
        <v>47310</v>
      </c>
      <c r="T90" s="18">
        <f>tblSalaries[[#This Row],[Salary in USD]]/tblSalaries[[#This Row],[PPP GNI]]</f>
        <v>2.7478334390192347</v>
      </c>
      <c r="U90" s="27">
        <f>IF(ISNUMBER(VLOOKUP(tblSalaries[[#This Row],[clean Country]],calc!$B$22:$C$127,2,TRUE)),tblSalaries[[#This Row],[Salary in USD]],0.001)</f>
        <v>1E-3</v>
      </c>
    </row>
    <row r="91" spans="2:21" ht="15" customHeight="1" x14ac:dyDescent="0.25">
      <c r="B91" s="6" t="s">
        <v>2352</v>
      </c>
      <c r="C91" s="7">
        <v>41055.070034722223</v>
      </c>
      <c r="D91" s="8">
        <v>130000</v>
      </c>
      <c r="E91" s="6">
        <v>130000</v>
      </c>
      <c r="F91" s="6" t="s">
        <v>6</v>
      </c>
      <c r="G91" s="9">
        <f>tblSalaries[[#This Row],[clean Salary (in local currency)]]*VLOOKUP(tblSalaries[[#This Row],[Currency]],tblXrate[],2,FALSE)</f>
        <v>130000</v>
      </c>
      <c r="H91" s="6" t="s">
        <v>433</v>
      </c>
      <c r="I91" s="6" t="s">
        <v>279</v>
      </c>
      <c r="J91" s="6" t="s">
        <v>15</v>
      </c>
      <c r="K91" s="6" t="str">
        <f>VLOOKUP(tblSalaries[[#This Row],[Where do you work]],tblCountries[[Actual]:[Mapping]],2,FALSE)</f>
        <v>USA</v>
      </c>
      <c r="L91" s="6" t="str">
        <f>VLOOKUP(tblSalaries[[#This Row],[clean Country]],tblCountries[[Mapping]:[Region]],2,FALSE)</f>
        <v>America</v>
      </c>
      <c r="M91" s="6">
        <f>VLOOKUP(tblSalaries[[#This Row],[clean Country]],tblCountries[[Mapping]:[geo_latitude]],3,FALSE)</f>
        <v>-100.37109375</v>
      </c>
      <c r="N91" s="6">
        <f>VLOOKUP(tblSalaries[[#This Row],[clean Country]],tblCountries[[Mapping]:[geo_latitude]],4,FALSE)</f>
        <v>40.580584664127599</v>
      </c>
      <c r="O91" s="6" t="s">
        <v>9</v>
      </c>
      <c r="P91" s="6"/>
      <c r="Q91" s="6" t="str">
        <f>IF(tblSalaries[[#This Row],[Years of Experience]]&lt;5,"&lt;5",IF(tblSalaries[[#This Row],[Years of Experience]]&lt;10,"&lt;10",IF(tblSalaries[[#This Row],[Years of Experience]]&lt;15,"&lt;15",IF(tblSalaries[[#This Row],[Years of Experience]]&lt;20,"&lt;20"," &gt;20"))))</f>
        <v>&lt;5</v>
      </c>
      <c r="R91" s="14">
        <v>74</v>
      </c>
      <c r="S91" s="14">
        <f>VLOOKUP(tblSalaries[[#This Row],[clean Country]],Table3[[Country]:[GNI]],2,FALSE)</f>
        <v>47310</v>
      </c>
      <c r="T91" s="18">
        <f>tblSalaries[[#This Row],[Salary in USD]]/tblSalaries[[#This Row],[PPP GNI]]</f>
        <v>2.7478334390192347</v>
      </c>
      <c r="U91" s="27">
        <f>IF(ISNUMBER(VLOOKUP(tblSalaries[[#This Row],[clean Country]],calc!$B$22:$C$127,2,TRUE)),tblSalaries[[#This Row],[Salary in USD]],0.001)</f>
        <v>1E-3</v>
      </c>
    </row>
    <row r="92" spans="2:21" ht="15" customHeight="1" x14ac:dyDescent="0.25">
      <c r="B92" s="6" t="s">
        <v>2370</v>
      </c>
      <c r="C92" s="7">
        <v>41055.076736111114</v>
      </c>
      <c r="D92" s="8">
        <v>130000</v>
      </c>
      <c r="E92" s="6">
        <v>130000</v>
      </c>
      <c r="F92" s="6" t="s">
        <v>6</v>
      </c>
      <c r="G92" s="9">
        <f>tblSalaries[[#This Row],[clean Salary (in local currency)]]*VLOOKUP(tblSalaries[[#This Row],[Currency]],tblXrate[],2,FALSE)</f>
        <v>130000</v>
      </c>
      <c r="H92" s="6" t="s">
        <v>201</v>
      </c>
      <c r="I92" s="6" t="s">
        <v>52</v>
      </c>
      <c r="J92" s="6" t="s">
        <v>15</v>
      </c>
      <c r="K92" s="6" t="str">
        <f>VLOOKUP(tblSalaries[[#This Row],[Where do you work]],tblCountries[[Actual]:[Mapping]],2,FALSE)</f>
        <v>USA</v>
      </c>
      <c r="L92" s="6" t="str">
        <f>VLOOKUP(tblSalaries[[#This Row],[clean Country]],tblCountries[[Mapping]:[Region]],2,FALSE)</f>
        <v>America</v>
      </c>
      <c r="M92" s="6">
        <f>VLOOKUP(tblSalaries[[#This Row],[clean Country]],tblCountries[[Mapping]:[geo_latitude]],3,FALSE)</f>
        <v>-100.37109375</v>
      </c>
      <c r="N92" s="6">
        <f>VLOOKUP(tblSalaries[[#This Row],[clean Country]],tblCountries[[Mapping]:[geo_latitude]],4,FALSE)</f>
        <v>40.580584664127599</v>
      </c>
      <c r="O92" s="6" t="s">
        <v>18</v>
      </c>
      <c r="P92" s="6"/>
      <c r="Q92" s="6" t="str">
        <f>IF(tblSalaries[[#This Row],[Years of Experience]]&lt;5,"&lt;5",IF(tblSalaries[[#This Row],[Years of Experience]]&lt;10,"&lt;10",IF(tblSalaries[[#This Row],[Years of Experience]]&lt;15,"&lt;15",IF(tblSalaries[[#This Row],[Years of Experience]]&lt;20,"&lt;20"," &gt;20"))))</f>
        <v>&lt;5</v>
      </c>
      <c r="R92" s="14">
        <v>75</v>
      </c>
      <c r="S92" s="14">
        <f>VLOOKUP(tblSalaries[[#This Row],[clean Country]],Table3[[Country]:[GNI]],2,FALSE)</f>
        <v>47310</v>
      </c>
      <c r="T92" s="18">
        <f>tblSalaries[[#This Row],[Salary in USD]]/tblSalaries[[#This Row],[PPP GNI]]</f>
        <v>2.7478334390192347</v>
      </c>
      <c r="U92" s="27">
        <f>IF(ISNUMBER(VLOOKUP(tblSalaries[[#This Row],[clean Country]],calc!$B$22:$C$127,2,TRUE)),tblSalaries[[#This Row],[Salary in USD]],0.001)</f>
        <v>1E-3</v>
      </c>
    </row>
    <row r="93" spans="2:21" ht="15" customHeight="1" x14ac:dyDescent="0.25">
      <c r="B93" s="6" t="s">
        <v>2718</v>
      </c>
      <c r="C93" s="7">
        <v>41055.625694444447</v>
      </c>
      <c r="D93" s="8" t="s">
        <v>832</v>
      </c>
      <c r="E93" s="6">
        <v>130000</v>
      </c>
      <c r="F93" s="6" t="s">
        <v>6</v>
      </c>
      <c r="G93" s="9">
        <f>tblSalaries[[#This Row],[clean Salary (in local currency)]]*VLOOKUP(tblSalaries[[#This Row],[Currency]],tblXrate[],2,FALSE)</f>
        <v>130000</v>
      </c>
      <c r="H93" s="6" t="s">
        <v>833</v>
      </c>
      <c r="I93" s="6" t="s">
        <v>52</v>
      </c>
      <c r="J93" s="6" t="s">
        <v>84</v>
      </c>
      <c r="K93" s="6" t="str">
        <f>VLOOKUP(tblSalaries[[#This Row],[Where do you work]],tblCountries[[Actual]:[Mapping]],2,FALSE)</f>
        <v>Australia</v>
      </c>
      <c r="L93" s="6" t="str">
        <f>VLOOKUP(tblSalaries[[#This Row],[clean Country]],tblCountries[[Mapping]:[Region]],2,FALSE)</f>
        <v>Australia</v>
      </c>
      <c r="M93" s="6">
        <f>VLOOKUP(tblSalaries[[#This Row],[clean Country]],tblCountries[[Mapping]:[geo_latitude]],3,FALSE)</f>
        <v>136.67140151954899</v>
      </c>
      <c r="N93" s="6">
        <f>VLOOKUP(tblSalaries[[#This Row],[clean Country]],tblCountries[[Mapping]:[geo_latitude]],4,FALSE)</f>
        <v>-24.803590596310801</v>
      </c>
      <c r="O93" s="6" t="s">
        <v>9</v>
      </c>
      <c r="P93" s="6">
        <v>3</v>
      </c>
      <c r="Q93" s="6" t="str">
        <f>IF(tblSalaries[[#This Row],[Years of Experience]]&lt;5,"&lt;5",IF(tblSalaries[[#This Row],[Years of Experience]]&lt;10,"&lt;10",IF(tblSalaries[[#This Row],[Years of Experience]]&lt;15,"&lt;15",IF(tblSalaries[[#This Row],[Years of Experience]]&lt;20,"&lt;20"," &gt;20"))))</f>
        <v>&lt;5</v>
      </c>
      <c r="R93" s="14">
        <v>76</v>
      </c>
      <c r="S93" s="14">
        <f>VLOOKUP(tblSalaries[[#This Row],[clean Country]],Table3[[Country]:[GNI]],2,FALSE)</f>
        <v>36910</v>
      </c>
      <c r="T93" s="18">
        <f>tblSalaries[[#This Row],[Salary in USD]]/tblSalaries[[#This Row],[PPP GNI]]</f>
        <v>3.5220807369276619</v>
      </c>
      <c r="U93" s="27">
        <f>IF(ISNUMBER(VLOOKUP(tblSalaries[[#This Row],[clean Country]],calc!$B$22:$C$127,2,TRUE)),tblSalaries[[#This Row],[Salary in USD]],0.001)</f>
        <v>130000</v>
      </c>
    </row>
    <row r="94" spans="2:21" ht="15" customHeight="1" x14ac:dyDescent="0.25">
      <c r="B94" s="6" t="s">
        <v>3376</v>
      </c>
      <c r="C94" s="7">
        <v>41058.949421296296</v>
      </c>
      <c r="D94" s="8">
        <v>130000</v>
      </c>
      <c r="E94" s="6">
        <v>130000</v>
      </c>
      <c r="F94" s="6" t="s">
        <v>6</v>
      </c>
      <c r="G94" s="9">
        <f>tblSalaries[[#This Row],[clean Salary (in local currency)]]*VLOOKUP(tblSalaries[[#This Row],[Currency]],tblXrate[],2,FALSE)</f>
        <v>130000</v>
      </c>
      <c r="H94" s="6" t="s">
        <v>52</v>
      </c>
      <c r="I94" s="6" t="s">
        <v>52</v>
      </c>
      <c r="J94" s="6" t="s">
        <v>15</v>
      </c>
      <c r="K94" s="6" t="str">
        <f>VLOOKUP(tblSalaries[[#This Row],[Where do you work]],tblCountries[[Actual]:[Mapping]],2,FALSE)</f>
        <v>USA</v>
      </c>
      <c r="L94" s="6" t="str">
        <f>VLOOKUP(tblSalaries[[#This Row],[clean Country]],tblCountries[[Mapping]:[Region]],2,FALSE)</f>
        <v>America</v>
      </c>
      <c r="M94" s="6">
        <f>VLOOKUP(tblSalaries[[#This Row],[clean Country]],tblCountries[[Mapping]:[geo_latitude]],3,FALSE)</f>
        <v>-100.37109375</v>
      </c>
      <c r="N94" s="6">
        <f>VLOOKUP(tblSalaries[[#This Row],[clean Country]],tblCountries[[Mapping]:[geo_latitude]],4,FALSE)</f>
        <v>40.580584664127599</v>
      </c>
      <c r="O94" s="6" t="s">
        <v>25</v>
      </c>
      <c r="P94" s="6">
        <v>25</v>
      </c>
      <c r="Q94" s="6" t="str">
        <f>IF(tblSalaries[[#This Row],[Years of Experience]]&lt;5,"&lt;5",IF(tblSalaries[[#This Row],[Years of Experience]]&lt;10,"&lt;10",IF(tblSalaries[[#This Row],[Years of Experience]]&lt;15,"&lt;15",IF(tblSalaries[[#This Row],[Years of Experience]]&lt;20,"&lt;20"," &gt;20"))))</f>
        <v xml:space="preserve"> &gt;20</v>
      </c>
      <c r="R94" s="14">
        <v>77</v>
      </c>
      <c r="S94" s="14">
        <f>VLOOKUP(tblSalaries[[#This Row],[clean Country]],Table3[[Country]:[GNI]],2,FALSE)</f>
        <v>47310</v>
      </c>
      <c r="T94" s="18">
        <f>tblSalaries[[#This Row],[Salary in USD]]/tblSalaries[[#This Row],[PPP GNI]]</f>
        <v>2.7478334390192347</v>
      </c>
      <c r="U94" s="27">
        <f>IF(ISNUMBER(VLOOKUP(tblSalaries[[#This Row],[clean Country]],calc!$B$22:$C$127,2,TRUE)),tblSalaries[[#This Row],[Salary in USD]],0.001)</f>
        <v>1E-3</v>
      </c>
    </row>
    <row r="95" spans="2:21" ht="15" customHeight="1" x14ac:dyDescent="0.25">
      <c r="B95" s="6" t="s">
        <v>2131</v>
      </c>
      <c r="C95" s="7">
        <v>41055.02925925926</v>
      </c>
      <c r="D95" s="8">
        <v>128000</v>
      </c>
      <c r="E95" s="6">
        <v>128000</v>
      </c>
      <c r="F95" s="6" t="s">
        <v>6</v>
      </c>
      <c r="G95" s="9">
        <f>tblSalaries[[#This Row],[clean Salary (in local currency)]]*VLOOKUP(tblSalaries[[#This Row],[Currency]],tblXrate[],2,FALSE)</f>
        <v>128000</v>
      </c>
      <c r="H95" s="6" t="s">
        <v>191</v>
      </c>
      <c r="I95" s="6" t="s">
        <v>52</v>
      </c>
      <c r="J95" s="6" t="s">
        <v>15</v>
      </c>
      <c r="K95" s="6" t="str">
        <f>VLOOKUP(tblSalaries[[#This Row],[Where do you work]],tblCountries[[Actual]:[Mapping]],2,FALSE)</f>
        <v>USA</v>
      </c>
      <c r="L95" s="6" t="str">
        <f>VLOOKUP(tblSalaries[[#This Row],[clean Country]],tblCountries[[Mapping]:[Region]],2,FALSE)</f>
        <v>America</v>
      </c>
      <c r="M95" s="6">
        <f>VLOOKUP(tblSalaries[[#This Row],[clean Country]],tblCountries[[Mapping]:[geo_latitude]],3,FALSE)</f>
        <v>-100.37109375</v>
      </c>
      <c r="N95" s="6">
        <f>VLOOKUP(tblSalaries[[#This Row],[clean Country]],tblCountries[[Mapping]:[geo_latitude]],4,FALSE)</f>
        <v>40.580584664127599</v>
      </c>
      <c r="O95" s="6" t="s">
        <v>13</v>
      </c>
      <c r="P95" s="6"/>
      <c r="Q95" s="6" t="str">
        <f>IF(tblSalaries[[#This Row],[Years of Experience]]&lt;5,"&lt;5",IF(tblSalaries[[#This Row],[Years of Experience]]&lt;10,"&lt;10",IF(tblSalaries[[#This Row],[Years of Experience]]&lt;15,"&lt;15",IF(tblSalaries[[#This Row],[Years of Experience]]&lt;20,"&lt;20"," &gt;20"))))</f>
        <v>&lt;5</v>
      </c>
      <c r="R95" s="14">
        <v>78</v>
      </c>
      <c r="S95" s="14">
        <f>VLOOKUP(tblSalaries[[#This Row],[clean Country]],Table3[[Country]:[GNI]],2,FALSE)</f>
        <v>47310</v>
      </c>
      <c r="T95" s="18">
        <f>tblSalaries[[#This Row],[Salary in USD]]/tblSalaries[[#This Row],[PPP GNI]]</f>
        <v>2.7055590784189389</v>
      </c>
      <c r="U95" s="27">
        <f>IF(ISNUMBER(VLOOKUP(tblSalaries[[#This Row],[clean Country]],calc!$B$22:$C$127,2,TRUE)),tblSalaries[[#This Row],[Salary in USD]],0.001)</f>
        <v>1E-3</v>
      </c>
    </row>
    <row r="96" spans="2:21" ht="15" customHeight="1" x14ac:dyDescent="0.25">
      <c r="B96" s="6" t="s">
        <v>3494</v>
      </c>
      <c r="C96" s="7">
        <v>41060.224976851852</v>
      </c>
      <c r="D96" s="8">
        <v>127500</v>
      </c>
      <c r="E96" s="6">
        <v>127500</v>
      </c>
      <c r="F96" s="6" t="s">
        <v>6</v>
      </c>
      <c r="G96" s="9">
        <f>tblSalaries[[#This Row],[clean Salary (in local currency)]]*VLOOKUP(tblSalaries[[#This Row],[Currency]],tblXrate[],2,FALSE)</f>
        <v>127500</v>
      </c>
      <c r="H96" s="6" t="s">
        <v>1670</v>
      </c>
      <c r="I96" s="6" t="s">
        <v>4001</v>
      </c>
      <c r="J96" s="6" t="s">
        <v>15</v>
      </c>
      <c r="K96" s="6" t="str">
        <f>VLOOKUP(tblSalaries[[#This Row],[Where do you work]],tblCountries[[Actual]:[Mapping]],2,FALSE)</f>
        <v>USA</v>
      </c>
      <c r="L96" s="6" t="str">
        <f>VLOOKUP(tblSalaries[[#This Row],[clean Country]],tblCountries[[Mapping]:[Region]],2,FALSE)</f>
        <v>America</v>
      </c>
      <c r="M96" s="6">
        <f>VLOOKUP(tblSalaries[[#This Row],[clean Country]],tblCountries[[Mapping]:[geo_latitude]],3,FALSE)</f>
        <v>-100.37109375</v>
      </c>
      <c r="N96" s="6">
        <f>VLOOKUP(tblSalaries[[#This Row],[clean Country]],tblCountries[[Mapping]:[geo_latitude]],4,FALSE)</f>
        <v>40.580584664127599</v>
      </c>
      <c r="O96" s="6" t="s">
        <v>13</v>
      </c>
      <c r="P96" s="6">
        <v>22</v>
      </c>
      <c r="Q96" s="6" t="str">
        <f>IF(tblSalaries[[#This Row],[Years of Experience]]&lt;5,"&lt;5",IF(tblSalaries[[#This Row],[Years of Experience]]&lt;10,"&lt;10",IF(tblSalaries[[#This Row],[Years of Experience]]&lt;15,"&lt;15",IF(tblSalaries[[#This Row],[Years of Experience]]&lt;20,"&lt;20"," &gt;20"))))</f>
        <v xml:space="preserve"> &gt;20</v>
      </c>
      <c r="R96" s="14">
        <v>79</v>
      </c>
      <c r="S96" s="14">
        <f>VLOOKUP(tblSalaries[[#This Row],[clean Country]],Table3[[Country]:[GNI]],2,FALSE)</f>
        <v>47310</v>
      </c>
      <c r="T96" s="18">
        <f>tblSalaries[[#This Row],[Salary in USD]]/tblSalaries[[#This Row],[PPP GNI]]</f>
        <v>2.6949904882688651</v>
      </c>
      <c r="U96" s="27">
        <f>IF(ISNUMBER(VLOOKUP(tblSalaries[[#This Row],[clean Country]],calc!$B$22:$C$127,2,TRUE)),tblSalaries[[#This Row],[Salary in USD]],0.001)</f>
        <v>1E-3</v>
      </c>
    </row>
    <row r="97" spans="2:21" ht="15" customHeight="1" x14ac:dyDescent="0.25">
      <c r="B97" s="6" t="s">
        <v>2963</v>
      </c>
      <c r="C97" s="7">
        <v>41057.312303240738</v>
      </c>
      <c r="D97" s="8">
        <v>125000</v>
      </c>
      <c r="E97" s="6">
        <v>125000</v>
      </c>
      <c r="F97" s="6" t="s">
        <v>82</v>
      </c>
      <c r="G97" s="9">
        <f>tblSalaries[[#This Row],[clean Salary (in local currency)]]*VLOOKUP(tblSalaries[[#This Row],[Currency]],tblXrate[],2,FALSE)</f>
        <v>127488.70705032947</v>
      </c>
      <c r="H97" s="6" t="s">
        <v>1111</v>
      </c>
      <c r="I97" s="6" t="s">
        <v>4001</v>
      </c>
      <c r="J97" s="6" t="s">
        <v>84</v>
      </c>
      <c r="K97" s="6" t="str">
        <f>VLOOKUP(tblSalaries[[#This Row],[Where do you work]],tblCountries[[Actual]:[Mapping]],2,FALSE)</f>
        <v>Australia</v>
      </c>
      <c r="L97" s="6" t="str">
        <f>VLOOKUP(tblSalaries[[#This Row],[clean Country]],tblCountries[[Mapping]:[Region]],2,FALSE)</f>
        <v>Australia</v>
      </c>
      <c r="M97" s="6">
        <f>VLOOKUP(tblSalaries[[#This Row],[clean Country]],tblCountries[[Mapping]:[geo_latitude]],3,FALSE)</f>
        <v>136.67140151954899</v>
      </c>
      <c r="N97" s="6">
        <f>VLOOKUP(tblSalaries[[#This Row],[clean Country]],tblCountries[[Mapping]:[geo_latitude]],4,FALSE)</f>
        <v>-24.803590596310801</v>
      </c>
      <c r="O97" s="6" t="s">
        <v>9</v>
      </c>
      <c r="P97" s="6">
        <v>15</v>
      </c>
      <c r="Q97" s="6" t="str">
        <f>IF(tblSalaries[[#This Row],[Years of Experience]]&lt;5,"&lt;5",IF(tblSalaries[[#This Row],[Years of Experience]]&lt;10,"&lt;10",IF(tblSalaries[[#This Row],[Years of Experience]]&lt;15,"&lt;15",IF(tblSalaries[[#This Row],[Years of Experience]]&lt;20,"&lt;20"," &gt;20"))))</f>
        <v>&lt;20</v>
      </c>
      <c r="R97" s="14">
        <v>80</v>
      </c>
      <c r="S97" s="14">
        <f>VLOOKUP(tblSalaries[[#This Row],[clean Country]],Table3[[Country]:[GNI]],2,FALSE)</f>
        <v>36910</v>
      </c>
      <c r="T97" s="18">
        <f>tblSalaries[[#This Row],[Salary in USD]]/tblSalaries[[#This Row],[PPP GNI]]</f>
        <v>3.454042455982917</v>
      </c>
      <c r="U97" s="27">
        <f>IF(ISNUMBER(VLOOKUP(tblSalaries[[#This Row],[clean Country]],calc!$B$22:$C$127,2,TRUE)),tblSalaries[[#This Row],[Salary in USD]],0.001)</f>
        <v>127488.70705032947</v>
      </c>
    </row>
    <row r="98" spans="2:21" ht="15" customHeight="1" x14ac:dyDescent="0.25">
      <c r="B98" s="6" t="s">
        <v>3449</v>
      </c>
      <c r="C98" s="7">
        <v>41059.711724537039</v>
      </c>
      <c r="D98" s="8" t="s">
        <v>1625</v>
      </c>
      <c r="E98" s="6">
        <v>125000</v>
      </c>
      <c r="F98" s="6" t="s">
        <v>82</v>
      </c>
      <c r="G98" s="9">
        <f>tblSalaries[[#This Row],[clean Salary (in local currency)]]*VLOOKUP(tblSalaries[[#This Row],[Currency]],tblXrate[],2,FALSE)</f>
        <v>127488.70705032947</v>
      </c>
      <c r="H98" s="6" t="s">
        <v>1626</v>
      </c>
      <c r="I98" s="6" t="s">
        <v>310</v>
      </c>
      <c r="J98" s="6" t="s">
        <v>84</v>
      </c>
      <c r="K98" s="6" t="str">
        <f>VLOOKUP(tblSalaries[[#This Row],[Where do you work]],tblCountries[[Actual]:[Mapping]],2,FALSE)</f>
        <v>Australia</v>
      </c>
      <c r="L98" s="6" t="str">
        <f>VLOOKUP(tblSalaries[[#This Row],[clean Country]],tblCountries[[Mapping]:[Region]],2,FALSE)</f>
        <v>Australia</v>
      </c>
      <c r="M98" s="6">
        <f>VLOOKUP(tblSalaries[[#This Row],[clean Country]],tblCountries[[Mapping]:[geo_latitude]],3,FALSE)</f>
        <v>136.67140151954899</v>
      </c>
      <c r="N98" s="6">
        <f>VLOOKUP(tblSalaries[[#This Row],[clean Country]],tblCountries[[Mapping]:[geo_latitude]],4,FALSE)</f>
        <v>-24.803590596310801</v>
      </c>
      <c r="O98" s="6" t="s">
        <v>9</v>
      </c>
      <c r="P98" s="6">
        <v>7</v>
      </c>
      <c r="Q98" s="6" t="str">
        <f>IF(tblSalaries[[#This Row],[Years of Experience]]&lt;5,"&lt;5",IF(tblSalaries[[#This Row],[Years of Experience]]&lt;10,"&lt;10",IF(tblSalaries[[#This Row],[Years of Experience]]&lt;15,"&lt;15",IF(tblSalaries[[#This Row],[Years of Experience]]&lt;20,"&lt;20"," &gt;20"))))</f>
        <v>&lt;10</v>
      </c>
      <c r="R98" s="14">
        <v>81</v>
      </c>
      <c r="S98" s="14">
        <f>VLOOKUP(tblSalaries[[#This Row],[clean Country]],Table3[[Country]:[GNI]],2,FALSE)</f>
        <v>36910</v>
      </c>
      <c r="T98" s="18">
        <f>tblSalaries[[#This Row],[Salary in USD]]/tblSalaries[[#This Row],[PPP GNI]]</f>
        <v>3.454042455982917</v>
      </c>
      <c r="U98" s="27">
        <f>IF(ISNUMBER(VLOOKUP(tblSalaries[[#This Row],[clean Country]],calc!$B$22:$C$127,2,TRUE)),tblSalaries[[#This Row],[Salary in USD]],0.001)</f>
        <v>127488.70705032947</v>
      </c>
    </row>
    <row r="99" spans="2:21" ht="15" customHeight="1" x14ac:dyDescent="0.25">
      <c r="B99" s="6" t="s">
        <v>3118</v>
      </c>
      <c r="C99" s="7">
        <v>41057.776458333334</v>
      </c>
      <c r="D99" s="8">
        <v>100000</v>
      </c>
      <c r="E99" s="6">
        <v>100000</v>
      </c>
      <c r="F99" s="6" t="s">
        <v>22</v>
      </c>
      <c r="G99" s="9">
        <f>tblSalaries[[#This Row],[clean Salary (in local currency)]]*VLOOKUP(tblSalaries[[#This Row],[Currency]],tblXrate[],2,FALSE)</f>
        <v>127039.94389916077</v>
      </c>
      <c r="H99" s="6" t="s">
        <v>212</v>
      </c>
      <c r="I99" s="6" t="s">
        <v>4001</v>
      </c>
      <c r="J99" s="6" t="s">
        <v>608</v>
      </c>
      <c r="K99" s="6" t="str">
        <f>VLOOKUP(tblSalaries[[#This Row],[Where do you work]],tblCountries[[Actual]:[Mapping]],2,FALSE)</f>
        <v>Spain</v>
      </c>
      <c r="L99" s="6" t="str">
        <f>VLOOKUP(tblSalaries[[#This Row],[clean Country]],tblCountries[[Mapping]:[Region]],2,FALSE)</f>
        <v>Europe</v>
      </c>
      <c r="M99" s="6">
        <f>VLOOKUP(tblSalaries[[#This Row],[clean Country]],tblCountries[[Mapping]:[geo_latitude]],3,FALSE)</f>
        <v>-4.03154056226247</v>
      </c>
      <c r="N99" s="6">
        <f>VLOOKUP(tblSalaries[[#This Row],[clean Country]],tblCountries[[Mapping]:[geo_latitude]],4,FALSE)</f>
        <v>39.6029685923302</v>
      </c>
      <c r="O99" s="6" t="s">
        <v>25</v>
      </c>
      <c r="P99" s="6">
        <v>20</v>
      </c>
      <c r="Q99" s="6" t="str">
        <f>IF(tblSalaries[[#This Row],[Years of Experience]]&lt;5,"&lt;5",IF(tblSalaries[[#This Row],[Years of Experience]]&lt;10,"&lt;10",IF(tblSalaries[[#This Row],[Years of Experience]]&lt;15,"&lt;15",IF(tblSalaries[[#This Row],[Years of Experience]]&lt;20,"&lt;20"," &gt;20"))))</f>
        <v xml:space="preserve"> &gt;20</v>
      </c>
      <c r="R99" s="14">
        <v>82</v>
      </c>
      <c r="S99" s="14">
        <f>VLOOKUP(tblSalaries[[#This Row],[clean Country]],Table3[[Country]:[GNI]],2,FALSE)</f>
        <v>31800</v>
      </c>
      <c r="T99" s="18">
        <f>tblSalaries[[#This Row],[Salary in USD]]/tblSalaries[[#This Row],[PPP GNI]]</f>
        <v>3.9949667892817855</v>
      </c>
      <c r="U99" s="27">
        <f>IF(ISNUMBER(VLOOKUP(tblSalaries[[#This Row],[clean Country]],calc!$B$22:$C$127,2,TRUE)),tblSalaries[[#This Row],[Salary in USD]],0.001)</f>
        <v>127039.94389916077</v>
      </c>
    </row>
    <row r="100" spans="2:21" ht="15" customHeight="1" x14ac:dyDescent="0.25">
      <c r="B100" s="6" t="s">
        <v>2898</v>
      </c>
      <c r="C100" s="7">
        <v>41056.673657407409</v>
      </c>
      <c r="D100" s="8">
        <v>80000</v>
      </c>
      <c r="E100" s="6">
        <v>80000</v>
      </c>
      <c r="F100" s="6" t="s">
        <v>69</v>
      </c>
      <c r="G100" s="9">
        <f>tblSalaries[[#This Row],[clean Salary (in local currency)]]*VLOOKUP(tblSalaries[[#This Row],[Currency]],tblXrate[],2,FALSE)</f>
        <v>126094.26176538273</v>
      </c>
      <c r="H100" s="6" t="s">
        <v>1046</v>
      </c>
      <c r="I100" s="6" t="s">
        <v>310</v>
      </c>
      <c r="J100" s="6" t="s">
        <v>71</v>
      </c>
      <c r="K100" s="6" t="str">
        <f>VLOOKUP(tblSalaries[[#This Row],[Where do you work]],tblCountries[[Actual]:[Mapping]],2,FALSE)</f>
        <v>UK</v>
      </c>
      <c r="L100" s="6" t="str">
        <f>VLOOKUP(tblSalaries[[#This Row],[clean Country]],tblCountries[[Mapping]:[Region]],2,FALSE)</f>
        <v>Europe</v>
      </c>
      <c r="M100" s="6">
        <f>VLOOKUP(tblSalaries[[#This Row],[clean Country]],tblCountries[[Mapping]:[geo_latitude]],3,FALSE)</f>
        <v>-3.2765753000000002</v>
      </c>
      <c r="N100" s="6">
        <f>VLOOKUP(tblSalaries[[#This Row],[clean Country]],tblCountries[[Mapping]:[geo_latitude]],4,FALSE)</f>
        <v>54.702354499999998</v>
      </c>
      <c r="O100" s="6" t="s">
        <v>9</v>
      </c>
      <c r="P100" s="6">
        <v>10</v>
      </c>
      <c r="Q100" s="6" t="str">
        <f>IF(tblSalaries[[#This Row],[Years of Experience]]&lt;5,"&lt;5",IF(tblSalaries[[#This Row],[Years of Experience]]&lt;10,"&lt;10",IF(tblSalaries[[#This Row],[Years of Experience]]&lt;15,"&lt;15",IF(tblSalaries[[#This Row],[Years of Experience]]&lt;20,"&lt;20"," &gt;20"))))</f>
        <v>&lt;15</v>
      </c>
      <c r="R100" s="14">
        <v>83</v>
      </c>
      <c r="S100" s="14">
        <f>VLOOKUP(tblSalaries[[#This Row],[clean Country]],Table3[[Country]:[GNI]],2,FALSE)</f>
        <v>35840</v>
      </c>
      <c r="T100" s="18">
        <f>tblSalaries[[#This Row],[Salary in USD]]/tblSalaries[[#This Row],[PPP GNI]]</f>
        <v>3.5182550715787593</v>
      </c>
      <c r="U100" s="27">
        <f>IF(ISNUMBER(VLOOKUP(tblSalaries[[#This Row],[clean Country]],calc!$B$22:$C$127,2,TRUE)),tblSalaries[[#This Row],[Salary in USD]],0.001)</f>
        <v>126094.26176538273</v>
      </c>
    </row>
    <row r="101" spans="2:21" ht="15" customHeight="1" x14ac:dyDescent="0.25">
      <c r="B101" s="6" t="s">
        <v>3067</v>
      </c>
      <c r="C101" s="7">
        <v>41057.65421296296</v>
      </c>
      <c r="D101" s="8">
        <v>80000</v>
      </c>
      <c r="E101" s="6">
        <v>80000</v>
      </c>
      <c r="F101" s="6" t="s">
        <v>69</v>
      </c>
      <c r="G101" s="9">
        <f>tblSalaries[[#This Row],[clean Salary (in local currency)]]*VLOOKUP(tblSalaries[[#This Row],[Currency]],tblXrate[],2,FALSE)</f>
        <v>126094.26176538273</v>
      </c>
      <c r="H101" s="6" t="s">
        <v>1220</v>
      </c>
      <c r="I101" s="6" t="s">
        <v>356</v>
      </c>
      <c r="J101" s="6" t="s">
        <v>71</v>
      </c>
      <c r="K101" s="6" t="str">
        <f>VLOOKUP(tblSalaries[[#This Row],[Where do you work]],tblCountries[[Actual]:[Mapping]],2,FALSE)</f>
        <v>UK</v>
      </c>
      <c r="L101" s="6" t="str">
        <f>VLOOKUP(tblSalaries[[#This Row],[clean Country]],tblCountries[[Mapping]:[Region]],2,FALSE)</f>
        <v>Europe</v>
      </c>
      <c r="M101" s="6">
        <f>VLOOKUP(tblSalaries[[#This Row],[clean Country]],tblCountries[[Mapping]:[geo_latitude]],3,FALSE)</f>
        <v>-3.2765753000000002</v>
      </c>
      <c r="N101" s="6">
        <f>VLOOKUP(tblSalaries[[#This Row],[clean Country]],tblCountries[[Mapping]:[geo_latitude]],4,FALSE)</f>
        <v>54.702354499999998</v>
      </c>
      <c r="O101" s="6" t="s">
        <v>9</v>
      </c>
      <c r="P101" s="6">
        <v>10</v>
      </c>
      <c r="Q101" s="6" t="str">
        <f>IF(tblSalaries[[#This Row],[Years of Experience]]&lt;5,"&lt;5",IF(tblSalaries[[#This Row],[Years of Experience]]&lt;10,"&lt;10",IF(tblSalaries[[#This Row],[Years of Experience]]&lt;15,"&lt;15",IF(tblSalaries[[#This Row],[Years of Experience]]&lt;20,"&lt;20"," &gt;20"))))</f>
        <v>&lt;15</v>
      </c>
      <c r="R101" s="14">
        <v>84</v>
      </c>
      <c r="S101" s="14">
        <f>VLOOKUP(tblSalaries[[#This Row],[clean Country]],Table3[[Country]:[GNI]],2,FALSE)</f>
        <v>35840</v>
      </c>
      <c r="T101" s="18">
        <f>tblSalaries[[#This Row],[Salary in USD]]/tblSalaries[[#This Row],[PPP GNI]]</f>
        <v>3.5182550715787593</v>
      </c>
      <c r="U101" s="27">
        <f>IF(ISNUMBER(VLOOKUP(tblSalaries[[#This Row],[clean Country]],calc!$B$22:$C$127,2,TRUE)),tblSalaries[[#This Row],[Salary in USD]],0.001)</f>
        <v>126094.26176538273</v>
      </c>
    </row>
    <row r="102" spans="2:21" ht="15" customHeight="1" x14ac:dyDescent="0.25">
      <c r="B102" s="6" t="s">
        <v>3151</v>
      </c>
      <c r="C102" s="7">
        <v>41057.943854166668</v>
      </c>
      <c r="D102" s="8" t="s">
        <v>1310</v>
      </c>
      <c r="E102" s="6">
        <v>80000</v>
      </c>
      <c r="F102" s="6" t="s">
        <v>69</v>
      </c>
      <c r="G102" s="9">
        <f>tblSalaries[[#This Row],[clean Salary (in local currency)]]*VLOOKUP(tblSalaries[[#This Row],[Currency]],tblXrate[],2,FALSE)</f>
        <v>126094.26176538273</v>
      </c>
      <c r="H102" s="6" t="s">
        <v>181</v>
      </c>
      <c r="I102" s="6" t="s">
        <v>488</v>
      </c>
      <c r="J102" s="6" t="s">
        <v>71</v>
      </c>
      <c r="K102" s="6" t="str">
        <f>VLOOKUP(tblSalaries[[#This Row],[Where do you work]],tblCountries[[Actual]:[Mapping]],2,FALSE)</f>
        <v>UK</v>
      </c>
      <c r="L102" s="6" t="str">
        <f>VLOOKUP(tblSalaries[[#This Row],[clean Country]],tblCountries[[Mapping]:[Region]],2,FALSE)</f>
        <v>Europe</v>
      </c>
      <c r="M102" s="6">
        <f>VLOOKUP(tblSalaries[[#This Row],[clean Country]],tblCountries[[Mapping]:[geo_latitude]],3,FALSE)</f>
        <v>-3.2765753000000002</v>
      </c>
      <c r="N102" s="6">
        <f>VLOOKUP(tblSalaries[[#This Row],[clean Country]],tblCountries[[Mapping]:[geo_latitude]],4,FALSE)</f>
        <v>54.702354499999998</v>
      </c>
      <c r="O102" s="6" t="s">
        <v>9</v>
      </c>
      <c r="P102" s="6">
        <v>15</v>
      </c>
      <c r="Q102" s="6" t="str">
        <f>IF(tblSalaries[[#This Row],[Years of Experience]]&lt;5,"&lt;5",IF(tblSalaries[[#This Row],[Years of Experience]]&lt;10,"&lt;10",IF(tblSalaries[[#This Row],[Years of Experience]]&lt;15,"&lt;15",IF(tblSalaries[[#This Row],[Years of Experience]]&lt;20,"&lt;20"," &gt;20"))))</f>
        <v>&lt;20</v>
      </c>
      <c r="R102" s="14">
        <v>85</v>
      </c>
      <c r="S102" s="14">
        <f>VLOOKUP(tblSalaries[[#This Row],[clean Country]],Table3[[Country]:[GNI]],2,FALSE)</f>
        <v>35840</v>
      </c>
      <c r="T102" s="18">
        <f>tblSalaries[[#This Row],[Salary in USD]]/tblSalaries[[#This Row],[PPP GNI]]</f>
        <v>3.5182550715787593</v>
      </c>
      <c r="U102" s="27">
        <f>IF(ISNUMBER(VLOOKUP(tblSalaries[[#This Row],[clean Country]],calc!$B$22:$C$127,2,TRUE)),tblSalaries[[#This Row],[Salary in USD]],0.001)</f>
        <v>126094.26176538273</v>
      </c>
    </row>
    <row r="103" spans="2:21" ht="15" customHeight="1" x14ac:dyDescent="0.25">
      <c r="B103" s="6" t="s">
        <v>3569</v>
      </c>
      <c r="C103" s="7">
        <v>41061.831770833334</v>
      </c>
      <c r="D103" s="8" t="s">
        <v>1310</v>
      </c>
      <c r="E103" s="6">
        <v>80000</v>
      </c>
      <c r="F103" s="6" t="s">
        <v>69</v>
      </c>
      <c r="G103" s="9">
        <f>tblSalaries[[#This Row],[clean Salary (in local currency)]]*VLOOKUP(tblSalaries[[#This Row],[Currency]],tblXrate[],2,FALSE)</f>
        <v>126094.26176538273</v>
      </c>
      <c r="H103" s="6" t="s">
        <v>1748</v>
      </c>
      <c r="I103" s="6" t="s">
        <v>356</v>
      </c>
      <c r="J103" s="6" t="s">
        <v>71</v>
      </c>
      <c r="K103" s="6" t="str">
        <f>VLOOKUP(tblSalaries[[#This Row],[Where do you work]],tblCountries[[Actual]:[Mapping]],2,FALSE)</f>
        <v>UK</v>
      </c>
      <c r="L103" s="6" t="str">
        <f>VLOOKUP(tblSalaries[[#This Row],[clean Country]],tblCountries[[Mapping]:[Region]],2,FALSE)</f>
        <v>Europe</v>
      </c>
      <c r="M103" s="6">
        <f>VLOOKUP(tblSalaries[[#This Row],[clean Country]],tblCountries[[Mapping]:[geo_latitude]],3,FALSE)</f>
        <v>-3.2765753000000002</v>
      </c>
      <c r="N103" s="6">
        <f>VLOOKUP(tblSalaries[[#This Row],[clean Country]],tblCountries[[Mapping]:[geo_latitude]],4,FALSE)</f>
        <v>54.702354499999998</v>
      </c>
      <c r="O103" s="6" t="s">
        <v>9</v>
      </c>
      <c r="P103" s="6">
        <v>12</v>
      </c>
      <c r="Q103" s="6" t="str">
        <f>IF(tblSalaries[[#This Row],[Years of Experience]]&lt;5,"&lt;5",IF(tblSalaries[[#This Row],[Years of Experience]]&lt;10,"&lt;10",IF(tblSalaries[[#This Row],[Years of Experience]]&lt;15,"&lt;15",IF(tblSalaries[[#This Row],[Years of Experience]]&lt;20,"&lt;20"," &gt;20"))))</f>
        <v>&lt;15</v>
      </c>
      <c r="R103" s="14">
        <v>86</v>
      </c>
      <c r="S103" s="14">
        <f>VLOOKUP(tblSalaries[[#This Row],[clean Country]],Table3[[Country]:[GNI]],2,FALSE)</f>
        <v>35840</v>
      </c>
      <c r="T103" s="18">
        <f>tblSalaries[[#This Row],[Salary in USD]]/tblSalaries[[#This Row],[PPP GNI]]</f>
        <v>3.5182550715787593</v>
      </c>
      <c r="U103" s="27">
        <f>IF(ISNUMBER(VLOOKUP(tblSalaries[[#This Row],[clean Country]],calc!$B$22:$C$127,2,TRUE)),tblSalaries[[#This Row],[Salary in USD]],0.001)</f>
        <v>126094.26176538273</v>
      </c>
    </row>
    <row r="104" spans="2:21" ht="15" customHeight="1" x14ac:dyDescent="0.25">
      <c r="B104" s="6" t="s">
        <v>2097</v>
      </c>
      <c r="C104" s="7">
        <v>41055.027499999997</v>
      </c>
      <c r="D104" s="8">
        <v>125000</v>
      </c>
      <c r="E104" s="6">
        <v>125000</v>
      </c>
      <c r="F104" s="6" t="s">
        <v>6</v>
      </c>
      <c r="G104" s="9">
        <f>tblSalaries[[#This Row],[clean Salary (in local currency)]]*VLOOKUP(tblSalaries[[#This Row],[Currency]],tblXrate[],2,FALSE)</f>
        <v>125000</v>
      </c>
      <c r="H104" s="6" t="s">
        <v>149</v>
      </c>
      <c r="I104" s="6" t="s">
        <v>4001</v>
      </c>
      <c r="J104" s="6" t="s">
        <v>15</v>
      </c>
      <c r="K104" s="6" t="str">
        <f>VLOOKUP(tblSalaries[[#This Row],[Where do you work]],tblCountries[[Actual]:[Mapping]],2,FALSE)</f>
        <v>USA</v>
      </c>
      <c r="L104" s="6" t="str">
        <f>VLOOKUP(tblSalaries[[#This Row],[clean Country]],tblCountries[[Mapping]:[Region]],2,FALSE)</f>
        <v>America</v>
      </c>
      <c r="M104" s="6">
        <f>VLOOKUP(tblSalaries[[#This Row],[clean Country]],tblCountries[[Mapping]:[geo_latitude]],3,FALSE)</f>
        <v>-100.37109375</v>
      </c>
      <c r="N104" s="6">
        <f>VLOOKUP(tblSalaries[[#This Row],[clean Country]],tblCountries[[Mapping]:[geo_latitude]],4,FALSE)</f>
        <v>40.580584664127599</v>
      </c>
      <c r="O104" s="6" t="s">
        <v>9</v>
      </c>
      <c r="P104" s="6"/>
      <c r="Q104" s="6" t="str">
        <f>IF(tblSalaries[[#This Row],[Years of Experience]]&lt;5,"&lt;5",IF(tblSalaries[[#This Row],[Years of Experience]]&lt;10,"&lt;10",IF(tblSalaries[[#This Row],[Years of Experience]]&lt;15,"&lt;15",IF(tblSalaries[[#This Row],[Years of Experience]]&lt;20,"&lt;20"," &gt;20"))))</f>
        <v>&lt;5</v>
      </c>
      <c r="R104" s="14">
        <v>87</v>
      </c>
      <c r="S104" s="14">
        <f>VLOOKUP(tblSalaries[[#This Row],[clean Country]],Table3[[Country]:[GNI]],2,FALSE)</f>
        <v>47310</v>
      </c>
      <c r="T104" s="18">
        <f>tblSalaries[[#This Row],[Salary in USD]]/tblSalaries[[#This Row],[PPP GNI]]</f>
        <v>2.6421475375184951</v>
      </c>
      <c r="U104" s="27">
        <f>IF(ISNUMBER(VLOOKUP(tblSalaries[[#This Row],[clean Country]],calc!$B$22:$C$127,2,TRUE)),tblSalaries[[#This Row],[Salary in USD]],0.001)</f>
        <v>1E-3</v>
      </c>
    </row>
    <row r="105" spans="2:21" ht="15" customHeight="1" x14ac:dyDescent="0.25">
      <c r="B105" s="6" t="s">
        <v>2316</v>
      </c>
      <c r="C105" s="7">
        <v>41055.059374999997</v>
      </c>
      <c r="D105" s="8">
        <v>125000</v>
      </c>
      <c r="E105" s="6">
        <v>125000</v>
      </c>
      <c r="F105" s="6" t="s">
        <v>6</v>
      </c>
      <c r="G105" s="9">
        <f>tblSalaries[[#This Row],[clean Salary (in local currency)]]*VLOOKUP(tblSalaries[[#This Row],[Currency]],tblXrate[],2,FALSE)</f>
        <v>125000</v>
      </c>
      <c r="H105" s="6" t="s">
        <v>388</v>
      </c>
      <c r="I105" s="6" t="s">
        <v>52</v>
      </c>
      <c r="J105" s="6" t="s">
        <v>15</v>
      </c>
      <c r="K105" s="6" t="str">
        <f>VLOOKUP(tblSalaries[[#This Row],[Where do you work]],tblCountries[[Actual]:[Mapping]],2,FALSE)</f>
        <v>USA</v>
      </c>
      <c r="L105" s="6" t="str">
        <f>VLOOKUP(tblSalaries[[#This Row],[clean Country]],tblCountries[[Mapping]:[Region]],2,FALSE)</f>
        <v>America</v>
      </c>
      <c r="M105" s="6">
        <f>VLOOKUP(tblSalaries[[#This Row],[clean Country]],tblCountries[[Mapping]:[geo_latitude]],3,FALSE)</f>
        <v>-100.37109375</v>
      </c>
      <c r="N105" s="6">
        <f>VLOOKUP(tblSalaries[[#This Row],[clean Country]],tblCountries[[Mapping]:[geo_latitude]],4,FALSE)</f>
        <v>40.580584664127599</v>
      </c>
      <c r="O105" s="6" t="s">
        <v>9</v>
      </c>
      <c r="P105" s="6"/>
      <c r="Q105" s="6" t="str">
        <f>IF(tblSalaries[[#This Row],[Years of Experience]]&lt;5,"&lt;5",IF(tblSalaries[[#This Row],[Years of Experience]]&lt;10,"&lt;10",IF(tblSalaries[[#This Row],[Years of Experience]]&lt;15,"&lt;15",IF(tblSalaries[[#This Row],[Years of Experience]]&lt;20,"&lt;20"," &gt;20"))))</f>
        <v>&lt;5</v>
      </c>
      <c r="R105" s="14">
        <v>88</v>
      </c>
      <c r="S105" s="14">
        <f>VLOOKUP(tblSalaries[[#This Row],[clean Country]],Table3[[Country]:[GNI]],2,FALSE)</f>
        <v>47310</v>
      </c>
      <c r="T105" s="18">
        <f>tblSalaries[[#This Row],[Salary in USD]]/tblSalaries[[#This Row],[PPP GNI]]</f>
        <v>2.6421475375184951</v>
      </c>
      <c r="U105" s="27">
        <f>IF(ISNUMBER(VLOOKUP(tblSalaries[[#This Row],[clean Country]],calc!$B$22:$C$127,2,TRUE)),tblSalaries[[#This Row],[Salary in USD]],0.001)</f>
        <v>1E-3</v>
      </c>
    </row>
    <row r="106" spans="2:21" ht="15" customHeight="1" x14ac:dyDescent="0.25">
      <c r="B106" s="6" t="s">
        <v>2461</v>
      </c>
      <c r="C106" s="7">
        <v>41055.129351851851</v>
      </c>
      <c r="D106" s="8">
        <v>125000</v>
      </c>
      <c r="E106" s="6">
        <v>125000</v>
      </c>
      <c r="F106" s="6" t="s">
        <v>6</v>
      </c>
      <c r="G106" s="9">
        <f>tblSalaries[[#This Row],[clean Salary (in local currency)]]*VLOOKUP(tblSalaries[[#This Row],[Currency]],tblXrate[],2,FALSE)</f>
        <v>125000</v>
      </c>
      <c r="H106" s="6" t="s">
        <v>560</v>
      </c>
      <c r="I106" s="6" t="s">
        <v>52</v>
      </c>
      <c r="J106" s="6" t="s">
        <v>15</v>
      </c>
      <c r="K106" s="6" t="str">
        <f>VLOOKUP(tblSalaries[[#This Row],[Where do you work]],tblCountries[[Actual]:[Mapping]],2,FALSE)</f>
        <v>USA</v>
      </c>
      <c r="L106" s="6" t="str">
        <f>VLOOKUP(tblSalaries[[#This Row],[clean Country]],tblCountries[[Mapping]:[Region]],2,FALSE)</f>
        <v>America</v>
      </c>
      <c r="M106" s="6">
        <f>VLOOKUP(tblSalaries[[#This Row],[clean Country]],tblCountries[[Mapping]:[geo_latitude]],3,FALSE)</f>
        <v>-100.37109375</v>
      </c>
      <c r="N106" s="6">
        <f>VLOOKUP(tblSalaries[[#This Row],[clean Country]],tblCountries[[Mapping]:[geo_latitude]],4,FALSE)</f>
        <v>40.580584664127599</v>
      </c>
      <c r="O106" s="6" t="s">
        <v>18</v>
      </c>
      <c r="P106" s="6"/>
      <c r="Q106" s="6" t="str">
        <f>IF(tblSalaries[[#This Row],[Years of Experience]]&lt;5,"&lt;5",IF(tblSalaries[[#This Row],[Years of Experience]]&lt;10,"&lt;10",IF(tblSalaries[[#This Row],[Years of Experience]]&lt;15,"&lt;15",IF(tblSalaries[[#This Row],[Years of Experience]]&lt;20,"&lt;20"," &gt;20"))))</f>
        <v>&lt;5</v>
      </c>
      <c r="R106" s="14">
        <v>89</v>
      </c>
      <c r="S106" s="14">
        <f>VLOOKUP(tblSalaries[[#This Row],[clean Country]],Table3[[Country]:[GNI]],2,FALSE)</f>
        <v>47310</v>
      </c>
      <c r="T106" s="18">
        <f>tblSalaries[[#This Row],[Salary in USD]]/tblSalaries[[#This Row],[PPP GNI]]</f>
        <v>2.6421475375184951</v>
      </c>
      <c r="U106" s="27">
        <f>IF(ISNUMBER(VLOOKUP(tblSalaries[[#This Row],[clean Country]],calc!$B$22:$C$127,2,TRUE)),tblSalaries[[#This Row],[Salary in USD]],0.001)</f>
        <v>1E-3</v>
      </c>
    </row>
    <row r="107" spans="2:21" ht="15" customHeight="1" x14ac:dyDescent="0.25">
      <c r="B107" s="6" t="s">
        <v>2628</v>
      </c>
      <c r="C107" s="7">
        <v>41055.479953703703</v>
      </c>
      <c r="D107" s="8">
        <v>125000</v>
      </c>
      <c r="E107" s="6">
        <v>125000</v>
      </c>
      <c r="F107" s="6" t="s">
        <v>6</v>
      </c>
      <c r="G107" s="9">
        <f>tblSalaries[[#This Row],[clean Salary (in local currency)]]*VLOOKUP(tblSalaries[[#This Row],[Currency]],tblXrate[],2,FALSE)</f>
        <v>125000</v>
      </c>
      <c r="H107" s="6" t="s">
        <v>20</v>
      </c>
      <c r="I107" s="6" t="s">
        <v>20</v>
      </c>
      <c r="J107" s="6" t="s">
        <v>15</v>
      </c>
      <c r="K107" s="6" t="str">
        <f>VLOOKUP(tblSalaries[[#This Row],[Where do you work]],tblCountries[[Actual]:[Mapping]],2,FALSE)</f>
        <v>USA</v>
      </c>
      <c r="L107" s="6" t="str">
        <f>VLOOKUP(tblSalaries[[#This Row],[clean Country]],tblCountries[[Mapping]:[Region]],2,FALSE)</f>
        <v>America</v>
      </c>
      <c r="M107" s="6">
        <f>VLOOKUP(tblSalaries[[#This Row],[clean Country]],tblCountries[[Mapping]:[geo_latitude]],3,FALSE)</f>
        <v>-100.37109375</v>
      </c>
      <c r="N107" s="6">
        <f>VLOOKUP(tblSalaries[[#This Row],[clean Country]],tblCountries[[Mapping]:[geo_latitude]],4,FALSE)</f>
        <v>40.580584664127599</v>
      </c>
      <c r="O107" s="6" t="s">
        <v>18</v>
      </c>
      <c r="P107" s="6">
        <v>20</v>
      </c>
      <c r="Q107" s="6" t="str">
        <f>IF(tblSalaries[[#This Row],[Years of Experience]]&lt;5,"&lt;5",IF(tblSalaries[[#This Row],[Years of Experience]]&lt;10,"&lt;10",IF(tblSalaries[[#This Row],[Years of Experience]]&lt;15,"&lt;15",IF(tblSalaries[[#This Row],[Years of Experience]]&lt;20,"&lt;20"," &gt;20"))))</f>
        <v xml:space="preserve"> &gt;20</v>
      </c>
      <c r="R107" s="14">
        <v>90</v>
      </c>
      <c r="S107" s="14">
        <f>VLOOKUP(tblSalaries[[#This Row],[clean Country]],Table3[[Country]:[GNI]],2,FALSE)</f>
        <v>47310</v>
      </c>
      <c r="T107" s="18">
        <f>tblSalaries[[#This Row],[Salary in USD]]/tblSalaries[[#This Row],[PPP GNI]]</f>
        <v>2.6421475375184951</v>
      </c>
      <c r="U107" s="27">
        <f>IF(ISNUMBER(VLOOKUP(tblSalaries[[#This Row],[clean Country]],calc!$B$22:$C$127,2,TRUE)),tblSalaries[[#This Row],[Salary in USD]],0.001)</f>
        <v>1E-3</v>
      </c>
    </row>
    <row r="108" spans="2:21" ht="15" customHeight="1" x14ac:dyDescent="0.25">
      <c r="B108" s="6" t="s">
        <v>2861</v>
      </c>
      <c r="C108" s="7">
        <v>41056.33865740741</v>
      </c>
      <c r="D108" s="8" t="s">
        <v>1000</v>
      </c>
      <c r="E108" s="6">
        <v>125000</v>
      </c>
      <c r="F108" s="6" t="s">
        <v>6</v>
      </c>
      <c r="G108" s="9">
        <f>tblSalaries[[#This Row],[clean Salary (in local currency)]]*VLOOKUP(tblSalaries[[#This Row],[Currency]],tblXrate[],2,FALSE)</f>
        <v>125000</v>
      </c>
      <c r="H108" s="6" t="s">
        <v>1001</v>
      </c>
      <c r="I108" s="6" t="s">
        <v>52</v>
      </c>
      <c r="J108" s="6" t="s">
        <v>583</v>
      </c>
      <c r="K108" s="6" t="str">
        <f>VLOOKUP(tblSalaries[[#This Row],[Where do you work]],tblCountries[[Actual]:[Mapping]],2,FALSE)</f>
        <v>Norway</v>
      </c>
      <c r="L108" s="6" t="str">
        <f>VLOOKUP(tblSalaries[[#This Row],[clean Country]],tblCountries[[Mapping]:[Region]],2,FALSE)</f>
        <v>Europe</v>
      </c>
      <c r="M108" s="6">
        <f>VLOOKUP(tblSalaries[[#This Row],[clean Country]],tblCountries[[Mapping]:[geo_latitude]],3,FALSE)</f>
        <v>14.2476196306026</v>
      </c>
      <c r="N108" s="6">
        <f>VLOOKUP(tblSalaries[[#This Row],[clean Country]],tblCountries[[Mapping]:[geo_latitude]],4,FALSE)</f>
        <v>65.0837339717189</v>
      </c>
      <c r="O108" s="6" t="s">
        <v>9</v>
      </c>
      <c r="P108" s="6">
        <v>6</v>
      </c>
      <c r="Q108" s="6" t="str">
        <f>IF(tblSalaries[[#This Row],[Years of Experience]]&lt;5,"&lt;5",IF(tblSalaries[[#This Row],[Years of Experience]]&lt;10,"&lt;10",IF(tblSalaries[[#This Row],[Years of Experience]]&lt;15,"&lt;15",IF(tblSalaries[[#This Row],[Years of Experience]]&lt;20,"&lt;20"," &gt;20"))))</f>
        <v>&lt;10</v>
      </c>
      <c r="R108" s="14">
        <v>91</v>
      </c>
      <c r="S108" s="14">
        <f>VLOOKUP(tblSalaries[[#This Row],[clean Country]],Table3[[Country]:[GNI]],2,FALSE)</f>
        <v>58570</v>
      </c>
      <c r="T108" s="18">
        <f>tblSalaries[[#This Row],[Salary in USD]]/tblSalaries[[#This Row],[PPP GNI]]</f>
        <v>2.134198395082807</v>
      </c>
      <c r="U108" s="27">
        <f>IF(ISNUMBER(VLOOKUP(tblSalaries[[#This Row],[clean Country]],calc!$B$22:$C$127,2,TRUE)),tblSalaries[[#This Row],[Salary in USD]],0.001)</f>
        <v>125000</v>
      </c>
    </row>
    <row r="109" spans="2:21" ht="15" customHeight="1" x14ac:dyDescent="0.25">
      <c r="B109" s="6" t="s">
        <v>2877</v>
      </c>
      <c r="C109" s="7">
        <v>41056.562407407408</v>
      </c>
      <c r="D109" s="8" t="s">
        <v>1023</v>
      </c>
      <c r="E109" s="6">
        <v>125000</v>
      </c>
      <c r="F109" s="6" t="s">
        <v>6</v>
      </c>
      <c r="G109" s="9">
        <f>tblSalaries[[#This Row],[clean Salary (in local currency)]]*VLOOKUP(tblSalaries[[#This Row],[Currency]],tblXrate[],2,FALSE)</f>
        <v>125000</v>
      </c>
      <c r="H109" s="6" t="s">
        <v>1024</v>
      </c>
      <c r="I109" s="6" t="s">
        <v>4001</v>
      </c>
      <c r="J109" s="6" t="s">
        <v>48</v>
      </c>
      <c r="K109" s="6" t="str">
        <f>VLOOKUP(tblSalaries[[#This Row],[Where do you work]],tblCountries[[Actual]:[Mapping]],2,FALSE)</f>
        <v>South Africa</v>
      </c>
      <c r="L109" s="6" t="str">
        <f>VLOOKUP(tblSalaries[[#This Row],[clean Country]],tblCountries[[Mapping]:[Region]],2,FALSE)</f>
        <v>Africa</v>
      </c>
      <c r="M109" s="6">
        <f>VLOOKUP(tblSalaries[[#This Row],[clean Country]],tblCountries[[Mapping]:[geo_latitude]],3,FALSE)</f>
        <v>25.075048595878101</v>
      </c>
      <c r="N109" s="6">
        <f>VLOOKUP(tblSalaries[[#This Row],[clean Country]],tblCountries[[Mapping]:[geo_latitude]],4,FALSE)</f>
        <v>-29.262871995561401</v>
      </c>
      <c r="O109" s="6" t="s">
        <v>9</v>
      </c>
      <c r="P109" s="6">
        <v>20</v>
      </c>
      <c r="Q109" s="6" t="str">
        <f>IF(tblSalaries[[#This Row],[Years of Experience]]&lt;5,"&lt;5",IF(tblSalaries[[#This Row],[Years of Experience]]&lt;10,"&lt;10",IF(tblSalaries[[#This Row],[Years of Experience]]&lt;15,"&lt;15",IF(tblSalaries[[#This Row],[Years of Experience]]&lt;20,"&lt;20"," &gt;20"))))</f>
        <v xml:space="preserve"> &gt;20</v>
      </c>
      <c r="R109" s="14">
        <v>92</v>
      </c>
      <c r="S109" s="14">
        <f>VLOOKUP(tblSalaries[[#This Row],[clean Country]],Table3[[Country]:[GNI]],2,FALSE)</f>
        <v>10360</v>
      </c>
      <c r="T109" s="18">
        <f>tblSalaries[[#This Row],[Salary in USD]]/tblSalaries[[#This Row],[PPP GNI]]</f>
        <v>12.065637065637066</v>
      </c>
      <c r="U109" s="27">
        <f>IF(ISNUMBER(VLOOKUP(tblSalaries[[#This Row],[clean Country]],calc!$B$22:$C$127,2,TRUE)),tblSalaries[[#This Row],[Salary in USD]],0.001)</f>
        <v>125000</v>
      </c>
    </row>
    <row r="110" spans="2:21" ht="15" customHeight="1" x14ac:dyDescent="0.25">
      <c r="B110" s="6" t="s">
        <v>2975</v>
      </c>
      <c r="C110" s="7">
        <v>41057.367314814815</v>
      </c>
      <c r="D110" s="8">
        <v>125000</v>
      </c>
      <c r="E110" s="6">
        <v>125000</v>
      </c>
      <c r="F110" s="6" t="s">
        <v>6</v>
      </c>
      <c r="G110" s="9">
        <f>tblSalaries[[#This Row],[clean Salary (in local currency)]]*VLOOKUP(tblSalaries[[#This Row],[Currency]],tblXrate[],2,FALSE)</f>
        <v>125000</v>
      </c>
      <c r="H110" s="6" t="s">
        <v>1121</v>
      </c>
      <c r="I110" s="6" t="s">
        <v>4001</v>
      </c>
      <c r="J110" s="6" t="s">
        <v>15</v>
      </c>
      <c r="K110" s="6" t="str">
        <f>VLOOKUP(tblSalaries[[#This Row],[Where do you work]],tblCountries[[Actual]:[Mapping]],2,FALSE)</f>
        <v>USA</v>
      </c>
      <c r="L110" s="6" t="str">
        <f>VLOOKUP(tblSalaries[[#This Row],[clean Country]],tblCountries[[Mapping]:[Region]],2,FALSE)</f>
        <v>America</v>
      </c>
      <c r="M110" s="6">
        <f>VLOOKUP(tblSalaries[[#This Row],[clean Country]],tblCountries[[Mapping]:[geo_latitude]],3,FALSE)</f>
        <v>-100.37109375</v>
      </c>
      <c r="N110" s="6">
        <f>VLOOKUP(tblSalaries[[#This Row],[clean Country]],tblCountries[[Mapping]:[geo_latitude]],4,FALSE)</f>
        <v>40.580584664127599</v>
      </c>
      <c r="O110" s="6" t="s">
        <v>9</v>
      </c>
      <c r="P110" s="6">
        <v>10</v>
      </c>
      <c r="Q110" s="6" t="str">
        <f>IF(tblSalaries[[#This Row],[Years of Experience]]&lt;5,"&lt;5",IF(tblSalaries[[#This Row],[Years of Experience]]&lt;10,"&lt;10",IF(tblSalaries[[#This Row],[Years of Experience]]&lt;15,"&lt;15",IF(tblSalaries[[#This Row],[Years of Experience]]&lt;20,"&lt;20"," &gt;20"))))</f>
        <v>&lt;15</v>
      </c>
      <c r="R110" s="14">
        <v>93</v>
      </c>
      <c r="S110" s="14">
        <f>VLOOKUP(tblSalaries[[#This Row],[clean Country]],Table3[[Country]:[GNI]],2,FALSE)</f>
        <v>47310</v>
      </c>
      <c r="T110" s="18">
        <f>tblSalaries[[#This Row],[Salary in USD]]/tblSalaries[[#This Row],[PPP GNI]]</f>
        <v>2.6421475375184951</v>
      </c>
      <c r="U110" s="27">
        <f>IF(ISNUMBER(VLOOKUP(tblSalaries[[#This Row],[clean Country]],calc!$B$22:$C$127,2,TRUE)),tblSalaries[[#This Row],[Salary in USD]],0.001)</f>
        <v>1E-3</v>
      </c>
    </row>
    <row r="111" spans="2:21" ht="15" customHeight="1" x14ac:dyDescent="0.25">
      <c r="B111" s="6" t="s">
        <v>3330</v>
      </c>
      <c r="C111" s="7">
        <v>41058.776979166665</v>
      </c>
      <c r="D111" s="8">
        <v>125000</v>
      </c>
      <c r="E111" s="6">
        <v>125000</v>
      </c>
      <c r="F111" s="6" t="s">
        <v>6</v>
      </c>
      <c r="G111" s="9">
        <f>tblSalaries[[#This Row],[clean Salary (in local currency)]]*VLOOKUP(tblSalaries[[#This Row],[Currency]],tblXrate[],2,FALSE)</f>
        <v>125000</v>
      </c>
      <c r="H111" s="6" t="s">
        <v>1516</v>
      </c>
      <c r="I111" s="6" t="s">
        <v>52</v>
      </c>
      <c r="J111" s="6" t="s">
        <v>15</v>
      </c>
      <c r="K111" s="6" t="str">
        <f>VLOOKUP(tblSalaries[[#This Row],[Where do you work]],tblCountries[[Actual]:[Mapping]],2,FALSE)</f>
        <v>USA</v>
      </c>
      <c r="L111" s="6" t="str">
        <f>VLOOKUP(tblSalaries[[#This Row],[clean Country]],tblCountries[[Mapping]:[Region]],2,FALSE)</f>
        <v>America</v>
      </c>
      <c r="M111" s="6">
        <f>VLOOKUP(tblSalaries[[#This Row],[clean Country]],tblCountries[[Mapping]:[geo_latitude]],3,FALSE)</f>
        <v>-100.37109375</v>
      </c>
      <c r="N111" s="6">
        <f>VLOOKUP(tblSalaries[[#This Row],[clean Country]],tblCountries[[Mapping]:[geo_latitude]],4,FALSE)</f>
        <v>40.580584664127599</v>
      </c>
      <c r="O111" s="6" t="s">
        <v>9</v>
      </c>
      <c r="P111" s="6">
        <v>2</v>
      </c>
      <c r="Q111" s="6" t="str">
        <f>IF(tblSalaries[[#This Row],[Years of Experience]]&lt;5,"&lt;5",IF(tblSalaries[[#This Row],[Years of Experience]]&lt;10,"&lt;10",IF(tblSalaries[[#This Row],[Years of Experience]]&lt;15,"&lt;15",IF(tblSalaries[[#This Row],[Years of Experience]]&lt;20,"&lt;20"," &gt;20"))))</f>
        <v>&lt;5</v>
      </c>
      <c r="R111" s="14">
        <v>94</v>
      </c>
      <c r="S111" s="14">
        <f>VLOOKUP(tblSalaries[[#This Row],[clean Country]],Table3[[Country]:[GNI]],2,FALSE)</f>
        <v>47310</v>
      </c>
      <c r="T111" s="18">
        <f>tblSalaries[[#This Row],[Salary in USD]]/tblSalaries[[#This Row],[PPP GNI]]</f>
        <v>2.6421475375184951</v>
      </c>
      <c r="U111" s="27">
        <f>IF(ISNUMBER(VLOOKUP(tblSalaries[[#This Row],[clean Country]],calc!$B$22:$C$127,2,TRUE)),tblSalaries[[#This Row],[Salary in USD]],0.001)</f>
        <v>1E-3</v>
      </c>
    </row>
    <row r="112" spans="2:21" ht="15" customHeight="1" x14ac:dyDescent="0.25">
      <c r="B112" s="6" t="s">
        <v>3339</v>
      </c>
      <c r="C112" s="7">
        <v>41058.800219907411</v>
      </c>
      <c r="D112" s="8">
        <v>125000</v>
      </c>
      <c r="E112" s="6">
        <v>125000</v>
      </c>
      <c r="F112" s="6" t="s">
        <v>6</v>
      </c>
      <c r="G112" s="9">
        <f>tblSalaries[[#This Row],[clean Salary (in local currency)]]*VLOOKUP(tblSalaries[[#This Row],[Currency]],tblXrate[],2,FALSE)</f>
        <v>125000</v>
      </c>
      <c r="H112" s="6" t="s">
        <v>642</v>
      </c>
      <c r="I112" s="6" t="s">
        <v>52</v>
      </c>
      <c r="J112" s="6" t="s">
        <v>15</v>
      </c>
      <c r="K112" s="6" t="str">
        <f>VLOOKUP(tblSalaries[[#This Row],[Where do you work]],tblCountries[[Actual]:[Mapping]],2,FALSE)</f>
        <v>USA</v>
      </c>
      <c r="L112" s="6" t="str">
        <f>VLOOKUP(tblSalaries[[#This Row],[clean Country]],tblCountries[[Mapping]:[Region]],2,FALSE)</f>
        <v>America</v>
      </c>
      <c r="M112" s="6">
        <f>VLOOKUP(tblSalaries[[#This Row],[clean Country]],tblCountries[[Mapping]:[geo_latitude]],3,FALSE)</f>
        <v>-100.37109375</v>
      </c>
      <c r="N112" s="6">
        <f>VLOOKUP(tblSalaries[[#This Row],[clean Country]],tblCountries[[Mapping]:[geo_latitude]],4,FALSE)</f>
        <v>40.580584664127599</v>
      </c>
      <c r="O112" s="6" t="s">
        <v>9</v>
      </c>
      <c r="P112" s="6">
        <v>25</v>
      </c>
      <c r="Q112" s="6" t="str">
        <f>IF(tblSalaries[[#This Row],[Years of Experience]]&lt;5,"&lt;5",IF(tblSalaries[[#This Row],[Years of Experience]]&lt;10,"&lt;10",IF(tblSalaries[[#This Row],[Years of Experience]]&lt;15,"&lt;15",IF(tblSalaries[[#This Row],[Years of Experience]]&lt;20,"&lt;20"," &gt;20"))))</f>
        <v xml:space="preserve"> &gt;20</v>
      </c>
      <c r="R112" s="14">
        <v>95</v>
      </c>
      <c r="S112" s="14">
        <f>VLOOKUP(tblSalaries[[#This Row],[clean Country]],Table3[[Country]:[GNI]],2,FALSE)</f>
        <v>47310</v>
      </c>
      <c r="T112" s="18">
        <f>tblSalaries[[#This Row],[Salary in USD]]/tblSalaries[[#This Row],[PPP GNI]]</f>
        <v>2.6421475375184951</v>
      </c>
      <c r="U112" s="27">
        <f>IF(ISNUMBER(VLOOKUP(tblSalaries[[#This Row],[clean Country]],calc!$B$22:$C$127,2,TRUE)),tblSalaries[[#This Row],[Salary in USD]],0.001)</f>
        <v>1E-3</v>
      </c>
    </row>
    <row r="113" spans="2:21" ht="15" customHeight="1" x14ac:dyDescent="0.25">
      <c r="B113" s="6" t="s">
        <v>3529</v>
      </c>
      <c r="C113" s="7">
        <v>41060.920173611114</v>
      </c>
      <c r="D113" s="8">
        <v>125000</v>
      </c>
      <c r="E113" s="6">
        <v>125000</v>
      </c>
      <c r="F113" s="6" t="s">
        <v>6</v>
      </c>
      <c r="G113" s="9">
        <f>tblSalaries[[#This Row],[clean Salary (in local currency)]]*VLOOKUP(tblSalaries[[#This Row],[Currency]],tblXrate[],2,FALSE)</f>
        <v>125000</v>
      </c>
      <c r="H113" s="6" t="s">
        <v>356</v>
      </c>
      <c r="I113" s="6" t="s">
        <v>356</v>
      </c>
      <c r="J113" s="6" t="s">
        <v>15</v>
      </c>
      <c r="K113" s="6" t="str">
        <f>VLOOKUP(tblSalaries[[#This Row],[Where do you work]],tblCountries[[Actual]:[Mapping]],2,FALSE)</f>
        <v>USA</v>
      </c>
      <c r="L113" s="6" t="str">
        <f>VLOOKUP(tblSalaries[[#This Row],[clean Country]],tblCountries[[Mapping]:[Region]],2,FALSE)</f>
        <v>America</v>
      </c>
      <c r="M113" s="6">
        <f>VLOOKUP(tblSalaries[[#This Row],[clean Country]],tblCountries[[Mapping]:[geo_latitude]],3,FALSE)</f>
        <v>-100.37109375</v>
      </c>
      <c r="N113" s="6">
        <f>VLOOKUP(tblSalaries[[#This Row],[clean Country]],tblCountries[[Mapping]:[geo_latitude]],4,FALSE)</f>
        <v>40.580584664127599</v>
      </c>
      <c r="O113" s="6" t="s">
        <v>13</v>
      </c>
      <c r="P113" s="6">
        <v>8</v>
      </c>
      <c r="Q113" s="6" t="str">
        <f>IF(tblSalaries[[#This Row],[Years of Experience]]&lt;5,"&lt;5",IF(tblSalaries[[#This Row],[Years of Experience]]&lt;10,"&lt;10",IF(tblSalaries[[#This Row],[Years of Experience]]&lt;15,"&lt;15",IF(tblSalaries[[#This Row],[Years of Experience]]&lt;20,"&lt;20"," &gt;20"))))</f>
        <v>&lt;10</v>
      </c>
      <c r="R113" s="14">
        <v>96</v>
      </c>
      <c r="S113" s="14">
        <f>VLOOKUP(tblSalaries[[#This Row],[clean Country]],Table3[[Country]:[GNI]],2,FALSE)</f>
        <v>47310</v>
      </c>
      <c r="T113" s="18">
        <f>tblSalaries[[#This Row],[Salary in USD]]/tblSalaries[[#This Row],[PPP GNI]]</f>
        <v>2.6421475375184951</v>
      </c>
      <c r="U113" s="27">
        <f>IF(ISNUMBER(VLOOKUP(tblSalaries[[#This Row],[clean Country]],calc!$B$22:$C$127,2,TRUE)),tblSalaries[[#This Row],[Salary in USD]],0.001)</f>
        <v>1E-3</v>
      </c>
    </row>
    <row r="114" spans="2:21" ht="15" customHeight="1" x14ac:dyDescent="0.25">
      <c r="B114" s="6" t="s">
        <v>3742</v>
      </c>
      <c r="C114" s="7">
        <v>41070.522083333337</v>
      </c>
      <c r="D114" s="8">
        <v>125000</v>
      </c>
      <c r="E114" s="6">
        <v>125000</v>
      </c>
      <c r="F114" s="6" t="s">
        <v>6</v>
      </c>
      <c r="G114" s="9">
        <f>tblSalaries[[#This Row],[clean Salary (in local currency)]]*VLOOKUP(tblSalaries[[#This Row],[Currency]],tblXrate[],2,FALSE)</f>
        <v>125000</v>
      </c>
      <c r="H114" s="6" t="s">
        <v>204</v>
      </c>
      <c r="I114" s="6" t="s">
        <v>52</v>
      </c>
      <c r="J114" s="6" t="s">
        <v>15</v>
      </c>
      <c r="K114" s="6" t="str">
        <f>VLOOKUP(tblSalaries[[#This Row],[Where do you work]],tblCountries[[Actual]:[Mapping]],2,FALSE)</f>
        <v>USA</v>
      </c>
      <c r="L114" s="6" t="str">
        <f>VLOOKUP(tblSalaries[[#This Row],[clean Country]],tblCountries[[Mapping]:[Region]],2,FALSE)</f>
        <v>America</v>
      </c>
      <c r="M114" s="6">
        <f>VLOOKUP(tblSalaries[[#This Row],[clean Country]],tblCountries[[Mapping]:[geo_latitude]],3,FALSE)</f>
        <v>-100.37109375</v>
      </c>
      <c r="N114" s="6">
        <f>VLOOKUP(tblSalaries[[#This Row],[clean Country]],tblCountries[[Mapping]:[geo_latitude]],4,FALSE)</f>
        <v>40.580584664127599</v>
      </c>
      <c r="O114" s="6" t="s">
        <v>13</v>
      </c>
      <c r="P114" s="6">
        <v>10</v>
      </c>
      <c r="Q114" s="6" t="str">
        <f>IF(tblSalaries[[#This Row],[Years of Experience]]&lt;5,"&lt;5",IF(tblSalaries[[#This Row],[Years of Experience]]&lt;10,"&lt;10",IF(tblSalaries[[#This Row],[Years of Experience]]&lt;15,"&lt;15",IF(tblSalaries[[#This Row],[Years of Experience]]&lt;20,"&lt;20"," &gt;20"))))</f>
        <v>&lt;15</v>
      </c>
      <c r="R114" s="14">
        <v>97</v>
      </c>
      <c r="S114" s="14">
        <f>VLOOKUP(tblSalaries[[#This Row],[clean Country]],Table3[[Country]:[GNI]],2,FALSE)</f>
        <v>47310</v>
      </c>
      <c r="T114" s="18">
        <f>tblSalaries[[#This Row],[Salary in USD]]/tblSalaries[[#This Row],[PPP GNI]]</f>
        <v>2.6421475375184951</v>
      </c>
      <c r="U114" s="27">
        <f>IF(ISNUMBER(VLOOKUP(tblSalaries[[#This Row],[clean Country]],calc!$B$22:$C$127,2,TRUE)),tblSalaries[[#This Row],[Salary in USD]],0.001)</f>
        <v>1E-3</v>
      </c>
    </row>
    <row r="115" spans="2:21" ht="15" customHeight="1" x14ac:dyDescent="0.25">
      <c r="B115" s="6" t="s">
        <v>3085</v>
      </c>
      <c r="C115" s="7">
        <v>41057.681562500002</v>
      </c>
      <c r="D115" s="8">
        <v>79000</v>
      </c>
      <c r="E115" s="6">
        <v>79000</v>
      </c>
      <c r="F115" s="6" t="s">
        <v>69</v>
      </c>
      <c r="G115" s="9">
        <f>tblSalaries[[#This Row],[clean Salary (in local currency)]]*VLOOKUP(tblSalaries[[#This Row],[Currency]],tblXrate[],2,FALSE)</f>
        <v>124518.08349331544</v>
      </c>
      <c r="H115" s="6" t="s">
        <v>185</v>
      </c>
      <c r="I115" s="6" t="s">
        <v>20</v>
      </c>
      <c r="J115" s="6" t="s">
        <v>71</v>
      </c>
      <c r="K115" s="6" t="str">
        <f>VLOOKUP(tblSalaries[[#This Row],[Where do you work]],tblCountries[[Actual]:[Mapping]],2,FALSE)</f>
        <v>UK</v>
      </c>
      <c r="L115" s="6" t="str">
        <f>VLOOKUP(tblSalaries[[#This Row],[clean Country]],tblCountries[[Mapping]:[Region]],2,FALSE)</f>
        <v>Europe</v>
      </c>
      <c r="M115" s="6">
        <f>VLOOKUP(tblSalaries[[#This Row],[clean Country]],tblCountries[[Mapping]:[geo_latitude]],3,FALSE)</f>
        <v>-3.2765753000000002</v>
      </c>
      <c r="N115" s="6">
        <f>VLOOKUP(tblSalaries[[#This Row],[clean Country]],tblCountries[[Mapping]:[geo_latitude]],4,FALSE)</f>
        <v>54.702354499999998</v>
      </c>
      <c r="O115" s="6" t="s">
        <v>18</v>
      </c>
      <c r="P115" s="6">
        <v>14</v>
      </c>
      <c r="Q115" s="6" t="str">
        <f>IF(tblSalaries[[#This Row],[Years of Experience]]&lt;5,"&lt;5",IF(tblSalaries[[#This Row],[Years of Experience]]&lt;10,"&lt;10",IF(tblSalaries[[#This Row],[Years of Experience]]&lt;15,"&lt;15",IF(tblSalaries[[#This Row],[Years of Experience]]&lt;20,"&lt;20"," &gt;20"))))</f>
        <v>&lt;15</v>
      </c>
      <c r="R115" s="14">
        <v>98</v>
      </c>
      <c r="S115" s="14">
        <f>VLOOKUP(tblSalaries[[#This Row],[clean Country]],Table3[[Country]:[GNI]],2,FALSE)</f>
        <v>35840</v>
      </c>
      <c r="T115" s="18">
        <f>tblSalaries[[#This Row],[Salary in USD]]/tblSalaries[[#This Row],[PPP GNI]]</f>
        <v>3.4742768831840247</v>
      </c>
      <c r="U115" s="27">
        <f>IF(ISNUMBER(VLOOKUP(tblSalaries[[#This Row],[clean Country]],calc!$B$22:$C$127,2,TRUE)),tblSalaries[[#This Row],[Salary in USD]],0.001)</f>
        <v>124518.08349331544</v>
      </c>
    </row>
    <row r="116" spans="2:21" ht="15" customHeight="1" x14ac:dyDescent="0.25">
      <c r="B116" s="6" t="s">
        <v>2512</v>
      </c>
      <c r="C116" s="7">
        <v>41055.180752314816</v>
      </c>
      <c r="D116" s="8">
        <v>78000</v>
      </c>
      <c r="E116" s="6">
        <v>78000</v>
      </c>
      <c r="F116" s="6" t="s">
        <v>69</v>
      </c>
      <c r="G116" s="9">
        <f>tblSalaries[[#This Row],[clean Salary (in local currency)]]*VLOOKUP(tblSalaries[[#This Row],[Currency]],tblXrate[],2,FALSE)</f>
        <v>122941.90522124816</v>
      </c>
      <c r="H116" s="6" t="s">
        <v>616</v>
      </c>
      <c r="I116" s="6" t="s">
        <v>20</v>
      </c>
      <c r="J116" s="6" t="s">
        <v>71</v>
      </c>
      <c r="K116" s="6" t="str">
        <f>VLOOKUP(tblSalaries[[#This Row],[Where do you work]],tblCountries[[Actual]:[Mapping]],2,FALSE)</f>
        <v>UK</v>
      </c>
      <c r="L116" s="6" t="str">
        <f>VLOOKUP(tblSalaries[[#This Row],[clean Country]],tblCountries[[Mapping]:[Region]],2,FALSE)</f>
        <v>Europe</v>
      </c>
      <c r="M116" s="6">
        <f>VLOOKUP(tblSalaries[[#This Row],[clean Country]],tblCountries[[Mapping]:[geo_latitude]],3,FALSE)</f>
        <v>-3.2765753000000002</v>
      </c>
      <c r="N116" s="6">
        <f>VLOOKUP(tblSalaries[[#This Row],[clean Country]],tblCountries[[Mapping]:[geo_latitude]],4,FALSE)</f>
        <v>54.702354499999998</v>
      </c>
      <c r="O116" s="6" t="s">
        <v>25</v>
      </c>
      <c r="P116" s="6"/>
      <c r="Q116" s="6" t="str">
        <f>IF(tblSalaries[[#This Row],[Years of Experience]]&lt;5,"&lt;5",IF(tblSalaries[[#This Row],[Years of Experience]]&lt;10,"&lt;10",IF(tblSalaries[[#This Row],[Years of Experience]]&lt;15,"&lt;15",IF(tblSalaries[[#This Row],[Years of Experience]]&lt;20,"&lt;20"," &gt;20"))))</f>
        <v>&lt;5</v>
      </c>
      <c r="R116" s="14">
        <v>99</v>
      </c>
      <c r="S116" s="14">
        <f>VLOOKUP(tblSalaries[[#This Row],[clean Country]],Table3[[Country]:[GNI]],2,FALSE)</f>
        <v>35840</v>
      </c>
      <c r="T116" s="18">
        <f>tblSalaries[[#This Row],[Salary in USD]]/tblSalaries[[#This Row],[PPP GNI]]</f>
        <v>3.4302986947892902</v>
      </c>
      <c r="U116" s="27">
        <f>IF(ISNUMBER(VLOOKUP(tblSalaries[[#This Row],[clean Country]],calc!$B$22:$C$127,2,TRUE)),tblSalaries[[#This Row],[Salary in USD]],0.001)</f>
        <v>122941.90522124816</v>
      </c>
    </row>
    <row r="117" spans="2:21" ht="15" customHeight="1" x14ac:dyDescent="0.25">
      <c r="B117" s="6" t="s">
        <v>2973</v>
      </c>
      <c r="C117" s="7">
        <v>41057.361956018518</v>
      </c>
      <c r="D117" s="8">
        <v>120000</v>
      </c>
      <c r="E117" s="6">
        <v>120000</v>
      </c>
      <c r="F117" s="6" t="s">
        <v>82</v>
      </c>
      <c r="G117" s="9">
        <f>tblSalaries[[#This Row],[clean Salary (in local currency)]]*VLOOKUP(tblSalaries[[#This Row],[Currency]],tblXrate[],2,FALSE)</f>
        <v>122389.15876831629</v>
      </c>
      <c r="H117" s="6" t="s">
        <v>256</v>
      </c>
      <c r="I117" s="6" t="s">
        <v>20</v>
      </c>
      <c r="J117" s="6" t="s">
        <v>84</v>
      </c>
      <c r="K117" s="6" t="str">
        <f>VLOOKUP(tblSalaries[[#This Row],[Where do you work]],tblCountries[[Actual]:[Mapping]],2,FALSE)</f>
        <v>Australia</v>
      </c>
      <c r="L117" s="6" t="str">
        <f>VLOOKUP(tblSalaries[[#This Row],[clean Country]],tblCountries[[Mapping]:[Region]],2,FALSE)</f>
        <v>Australia</v>
      </c>
      <c r="M117" s="6">
        <f>VLOOKUP(tblSalaries[[#This Row],[clean Country]],tblCountries[[Mapping]:[geo_latitude]],3,FALSE)</f>
        <v>136.67140151954899</v>
      </c>
      <c r="N117" s="6">
        <f>VLOOKUP(tblSalaries[[#This Row],[clean Country]],tblCountries[[Mapping]:[geo_latitude]],4,FALSE)</f>
        <v>-24.803590596310801</v>
      </c>
      <c r="O117" s="6" t="s">
        <v>9</v>
      </c>
      <c r="P117" s="6">
        <v>2</v>
      </c>
      <c r="Q117" s="6" t="str">
        <f>IF(tblSalaries[[#This Row],[Years of Experience]]&lt;5,"&lt;5",IF(tblSalaries[[#This Row],[Years of Experience]]&lt;10,"&lt;10",IF(tblSalaries[[#This Row],[Years of Experience]]&lt;15,"&lt;15",IF(tblSalaries[[#This Row],[Years of Experience]]&lt;20,"&lt;20"," &gt;20"))))</f>
        <v>&lt;5</v>
      </c>
      <c r="R117" s="14">
        <v>100</v>
      </c>
      <c r="S117" s="14">
        <f>VLOOKUP(tblSalaries[[#This Row],[clean Country]],Table3[[Country]:[GNI]],2,FALSE)</f>
        <v>36910</v>
      </c>
      <c r="T117" s="18">
        <f>tblSalaries[[#This Row],[Salary in USD]]/tblSalaries[[#This Row],[PPP GNI]]</f>
        <v>3.3158807577436007</v>
      </c>
      <c r="U117" s="27">
        <f>IF(ISNUMBER(VLOOKUP(tblSalaries[[#This Row],[clean Country]],calc!$B$22:$C$127,2,TRUE)),tblSalaries[[#This Row],[Salary in USD]],0.001)</f>
        <v>122389.15876831629</v>
      </c>
    </row>
    <row r="118" spans="2:21" ht="15" customHeight="1" x14ac:dyDescent="0.25">
      <c r="B118" s="6" t="s">
        <v>2979</v>
      </c>
      <c r="C118" s="7">
        <v>41057.393171296295</v>
      </c>
      <c r="D118" s="8">
        <v>120000</v>
      </c>
      <c r="E118" s="6">
        <v>120000</v>
      </c>
      <c r="F118" s="6" t="s">
        <v>82</v>
      </c>
      <c r="G118" s="9">
        <f>tblSalaries[[#This Row],[clean Salary (in local currency)]]*VLOOKUP(tblSalaries[[#This Row],[Currency]],tblXrate[],2,FALSE)</f>
        <v>122389.15876831629</v>
      </c>
      <c r="H118" s="6" t="s">
        <v>1124</v>
      </c>
      <c r="I118" s="6" t="s">
        <v>20</v>
      </c>
      <c r="J118" s="6" t="s">
        <v>84</v>
      </c>
      <c r="K118" s="6" t="str">
        <f>VLOOKUP(tblSalaries[[#This Row],[Where do you work]],tblCountries[[Actual]:[Mapping]],2,FALSE)</f>
        <v>Australia</v>
      </c>
      <c r="L118" s="6" t="str">
        <f>VLOOKUP(tblSalaries[[#This Row],[clean Country]],tblCountries[[Mapping]:[Region]],2,FALSE)</f>
        <v>Australia</v>
      </c>
      <c r="M118" s="6">
        <f>VLOOKUP(tblSalaries[[#This Row],[clean Country]],tblCountries[[Mapping]:[geo_latitude]],3,FALSE)</f>
        <v>136.67140151954899</v>
      </c>
      <c r="N118" s="6">
        <f>VLOOKUP(tblSalaries[[#This Row],[clean Country]],tblCountries[[Mapping]:[geo_latitude]],4,FALSE)</f>
        <v>-24.803590596310801</v>
      </c>
      <c r="O118" s="6" t="s">
        <v>9</v>
      </c>
      <c r="P118" s="6">
        <v>5</v>
      </c>
      <c r="Q118" s="6" t="str">
        <f>IF(tblSalaries[[#This Row],[Years of Experience]]&lt;5,"&lt;5",IF(tblSalaries[[#This Row],[Years of Experience]]&lt;10,"&lt;10",IF(tblSalaries[[#This Row],[Years of Experience]]&lt;15,"&lt;15",IF(tblSalaries[[#This Row],[Years of Experience]]&lt;20,"&lt;20"," &gt;20"))))</f>
        <v>&lt;10</v>
      </c>
      <c r="R118" s="14">
        <v>101</v>
      </c>
      <c r="S118" s="14">
        <f>VLOOKUP(tblSalaries[[#This Row],[clean Country]],Table3[[Country]:[GNI]],2,FALSE)</f>
        <v>36910</v>
      </c>
      <c r="T118" s="18">
        <f>tblSalaries[[#This Row],[Salary in USD]]/tblSalaries[[#This Row],[PPP GNI]]</f>
        <v>3.3158807577436007</v>
      </c>
      <c r="U118" s="27">
        <f>IF(ISNUMBER(VLOOKUP(tblSalaries[[#This Row],[clean Country]],calc!$B$22:$C$127,2,TRUE)),tblSalaries[[#This Row],[Salary in USD]],0.001)</f>
        <v>122389.15876831629</v>
      </c>
    </row>
    <row r="119" spans="2:21" ht="15" customHeight="1" x14ac:dyDescent="0.25">
      <c r="B119" s="6" t="s">
        <v>3557</v>
      </c>
      <c r="C119" s="7">
        <v>41061.45517361111</v>
      </c>
      <c r="D119" s="8" t="s">
        <v>1736</v>
      </c>
      <c r="E119" s="6">
        <v>120000</v>
      </c>
      <c r="F119" s="6" t="s">
        <v>82</v>
      </c>
      <c r="G119" s="9">
        <f>tblSalaries[[#This Row],[clean Salary (in local currency)]]*VLOOKUP(tblSalaries[[#This Row],[Currency]],tblXrate[],2,FALSE)</f>
        <v>122389.15876831629</v>
      </c>
      <c r="H119" s="6" t="s">
        <v>855</v>
      </c>
      <c r="I119" s="6" t="s">
        <v>20</v>
      </c>
      <c r="J119" s="6" t="s">
        <v>84</v>
      </c>
      <c r="K119" s="6" t="str">
        <f>VLOOKUP(tblSalaries[[#This Row],[Where do you work]],tblCountries[[Actual]:[Mapping]],2,FALSE)</f>
        <v>Australia</v>
      </c>
      <c r="L119" s="6" t="str">
        <f>VLOOKUP(tblSalaries[[#This Row],[clean Country]],tblCountries[[Mapping]:[Region]],2,FALSE)</f>
        <v>Australia</v>
      </c>
      <c r="M119" s="6">
        <f>VLOOKUP(tblSalaries[[#This Row],[clean Country]],tblCountries[[Mapping]:[geo_latitude]],3,FALSE)</f>
        <v>136.67140151954899</v>
      </c>
      <c r="N119" s="6">
        <f>VLOOKUP(tblSalaries[[#This Row],[clean Country]],tblCountries[[Mapping]:[geo_latitude]],4,FALSE)</f>
        <v>-24.803590596310801</v>
      </c>
      <c r="O119" s="6" t="s">
        <v>18</v>
      </c>
      <c r="P119" s="6">
        <v>5</v>
      </c>
      <c r="Q119" s="6" t="str">
        <f>IF(tblSalaries[[#This Row],[Years of Experience]]&lt;5,"&lt;5",IF(tblSalaries[[#This Row],[Years of Experience]]&lt;10,"&lt;10",IF(tblSalaries[[#This Row],[Years of Experience]]&lt;15,"&lt;15",IF(tblSalaries[[#This Row],[Years of Experience]]&lt;20,"&lt;20"," &gt;20"))))</f>
        <v>&lt;10</v>
      </c>
      <c r="R119" s="14">
        <v>102</v>
      </c>
      <c r="S119" s="14">
        <f>VLOOKUP(tblSalaries[[#This Row],[clean Country]],Table3[[Country]:[GNI]],2,FALSE)</f>
        <v>36910</v>
      </c>
      <c r="T119" s="18">
        <f>tblSalaries[[#This Row],[Salary in USD]]/tblSalaries[[#This Row],[PPP GNI]]</f>
        <v>3.3158807577436007</v>
      </c>
      <c r="U119" s="27">
        <f>IF(ISNUMBER(VLOOKUP(tblSalaries[[#This Row],[clean Country]],calc!$B$22:$C$127,2,TRUE)),tblSalaries[[#This Row],[Salary in USD]],0.001)</f>
        <v>122389.15876831629</v>
      </c>
    </row>
    <row r="120" spans="2:21" ht="15" customHeight="1" x14ac:dyDescent="0.25">
      <c r="B120" s="6" t="s">
        <v>3863</v>
      </c>
      <c r="C120" s="7">
        <v>41079.332638888889</v>
      </c>
      <c r="D120" s="8">
        <v>120000</v>
      </c>
      <c r="E120" s="6">
        <v>120000</v>
      </c>
      <c r="F120" s="6" t="s">
        <v>82</v>
      </c>
      <c r="G120" s="9">
        <f>tblSalaries[[#This Row],[clean Salary (in local currency)]]*VLOOKUP(tblSalaries[[#This Row],[Currency]],tblXrate[],2,FALSE)</f>
        <v>122389.15876831629</v>
      </c>
      <c r="H120" s="6" t="s">
        <v>52</v>
      </c>
      <c r="I120" s="6" t="s">
        <v>52</v>
      </c>
      <c r="J120" s="6" t="s">
        <v>84</v>
      </c>
      <c r="K120" s="6" t="str">
        <f>VLOOKUP(tblSalaries[[#This Row],[Where do you work]],tblCountries[[Actual]:[Mapping]],2,FALSE)</f>
        <v>Australia</v>
      </c>
      <c r="L120" s="6" t="str">
        <f>VLOOKUP(tblSalaries[[#This Row],[clean Country]],tblCountries[[Mapping]:[Region]],2,FALSE)</f>
        <v>Australia</v>
      </c>
      <c r="M120" s="6">
        <f>VLOOKUP(tblSalaries[[#This Row],[clean Country]],tblCountries[[Mapping]:[geo_latitude]],3,FALSE)</f>
        <v>136.67140151954899</v>
      </c>
      <c r="N120" s="6">
        <f>VLOOKUP(tblSalaries[[#This Row],[clean Country]],tblCountries[[Mapping]:[geo_latitude]],4,FALSE)</f>
        <v>-24.803590596310801</v>
      </c>
      <c r="O120" s="6" t="s">
        <v>25</v>
      </c>
      <c r="P120" s="6">
        <v>8</v>
      </c>
      <c r="Q120" s="6" t="str">
        <f>IF(tblSalaries[[#This Row],[Years of Experience]]&lt;5,"&lt;5",IF(tblSalaries[[#This Row],[Years of Experience]]&lt;10,"&lt;10",IF(tblSalaries[[#This Row],[Years of Experience]]&lt;15,"&lt;15",IF(tblSalaries[[#This Row],[Years of Experience]]&lt;20,"&lt;20"," &gt;20"))))</f>
        <v>&lt;10</v>
      </c>
      <c r="R120" s="14">
        <v>103</v>
      </c>
      <c r="S120" s="14">
        <f>VLOOKUP(tblSalaries[[#This Row],[clean Country]],Table3[[Country]:[GNI]],2,FALSE)</f>
        <v>36910</v>
      </c>
      <c r="T120" s="18">
        <f>tblSalaries[[#This Row],[Salary in USD]]/tblSalaries[[#This Row],[PPP GNI]]</f>
        <v>3.3158807577436007</v>
      </c>
      <c r="U120" s="27">
        <f>IF(ISNUMBER(VLOOKUP(tblSalaries[[#This Row],[clean Country]],calc!$B$22:$C$127,2,TRUE)),tblSalaries[[#This Row],[Salary in USD]],0.001)</f>
        <v>122389.15876831629</v>
      </c>
    </row>
    <row r="121" spans="2:21" ht="15" customHeight="1" x14ac:dyDescent="0.25">
      <c r="B121" s="6" t="s">
        <v>2090</v>
      </c>
      <c r="C121" s="7">
        <v>41055.003993055558</v>
      </c>
      <c r="D121" s="8">
        <v>120000</v>
      </c>
      <c r="E121" s="6">
        <v>120000</v>
      </c>
      <c r="F121" s="6" t="s">
        <v>6</v>
      </c>
      <c r="G121" s="9">
        <f>tblSalaries[[#This Row],[clean Salary (in local currency)]]*VLOOKUP(tblSalaries[[#This Row],[Currency]],tblXrate[],2,FALSE)</f>
        <v>120000</v>
      </c>
      <c r="H121" s="6" t="s">
        <v>140</v>
      </c>
      <c r="I121" s="6" t="s">
        <v>52</v>
      </c>
      <c r="J121" s="6" t="s">
        <v>15</v>
      </c>
      <c r="K121" s="6" t="str">
        <f>VLOOKUP(tblSalaries[[#This Row],[Where do you work]],tblCountries[[Actual]:[Mapping]],2,FALSE)</f>
        <v>USA</v>
      </c>
      <c r="L121" s="6" t="str">
        <f>VLOOKUP(tblSalaries[[#This Row],[clean Country]],tblCountries[[Mapping]:[Region]],2,FALSE)</f>
        <v>America</v>
      </c>
      <c r="M121" s="6">
        <f>VLOOKUP(tblSalaries[[#This Row],[clean Country]],tblCountries[[Mapping]:[geo_latitude]],3,FALSE)</f>
        <v>-100.37109375</v>
      </c>
      <c r="N121" s="6">
        <f>VLOOKUP(tblSalaries[[#This Row],[clean Country]],tblCountries[[Mapping]:[geo_latitude]],4,FALSE)</f>
        <v>40.580584664127599</v>
      </c>
      <c r="O121" s="6" t="s">
        <v>9</v>
      </c>
      <c r="P121" s="6"/>
      <c r="Q121" s="6" t="str">
        <f>IF(tblSalaries[[#This Row],[Years of Experience]]&lt;5,"&lt;5",IF(tblSalaries[[#This Row],[Years of Experience]]&lt;10,"&lt;10",IF(tblSalaries[[#This Row],[Years of Experience]]&lt;15,"&lt;15",IF(tblSalaries[[#This Row],[Years of Experience]]&lt;20,"&lt;20"," &gt;20"))))</f>
        <v>&lt;5</v>
      </c>
      <c r="R121" s="14">
        <v>104</v>
      </c>
      <c r="S121" s="14">
        <f>VLOOKUP(tblSalaries[[#This Row],[clean Country]],Table3[[Country]:[GNI]],2,FALSE)</f>
        <v>47310</v>
      </c>
      <c r="T121" s="18">
        <f>tblSalaries[[#This Row],[Salary in USD]]/tblSalaries[[#This Row],[PPP GNI]]</f>
        <v>2.5364616360177554</v>
      </c>
      <c r="U121" s="27">
        <f>IF(ISNUMBER(VLOOKUP(tblSalaries[[#This Row],[clean Country]],calc!$B$22:$C$127,2,TRUE)),tblSalaries[[#This Row],[Salary in USD]],0.001)</f>
        <v>1E-3</v>
      </c>
    </row>
    <row r="122" spans="2:21" ht="15" customHeight="1" x14ac:dyDescent="0.25">
      <c r="B122" s="6" t="s">
        <v>2440</v>
      </c>
      <c r="C122" s="7">
        <v>41055.111064814817</v>
      </c>
      <c r="D122" s="8">
        <v>120000</v>
      </c>
      <c r="E122" s="6">
        <v>120000</v>
      </c>
      <c r="F122" s="6" t="s">
        <v>6</v>
      </c>
      <c r="G122" s="9">
        <f>tblSalaries[[#This Row],[clean Salary (in local currency)]]*VLOOKUP(tblSalaries[[#This Row],[Currency]],tblXrate[],2,FALSE)</f>
        <v>120000</v>
      </c>
      <c r="H122" s="6" t="s">
        <v>139</v>
      </c>
      <c r="I122" s="6" t="s">
        <v>4001</v>
      </c>
      <c r="J122" s="6" t="s">
        <v>15</v>
      </c>
      <c r="K122" s="6" t="str">
        <f>VLOOKUP(tblSalaries[[#This Row],[Where do you work]],tblCountries[[Actual]:[Mapping]],2,FALSE)</f>
        <v>USA</v>
      </c>
      <c r="L122" s="6" t="str">
        <f>VLOOKUP(tblSalaries[[#This Row],[clean Country]],tblCountries[[Mapping]:[Region]],2,FALSE)</f>
        <v>America</v>
      </c>
      <c r="M122" s="6">
        <f>VLOOKUP(tblSalaries[[#This Row],[clean Country]],tblCountries[[Mapping]:[geo_latitude]],3,FALSE)</f>
        <v>-100.37109375</v>
      </c>
      <c r="N122" s="6">
        <f>VLOOKUP(tblSalaries[[#This Row],[clean Country]],tblCountries[[Mapping]:[geo_latitude]],4,FALSE)</f>
        <v>40.580584664127599</v>
      </c>
      <c r="O122" s="6" t="s">
        <v>25</v>
      </c>
      <c r="P122" s="6"/>
      <c r="Q122" s="6" t="str">
        <f>IF(tblSalaries[[#This Row],[Years of Experience]]&lt;5,"&lt;5",IF(tblSalaries[[#This Row],[Years of Experience]]&lt;10,"&lt;10",IF(tblSalaries[[#This Row],[Years of Experience]]&lt;15,"&lt;15",IF(tblSalaries[[#This Row],[Years of Experience]]&lt;20,"&lt;20"," &gt;20"))))</f>
        <v>&lt;5</v>
      </c>
      <c r="R122" s="14">
        <v>105</v>
      </c>
      <c r="S122" s="14">
        <f>VLOOKUP(tblSalaries[[#This Row],[clean Country]],Table3[[Country]:[GNI]],2,FALSE)</f>
        <v>47310</v>
      </c>
      <c r="T122" s="18">
        <f>tblSalaries[[#This Row],[Salary in USD]]/tblSalaries[[#This Row],[PPP GNI]]</f>
        <v>2.5364616360177554</v>
      </c>
      <c r="U122" s="27">
        <f>IF(ISNUMBER(VLOOKUP(tblSalaries[[#This Row],[clean Country]],calc!$B$22:$C$127,2,TRUE)),tblSalaries[[#This Row],[Salary in USD]],0.001)</f>
        <v>1E-3</v>
      </c>
    </row>
    <row r="123" spans="2:21" ht="15" customHeight="1" x14ac:dyDescent="0.25">
      <c r="B123" s="6" t="s">
        <v>2533</v>
      </c>
      <c r="C123" s="7">
        <v>41055.220972222225</v>
      </c>
      <c r="D123" s="8" t="s">
        <v>634</v>
      </c>
      <c r="E123" s="6">
        <v>120000</v>
      </c>
      <c r="F123" s="6" t="s">
        <v>6</v>
      </c>
      <c r="G123" s="9">
        <f>tblSalaries[[#This Row],[clean Salary (in local currency)]]*VLOOKUP(tblSalaries[[#This Row],[Currency]],tblXrate[],2,FALSE)</f>
        <v>120000</v>
      </c>
      <c r="H123" s="6" t="s">
        <v>635</v>
      </c>
      <c r="I123" s="6" t="s">
        <v>52</v>
      </c>
      <c r="J123" s="6" t="s">
        <v>636</v>
      </c>
      <c r="K123" s="6" t="str">
        <f>VLOOKUP(tblSalaries[[#This Row],[Where do you work]],tblCountries[[Actual]:[Mapping]],2,FALSE)</f>
        <v>New Zealand</v>
      </c>
      <c r="L123" s="6" t="str">
        <f>VLOOKUP(tblSalaries[[#This Row],[clean Country]],tblCountries[[Mapping]:[Region]],2,FALSE)</f>
        <v>Australia</v>
      </c>
      <c r="M123" s="6">
        <f>VLOOKUP(tblSalaries[[#This Row],[clean Country]],tblCountries[[Mapping]:[geo_latitude]],3,FALSE)</f>
        <v>157.68814341298901</v>
      </c>
      <c r="N123" s="6">
        <f>VLOOKUP(tblSalaries[[#This Row],[clean Country]],tblCountries[[Mapping]:[geo_latitude]],4,FALSE)</f>
        <v>-41.605832905433601</v>
      </c>
      <c r="O123" s="6" t="s">
        <v>18</v>
      </c>
      <c r="P123" s="6"/>
      <c r="Q123" s="6" t="str">
        <f>IF(tblSalaries[[#This Row],[Years of Experience]]&lt;5,"&lt;5",IF(tblSalaries[[#This Row],[Years of Experience]]&lt;10,"&lt;10",IF(tblSalaries[[#This Row],[Years of Experience]]&lt;15,"&lt;15",IF(tblSalaries[[#This Row],[Years of Experience]]&lt;20,"&lt;20"," &gt;20"))))</f>
        <v>&lt;5</v>
      </c>
      <c r="R123" s="14">
        <v>106</v>
      </c>
      <c r="S123" s="14">
        <f>VLOOKUP(tblSalaries[[#This Row],[clean Country]],Table3[[Country]:[GNI]],2,FALSE)</f>
        <v>28100</v>
      </c>
      <c r="T123" s="18">
        <f>tblSalaries[[#This Row],[Salary in USD]]/tblSalaries[[#This Row],[PPP GNI]]</f>
        <v>4.2704626334519569</v>
      </c>
      <c r="U123" s="27">
        <f>IF(ISNUMBER(VLOOKUP(tblSalaries[[#This Row],[clean Country]],calc!$B$22:$C$127,2,TRUE)),tblSalaries[[#This Row],[Salary in USD]],0.001)</f>
        <v>120000</v>
      </c>
    </row>
    <row r="124" spans="2:21" ht="15" customHeight="1" x14ac:dyDescent="0.25">
      <c r="B124" s="6" t="s">
        <v>2551</v>
      </c>
      <c r="C124" s="7">
        <v>41055.241782407407</v>
      </c>
      <c r="D124" s="8">
        <v>120000</v>
      </c>
      <c r="E124" s="6">
        <v>120000</v>
      </c>
      <c r="F124" s="6" t="s">
        <v>6</v>
      </c>
      <c r="G124" s="9">
        <f>tblSalaries[[#This Row],[clean Salary (in local currency)]]*VLOOKUP(tblSalaries[[#This Row],[Currency]],tblXrate[],2,FALSE)</f>
        <v>120000</v>
      </c>
      <c r="H124" s="6" t="s">
        <v>139</v>
      </c>
      <c r="I124" s="6" t="s">
        <v>4001</v>
      </c>
      <c r="J124" s="6" t="s">
        <v>15</v>
      </c>
      <c r="K124" s="6" t="str">
        <f>VLOOKUP(tblSalaries[[#This Row],[Where do you work]],tblCountries[[Actual]:[Mapping]],2,FALSE)</f>
        <v>USA</v>
      </c>
      <c r="L124" s="6" t="str">
        <f>VLOOKUP(tblSalaries[[#This Row],[clean Country]],tblCountries[[Mapping]:[Region]],2,FALSE)</f>
        <v>America</v>
      </c>
      <c r="M124" s="6">
        <f>VLOOKUP(tblSalaries[[#This Row],[clean Country]],tblCountries[[Mapping]:[geo_latitude]],3,FALSE)</f>
        <v>-100.37109375</v>
      </c>
      <c r="N124" s="6">
        <f>VLOOKUP(tblSalaries[[#This Row],[clean Country]],tblCountries[[Mapping]:[geo_latitude]],4,FALSE)</f>
        <v>40.580584664127599</v>
      </c>
      <c r="O124" s="6" t="s">
        <v>9</v>
      </c>
      <c r="P124" s="6"/>
      <c r="Q124" s="6" t="str">
        <f>IF(tblSalaries[[#This Row],[Years of Experience]]&lt;5,"&lt;5",IF(tblSalaries[[#This Row],[Years of Experience]]&lt;10,"&lt;10",IF(tblSalaries[[#This Row],[Years of Experience]]&lt;15,"&lt;15",IF(tblSalaries[[#This Row],[Years of Experience]]&lt;20,"&lt;20"," &gt;20"))))</f>
        <v>&lt;5</v>
      </c>
      <c r="R124" s="14">
        <v>107</v>
      </c>
      <c r="S124" s="14">
        <f>VLOOKUP(tblSalaries[[#This Row],[clean Country]],Table3[[Country]:[GNI]],2,FALSE)</f>
        <v>47310</v>
      </c>
      <c r="T124" s="18">
        <f>tblSalaries[[#This Row],[Salary in USD]]/tblSalaries[[#This Row],[PPP GNI]]</f>
        <v>2.5364616360177554</v>
      </c>
      <c r="U124" s="27">
        <f>IF(ISNUMBER(VLOOKUP(tblSalaries[[#This Row],[clean Country]],calc!$B$22:$C$127,2,TRUE)),tblSalaries[[#This Row],[Salary in USD]],0.001)</f>
        <v>1E-3</v>
      </c>
    </row>
    <row r="125" spans="2:21" ht="15" customHeight="1" x14ac:dyDescent="0.25">
      <c r="B125" s="6" t="s">
        <v>2588</v>
      </c>
      <c r="C125" s="7">
        <v>41055.339386574073</v>
      </c>
      <c r="D125" s="8">
        <v>120000</v>
      </c>
      <c r="E125" s="6">
        <v>120000</v>
      </c>
      <c r="F125" s="6" t="s">
        <v>6</v>
      </c>
      <c r="G125" s="9">
        <f>tblSalaries[[#This Row],[clean Salary (in local currency)]]*VLOOKUP(tblSalaries[[#This Row],[Currency]],tblXrate[],2,FALSE)</f>
        <v>120000</v>
      </c>
      <c r="H125" s="6" t="s">
        <v>688</v>
      </c>
      <c r="I125" s="6" t="s">
        <v>20</v>
      </c>
      <c r="J125" s="6" t="s">
        <v>15</v>
      </c>
      <c r="K125" s="6" t="str">
        <f>VLOOKUP(tblSalaries[[#This Row],[Where do you work]],tblCountries[[Actual]:[Mapping]],2,FALSE)</f>
        <v>USA</v>
      </c>
      <c r="L125" s="6" t="str">
        <f>VLOOKUP(tblSalaries[[#This Row],[clean Country]],tblCountries[[Mapping]:[Region]],2,FALSE)</f>
        <v>America</v>
      </c>
      <c r="M125" s="6">
        <f>VLOOKUP(tblSalaries[[#This Row],[clean Country]],tblCountries[[Mapping]:[geo_latitude]],3,FALSE)</f>
        <v>-100.37109375</v>
      </c>
      <c r="N125" s="6">
        <f>VLOOKUP(tblSalaries[[#This Row],[clean Country]],tblCountries[[Mapping]:[geo_latitude]],4,FALSE)</f>
        <v>40.580584664127599</v>
      </c>
      <c r="O125" s="6" t="s">
        <v>13</v>
      </c>
      <c r="P125" s="6">
        <v>7</v>
      </c>
      <c r="Q125" s="6" t="str">
        <f>IF(tblSalaries[[#This Row],[Years of Experience]]&lt;5,"&lt;5",IF(tblSalaries[[#This Row],[Years of Experience]]&lt;10,"&lt;10",IF(tblSalaries[[#This Row],[Years of Experience]]&lt;15,"&lt;15",IF(tblSalaries[[#This Row],[Years of Experience]]&lt;20,"&lt;20"," &gt;20"))))</f>
        <v>&lt;10</v>
      </c>
      <c r="R125" s="14">
        <v>108</v>
      </c>
      <c r="S125" s="14">
        <f>VLOOKUP(tblSalaries[[#This Row],[clean Country]],Table3[[Country]:[GNI]],2,FALSE)</f>
        <v>47310</v>
      </c>
      <c r="T125" s="18">
        <f>tblSalaries[[#This Row],[Salary in USD]]/tblSalaries[[#This Row],[PPP GNI]]</f>
        <v>2.5364616360177554</v>
      </c>
      <c r="U125" s="27">
        <f>IF(ISNUMBER(VLOOKUP(tblSalaries[[#This Row],[clean Country]],calc!$B$22:$C$127,2,TRUE)),tblSalaries[[#This Row],[Salary in USD]],0.001)</f>
        <v>1E-3</v>
      </c>
    </row>
    <row r="126" spans="2:21" ht="15" customHeight="1" x14ac:dyDescent="0.25">
      <c r="B126" s="6" t="s">
        <v>3242</v>
      </c>
      <c r="C126" s="7">
        <v>41058.351284722223</v>
      </c>
      <c r="D126" s="8" t="s">
        <v>1414</v>
      </c>
      <c r="E126" s="6">
        <v>120000</v>
      </c>
      <c r="F126" s="6" t="s">
        <v>6</v>
      </c>
      <c r="G126" s="9">
        <f>tblSalaries[[#This Row],[clean Salary (in local currency)]]*VLOOKUP(tblSalaries[[#This Row],[Currency]],tblXrate[],2,FALSE)</f>
        <v>120000</v>
      </c>
      <c r="H126" s="6" t="s">
        <v>1415</v>
      </c>
      <c r="I126" s="6" t="s">
        <v>356</v>
      </c>
      <c r="J126" s="6" t="s">
        <v>171</v>
      </c>
      <c r="K126" s="6" t="str">
        <f>VLOOKUP(tblSalaries[[#This Row],[Where do you work]],tblCountries[[Actual]:[Mapping]],2,FALSE)</f>
        <v>Singapore</v>
      </c>
      <c r="L126" s="6" t="str">
        <f>VLOOKUP(tblSalaries[[#This Row],[clean Country]],tblCountries[[Mapping]:[Region]],2,FALSE)</f>
        <v>Asia</v>
      </c>
      <c r="M126" s="6">
        <f>VLOOKUP(tblSalaries[[#This Row],[clean Country]],tblCountries[[Mapping]:[geo_latitude]],3,FALSE)</f>
        <v>103.8194992</v>
      </c>
      <c r="N126" s="6">
        <f>VLOOKUP(tblSalaries[[#This Row],[clean Country]],tblCountries[[Mapping]:[geo_latitude]],4,FALSE)</f>
        <v>1.3571070000000001</v>
      </c>
      <c r="O126" s="6" t="s">
        <v>25</v>
      </c>
      <c r="P126" s="6">
        <v>5</v>
      </c>
      <c r="Q126" s="6" t="str">
        <f>IF(tblSalaries[[#This Row],[Years of Experience]]&lt;5,"&lt;5",IF(tblSalaries[[#This Row],[Years of Experience]]&lt;10,"&lt;10",IF(tblSalaries[[#This Row],[Years of Experience]]&lt;15,"&lt;15",IF(tblSalaries[[#This Row],[Years of Experience]]&lt;20,"&lt;20"," &gt;20"))))</f>
        <v>&lt;10</v>
      </c>
      <c r="R126" s="14">
        <v>109</v>
      </c>
      <c r="S126" s="14">
        <f>VLOOKUP(tblSalaries[[#This Row],[clean Country]],Table3[[Country]:[GNI]],2,FALSE)</f>
        <v>55790</v>
      </c>
      <c r="T126" s="18">
        <f>tblSalaries[[#This Row],[Salary in USD]]/tblSalaries[[#This Row],[PPP GNI]]</f>
        <v>2.150923104499014</v>
      </c>
      <c r="U126" s="27">
        <f>IF(ISNUMBER(VLOOKUP(tblSalaries[[#This Row],[clean Country]],calc!$B$22:$C$127,2,TRUE)),tblSalaries[[#This Row],[Salary in USD]],0.001)</f>
        <v>120000</v>
      </c>
    </row>
    <row r="127" spans="2:21" ht="15" customHeight="1" x14ac:dyDescent="0.25">
      <c r="B127" s="6" t="s">
        <v>3360</v>
      </c>
      <c r="C127" s="7">
        <v>41058.904675925929</v>
      </c>
      <c r="D127" s="8">
        <v>120000</v>
      </c>
      <c r="E127" s="6">
        <v>120000</v>
      </c>
      <c r="F127" s="6" t="s">
        <v>6</v>
      </c>
      <c r="G127" s="9">
        <f>tblSalaries[[#This Row],[clean Salary (in local currency)]]*VLOOKUP(tblSalaries[[#This Row],[Currency]],tblXrate[],2,FALSE)</f>
        <v>120000</v>
      </c>
      <c r="H127" s="6" t="s">
        <v>642</v>
      </c>
      <c r="I127" s="6" t="s">
        <v>52</v>
      </c>
      <c r="J127" s="6" t="s">
        <v>15</v>
      </c>
      <c r="K127" s="6" t="str">
        <f>VLOOKUP(tblSalaries[[#This Row],[Where do you work]],tblCountries[[Actual]:[Mapping]],2,FALSE)</f>
        <v>USA</v>
      </c>
      <c r="L127" s="6" t="str">
        <f>VLOOKUP(tblSalaries[[#This Row],[clean Country]],tblCountries[[Mapping]:[Region]],2,FALSE)</f>
        <v>America</v>
      </c>
      <c r="M127" s="6">
        <f>VLOOKUP(tblSalaries[[#This Row],[clean Country]],tblCountries[[Mapping]:[geo_latitude]],3,FALSE)</f>
        <v>-100.37109375</v>
      </c>
      <c r="N127" s="6">
        <f>VLOOKUP(tblSalaries[[#This Row],[clean Country]],tblCountries[[Mapping]:[geo_latitude]],4,FALSE)</f>
        <v>40.580584664127599</v>
      </c>
      <c r="O127" s="6" t="s">
        <v>18</v>
      </c>
      <c r="P127" s="6">
        <v>5</v>
      </c>
      <c r="Q127" s="6" t="str">
        <f>IF(tblSalaries[[#This Row],[Years of Experience]]&lt;5,"&lt;5",IF(tblSalaries[[#This Row],[Years of Experience]]&lt;10,"&lt;10",IF(tblSalaries[[#This Row],[Years of Experience]]&lt;15,"&lt;15",IF(tblSalaries[[#This Row],[Years of Experience]]&lt;20,"&lt;20"," &gt;20"))))</f>
        <v>&lt;10</v>
      </c>
      <c r="R127" s="14">
        <v>110</v>
      </c>
      <c r="S127" s="14">
        <f>VLOOKUP(tblSalaries[[#This Row],[clean Country]],Table3[[Country]:[GNI]],2,FALSE)</f>
        <v>47310</v>
      </c>
      <c r="T127" s="18">
        <f>tblSalaries[[#This Row],[Salary in USD]]/tblSalaries[[#This Row],[PPP GNI]]</f>
        <v>2.5364616360177554</v>
      </c>
      <c r="U127" s="27">
        <f>IF(ISNUMBER(VLOOKUP(tblSalaries[[#This Row],[clean Country]],calc!$B$22:$C$127,2,TRUE)),tblSalaries[[#This Row],[Salary in USD]],0.001)</f>
        <v>1E-3</v>
      </c>
    </row>
    <row r="128" spans="2:21" ht="15" customHeight="1" x14ac:dyDescent="0.25">
      <c r="B128" s="6" t="s">
        <v>3392</v>
      </c>
      <c r="C128" s="7">
        <v>41059.017858796295</v>
      </c>
      <c r="D128" s="8">
        <v>120000</v>
      </c>
      <c r="E128" s="6">
        <v>120000</v>
      </c>
      <c r="F128" s="6" t="s">
        <v>6</v>
      </c>
      <c r="G128" s="9">
        <f>tblSalaries[[#This Row],[clean Salary (in local currency)]]*VLOOKUP(tblSalaries[[#This Row],[Currency]],tblXrate[],2,FALSE)</f>
        <v>120000</v>
      </c>
      <c r="H128" s="6" t="s">
        <v>642</v>
      </c>
      <c r="I128" s="6" t="s">
        <v>52</v>
      </c>
      <c r="J128" s="6" t="s">
        <v>15</v>
      </c>
      <c r="K128" s="6" t="str">
        <f>VLOOKUP(tblSalaries[[#This Row],[Where do you work]],tblCountries[[Actual]:[Mapping]],2,FALSE)</f>
        <v>USA</v>
      </c>
      <c r="L128" s="6" t="str">
        <f>VLOOKUP(tblSalaries[[#This Row],[clean Country]],tblCountries[[Mapping]:[Region]],2,FALSE)</f>
        <v>America</v>
      </c>
      <c r="M128" s="6">
        <f>VLOOKUP(tblSalaries[[#This Row],[clean Country]],tblCountries[[Mapping]:[geo_latitude]],3,FALSE)</f>
        <v>-100.37109375</v>
      </c>
      <c r="N128" s="6">
        <f>VLOOKUP(tblSalaries[[#This Row],[clean Country]],tblCountries[[Mapping]:[geo_latitude]],4,FALSE)</f>
        <v>40.580584664127599</v>
      </c>
      <c r="O128" s="6" t="s">
        <v>18</v>
      </c>
      <c r="P128" s="6">
        <v>10</v>
      </c>
      <c r="Q128" s="6" t="str">
        <f>IF(tblSalaries[[#This Row],[Years of Experience]]&lt;5,"&lt;5",IF(tblSalaries[[#This Row],[Years of Experience]]&lt;10,"&lt;10",IF(tblSalaries[[#This Row],[Years of Experience]]&lt;15,"&lt;15",IF(tblSalaries[[#This Row],[Years of Experience]]&lt;20,"&lt;20"," &gt;20"))))</f>
        <v>&lt;15</v>
      </c>
      <c r="R128" s="14">
        <v>111</v>
      </c>
      <c r="S128" s="14">
        <f>VLOOKUP(tblSalaries[[#This Row],[clean Country]],Table3[[Country]:[GNI]],2,FALSE)</f>
        <v>47310</v>
      </c>
      <c r="T128" s="18">
        <f>tblSalaries[[#This Row],[Salary in USD]]/tblSalaries[[#This Row],[PPP GNI]]</f>
        <v>2.5364616360177554</v>
      </c>
      <c r="U128" s="27">
        <f>IF(ISNUMBER(VLOOKUP(tblSalaries[[#This Row],[clean Country]],calc!$B$22:$C$127,2,TRUE)),tblSalaries[[#This Row],[Salary in USD]],0.001)</f>
        <v>1E-3</v>
      </c>
    </row>
    <row r="129" spans="2:21" ht="15" customHeight="1" x14ac:dyDescent="0.25">
      <c r="B129" s="6" t="s">
        <v>3793</v>
      </c>
      <c r="C129" s="7">
        <v>41073.263472222221</v>
      </c>
      <c r="D129" s="8">
        <v>120000</v>
      </c>
      <c r="E129" s="6">
        <v>120000</v>
      </c>
      <c r="F129" s="6" t="s">
        <v>6</v>
      </c>
      <c r="G129" s="9">
        <f>tblSalaries[[#This Row],[clean Salary (in local currency)]]*VLOOKUP(tblSalaries[[#This Row],[Currency]],tblXrate[],2,FALSE)</f>
        <v>120000</v>
      </c>
      <c r="H129" s="6" t="s">
        <v>1931</v>
      </c>
      <c r="I129" s="6" t="s">
        <v>310</v>
      </c>
      <c r="J129" s="6" t="s">
        <v>15</v>
      </c>
      <c r="K129" s="6" t="str">
        <f>VLOOKUP(tblSalaries[[#This Row],[Where do you work]],tblCountries[[Actual]:[Mapping]],2,FALSE)</f>
        <v>USA</v>
      </c>
      <c r="L129" s="6" t="str">
        <f>VLOOKUP(tblSalaries[[#This Row],[clean Country]],tblCountries[[Mapping]:[Region]],2,FALSE)</f>
        <v>America</v>
      </c>
      <c r="M129" s="6">
        <f>VLOOKUP(tblSalaries[[#This Row],[clean Country]],tblCountries[[Mapping]:[geo_latitude]],3,FALSE)</f>
        <v>-100.37109375</v>
      </c>
      <c r="N129" s="6">
        <f>VLOOKUP(tblSalaries[[#This Row],[clean Country]],tblCountries[[Mapping]:[geo_latitude]],4,FALSE)</f>
        <v>40.580584664127599</v>
      </c>
      <c r="O129" s="6" t="s">
        <v>9</v>
      </c>
      <c r="P129" s="6">
        <v>20</v>
      </c>
      <c r="Q129" s="6" t="str">
        <f>IF(tblSalaries[[#This Row],[Years of Experience]]&lt;5,"&lt;5",IF(tblSalaries[[#This Row],[Years of Experience]]&lt;10,"&lt;10",IF(tblSalaries[[#This Row],[Years of Experience]]&lt;15,"&lt;15",IF(tblSalaries[[#This Row],[Years of Experience]]&lt;20,"&lt;20"," &gt;20"))))</f>
        <v xml:space="preserve"> &gt;20</v>
      </c>
      <c r="R129" s="14">
        <v>112</v>
      </c>
      <c r="S129" s="14">
        <f>VLOOKUP(tblSalaries[[#This Row],[clean Country]],Table3[[Country]:[GNI]],2,FALSE)</f>
        <v>47310</v>
      </c>
      <c r="T129" s="18">
        <f>tblSalaries[[#This Row],[Salary in USD]]/tblSalaries[[#This Row],[PPP GNI]]</f>
        <v>2.5364616360177554</v>
      </c>
      <c r="U129" s="27">
        <f>IF(ISNUMBER(VLOOKUP(tblSalaries[[#This Row],[clean Country]],calc!$B$22:$C$127,2,TRUE)),tblSalaries[[#This Row],[Salary in USD]],0.001)</f>
        <v>1E-3</v>
      </c>
    </row>
    <row r="130" spans="2:21" ht="15" customHeight="1" x14ac:dyDescent="0.25">
      <c r="B130" s="6" t="s">
        <v>3096</v>
      </c>
      <c r="C130" s="7">
        <v>41057.710219907407</v>
      </c>
      <c r="D130" s="8">
        <v>75000</v>
      </c>
      <c r="E130" s="6">
        <v>75000</v>
      </c>
      <c r="F130" s="6" t="s">
        <v>69</v>
      </c>
      <c r="G130" s="9">
        <f>tblSalaries[[#This Row],[clean Salary (in local currency)]]*VLOOKUP(tblSalaries[[#This Row],[Currency]],tblXrate[],2,FALSE)</f>
        <v>118213.37040504631</v>
      </c>
      <c r="H130" s="6" t="s">
        <v>539</v>
      </c>
      <c r="I130" s="6" t="s">
        <v>52</v>
      </c>
      <c r="J130" s="6" t="s">
        <v>71</v>
      </c>
      <c r="K130" s="6" t="str">
        <f>VLOOKUP(tblSalaries[[#This Row],[Where do you work]],tblCountries[[Actual]:[Mapping]],2,FALSE)</f>
        <v>UK</v>
      </c>
      <c r="L130" s="6" t="str">
        <f>VLOOKUP(tblSalaries[[#This Row],[clean Country]],tblCountries[[Mapping]:[Region]],2,FALSE)</f>
        <v>Europe</v>
      </c>
      <c r="M130" s="6">
        <f>VLOOKUP(tblSalaries[[#This Row],[clean Country]],tblCountries[[Mapping]:[geo_latitude]],3,FALSE)</f>
        <v>-3.2765753000000002</v>
      </c>
      <c r="N130" s="6">
        <f>VLOOKUP(tblSalaries[[#This Row],[clean Country]],tblCountries[[Mapping]:[geo_latitude]],4,FALSE)</f>
        <v>54.702354499999998</v>
      </c>
      <c r="O130" s="6" t="s">
        <v>18</v>
      </c>
      <c r="P130" s="6">
        <v>10</v>
      </c>
      <c r="Q130" s="6" t="str">
        <f>IF(tblSalaries[[#This Row],[Years of Experience]]&lt;5,"&lt;5",IF(tblSalaries[[#This Row],[Years of Experience]]&lt;10,"&lt;10",IF(tblSalaries[[#This Row],[Years of Experience]]&lt;15,"&lt;15",IF(tblSalaries[[#This Row],[Years of Experience]]&lt;20,"&lt;20"," &gt;20"))))</f>
        <v>&lt;15</v>
      </c>
      <c r="R130" s="14">
        <v>113</v>
      </c>
      <c r="S130" s="14">
        <f>VLOOKUP(tblSalaries[[#This Row],[clean Country]],Table3[[Country]:[GNI]],2,FALSE)</f>
        <v>35840</v>
      </c>
      <c r="T130" s="18">
        <f>tblSalaries[[#This Row],[Salary in USD]]/tblSalaries[[#This Row],[PPP GNI]]</f>
        <v>3.298364129605087</v>
      </c>
      <c r="U130" s="27">
        <f>IF(ISNUMBER(VLOOKUP(tblSalaries[[#This Row],[clean Country]],calc!$B$22:$C$127,2,TRUE)),tblSalaries[[#This Row],[Salary in USD]],0.001)</f>
        <v>118213.37040504631</v>
      </c>
    </row>
    <row r="131" spans="2:21" ht="15" customHeight="1" x14ac:dyDescent="0.25">
      <c r="B131" s="6" t="s">
        <v>3220</v>
      </c>
      <c r="C131" s="7">
        <v>41058.160740740743</v>
      </c>
      <c r="D131" s="8">
        <v>75000</v>
      </c>
      <c r="E131" s="6">
        <v>75000</v>
      </c>
      <c r="F131" s="6" t="s">
        <v>69</v>
      </c>
      <c r="G131" s="9">
        <f>tblSalaries[[#This Row],[clean Salary (in local currency)]]*VLOOKUP(tblSalaries[[#This Row],[Currency]],tblXrate[],2,FALSE)</f>
        <v>118213.37040504631</v>
      </c>
      <c r="H131" s="6" t="s">
        <v>642</v>
      </c>
      <c r="I131" s="6" t="s">
        <v>52</v>
      </c>
      <c r="J131" s="6" t="s">
        <v>71</v>
      </c>
      <c r="K131" s="6" t="str">
        <f>VLOOKUP(tblSalaries[[#This Row],[Where do you work]],tblCountries[[Actual]:[Mapping]],2,FALSE)</f>
        <v>UK</v>
      </c>
      <c r="L131" s="6" t="str">
        <f>VLOOKUP(tblSalaries[[#This Row],[clean Country]],tblCountries[[Mapping]:[Region]],2,FALSE)</f>
        <v>Europe</v>
      </c>
      <c r="M131" s="6">
        <f>VLOOKUP(tblSalaries[[#This Row],[clean Country]],tblCountries[[Mapping]:[geo_latitude]],3,FALSE)</f>
        <v>-3.2765753000000002</v>
      </c>
      <c r="N131" s="6">
        <f>VLOOKUP(tblSalaries[[#This Row],[clean Country]],tblCountries[[Mapping]:[geo_latitude]],4,FALSE)</f>
        <v>54.702354499999998</v>
      </c>
      <c r="O131" s="6" t="s">
        <v>9</v>
      </c>
      <c r="P131" s="6">
        <v>20</v>
      </c>
      <c r="Q131" s="6" t="str">
        <f>IF(tblSalaries[[#This Row],[Years of Experience]]&lt;5,"&lt;5",IF(tblSalaries[[#This Row],[Years of Experience]]&lt;10,"&lt;10",IF(tblSalaries[[#This Row],[Years of Experience]]&lt;15,"&lt;15",IF(tblSalaries[[#This Row],[Years of Experience]]&lt;20,"&lt;20"," &gt;20"))))</f>
        <v xml:space="preserve"> &gt;20</v>
      </c>
      <c r="R131" s="14">
        <v>114</v>
      </c>
      <c r="S131" s="14">
        <f>VLOOKUP(tblSalaries[[#This Row],[clean Country]],Table3[[Country]:[GNI]],2,FALSE)</f>
        <v>35840</v>
      </c>
      <c r="T131" s="18">
        <f>tblSalaries[[#This Row],[Salary in USD]]/tblSalaries[[#This Row],[PPP GNI]]</f>
        <v>3.298364129605087</v>
      </c>
      <c r="U131" s="27">
        <f>IF(ISNUMBER(VLOOKUP(tblSalaries[[#This Row],[clean Country]],calc!$B$22:$C$127,2,TRUE)),tblSalaries[[#This Row],[Salary in USD]],0.001)</f>
        <v>118213.37040504631</v>
      </c>
    </row>
    <row r="132" spans="2:21" ht="15" customHeight="1" x14ac:dyDescent="0.25">
      <c r="B132" s="6" t="s">
        <v>3806</v>
      </c>
      <c r="C132" s="7">
        <v>41074.519097222219</v>
      </c>
      <c r="D132" s="8">
        <v>118000</v>
      </c>
      <c r="E132" s="6">
        <v>118000</v>
      </c>
      <c r="F132" s="6" t="s">
        <v>6</v>
      </c>
      <c r="G132" s="9">
        <f>tblSalaries[[#This Row],[clean Salary (in local currency)]]*VLOOKUP(tblSalaries[[#This Row],[Currency]],tblXrate[],2,FALSE)</f>
        <v>118000</v>
      </c>
      <c r="H132" s="6" t="s">
        <v>1741</v>
      </c>
      <c r="I132" s="6" t="s">
        <v>4001</v>
      </c>
      <c r="J132" s="6" t="s">
        <v>15</v>
      </c>
      <c r="K132" s="6" t="str">
        <f>VLOOKUP(tblSalaries[[#This Row],[Where do you work]],tblCountries[[Actual]:[Mapping]],2,FALSE)</f>
        <v>USA</v>
      </c>
      <c r="L132" s="6" t="str">
        <f>VLOOKUP(tblSalaries[[#This Row],[clean Country]],tblCountries[[Mapping]:[Region]],2,FALSE)</f>
        <v>America</v>
      </c>
      <c r="M132" s="6">
        <f>VLOOKUP(tblSalaries[[#This Row],[clean Country]],tblCountries[[Mapping]:[geo_latitude]],3,FALSE)</f>
        <v>-100.37109375</v>
      </c>
      <c r="N132" s="6">
        <f>VLOOKUP(tblSalaries[[#This Row],[clean Country]],tblCountries[[Mapping]:[geo_latitude]],4,FALSE)</f>
        <v>40.580584664127599</v>
      </c>
      <c r="O132" s="6" t="s">
        <v>9</v>
      </c>
      <c r="P132" s="6">
        <v>6</v>
      </c>
      <c r="Q132" s="6" t="str">
        <f>IF(tblSalaries[[#This Row],[Years of Experience]]&lt;5,"&lt;5",IF(tblSalaries[[#This Row],[Years of Experience]]&lt;10,"&lt;10",IF(tblSalaries[[#This Row],[Years of Experience]]&lt;15,"&lt;15",IF(tblSalaries[[#This Row],[Years of Experience]]&lt;20,"&lt;20"," &gt;20"))))</f>
        <v>&lt;10</v>
      </c>
      <c r="R132" s="14">
        <v>115</v>
      </c>
      <c r="S132" s="14">
        <f>VLOOKUP(tblSalaries[[#This Row],[clean Country]],Table3[[Country]:[GNI]],2,FALSE)</f>
        <v>47310</v>
      </c>
      <c r="T132" s="18">
        <f>tblSalaries[[#This Row],[Salary in USD]]/tblSalaries[[#This Row],[PPP GNI]]</f>
        <v>2.4941872754174592</v>
      </c>
      <c r="U132" s="27">
        <f>IF(ISNUMBER(VLOOKUP(tblSalaries[[#This Row],[clean Country]],calc!$B$22:$C$127,2,TRUE)),tblSalaries[[#This Row],[Salary in USD]],0.001)</f>
        <v>1E-3</v>
      </c>
    </row>
    <row r="133" spans="2:21" ht="15" customHeight="1" x14ac:dyDescent="0.25">
      <c r="B133" s="6" t="s">
        <v>2739</v>
      </c>
      <c r="C133" s="7">
        <v>41055.673703703702</v>
      </c>
      <c r="D133" s="8">
        <v>74000</v>
      </c>
      <c r="E133" s="6">
        <v>74000</v>
      </c>
      <c r="F133" s="6" t="s">
        <v>69</v>
      </c>
      <c r="G133" s="9">
        <f>tblSalaries[[#This Row],[clean Salary (in local currency)]]*VLOOKUP(tblSalaries[[#This Row],[Currency]],tblXrate[],2,FALSE)</f>
        <v>116637.19213297902</v>
      </c>
      <c r="H133" s="6" t="s">
        <v>856</v>
      </c>
      <c r="I133" s="6" t="s">
        <v>52</v>
      </c>
      <c r="J133" s="6" t="s">
        <v>71</v>
      </c>
      <c r="K133" s="6" t="str">
        <f>VLOOKUP(tblSalaries[[#This Row],[Where do you work]],tblCountries[[Actual]:[Mapping]],2,FALSE)</f>
        <v>UK</v>
      </c>
      <c r="L133" s="6" t="str">
        <f>VLOOKUP(tblSalaries[[#This Row],[clean Country]],tblCountries[[Mapping]:[Region]],2,FALSE)</f>
        <v>Europe</v>
      </c>
      <c r="M133" s="6">
        <f>VLOOKUP(tblSalaries[[#This Row],[clean Country]],tblCountries[[Mapping]:[geo_latitude]],3,FALSE)</f>
        <v>-3.2765753000000002</v>
      </c>
      <c r="N133" s="6">
        <f>VLOOKUP(tblSalaries[[#This Row],[clean Country]],tblCountries[[Mapping]:[geo_latitude]],4,FALSE)</f>
        <v>54.702354499999998</v>
      </c>
      <c r="O133" s="6" t="s">
        <v>9</v>
      </c>
      <c r="P133" s="6">
        <v>5</v>
      </c>
      <c r="Q133" s="6" t="str">
        <f>IF(tblSalaries[[#This Row],[Years of Experience]]&lt;5,"&lt;5",IF(tblSalaries[[#This Row],[Years of Experience]]&lt;10,"&lt;10",IF(tblSalaries[[#This Row],[Years of Experience]]&lt;15,"&lt;15",IF(tblSalaries[[#This Row],[Years of Experience]]&lt;20,"&lt;20"," &gt;20"))))</f>
        <v>&lt;10</v>
      </c>
      <c r="R133" s="14">
        <v>116</v>
      </c>
      <c r="S133" s="14">
        <f>VLOOKUP(tblSalaries[[#This Row],[clean Country]],Table3[[Country]:[GNI]],2,FALSE)</f>
        <v>35840</v>
      </c>
      <c r="T133" s="18">
        <f>tblSalaries[[#This Row],[Salary in USD]]/tblSalaries[[#This Row],[PPP GNI]]</f>
        <v>3.254385941210352</v>
      </c>
      <c r="U133" s="27">
        <f>IF(ISNUMBER(VLOOKUP(tblSalaries[[#This Row],[clean Country]],calc!$B$22:$C$127,2,TRUE)),tblSalaries[[#This Row],[Salary in USD]],0.001)</f>
        <v>116637.19213297902</v>
      </c>
    </row>
    <row r="134" spans="2:21" ht="15" customHeight="1" x14ac:dyDescent="0.25">
      <c r="B134" s="6" t="s">
        <v>2536</v>
      </c>
      <c r="C134" s="7">
        <v>41055.224537037036</v>
      </c>
      <c r="D134" s="8" t="s">
        <v>641</v>
      </c>
      <c r="E134" s="6">
        <v>73000</v>
      </c>
      <c r="F134" s="6" t="s">
        <v>69</v>
      </c>
      <c r="G134" s="9">
        <f>tblSalaries[[#This Row],[clean Salary (in local currency)]]*VLOOKUP(tblSalaries[[#This Row],[Currency]],tblXrate[],2,FALSE)</f>
        <v>115061.01386091174</v>
      </c>
      <c r="H134" s="6" t="s">
        <v>642</v>
      </c>
      <c r="I134" s="6" t="s">
        <v>52</v>
      </c>
      <c r="J134" s="6" t="s">
        <v>71</v>
      </c>
      <c r="K134" s="6" t="str">
        <f>VLOOKUP(tblSalaries[[#This Row],[Where do you work]],tblCountries[[Actual]:[Mapping]],2,FALSE)</f>
        <v>UK</v>
      </c>
      <c r="L134" s="6" t="str">
        <f>VLOOKUP(tblSalaries[[#This Row],[clean Country]],tblCountries[[Mapping]:[Region]],2,FALSE)</f>
        <v>Europe</v>
      </c>
      <c r="M134" s="6">
        <f>VLOOKUP(tblSalaries[[#This Row],[clean Country]],tblCountries[[Mapping]:[geo_latitude]],3,FALSE)</f>
        <v>-3.2765753000000002</v>
      </c>
      <c r="N134" s="6">
        <f>VLOOKUP(tblSalaries[[#This Row],[clean Country]],tblCountries[[Mapping]:[geo_latitude]],4,FALSE)</f>
        <v>54.702354499999998</v>
      </c>
      <c r="O134" s="6" t="s">
        <v>9</v>
      </c>
      <c r="P134" s="6"/>
      <c r="Q134" s="6" t="str">
        <f>IF(tblSalaries[[#This Row],[Years of Experience]]&lt;5,"&lt;5",IF(tblSalaries[[#This Row],[Years of Experience]]&lt;10,"&lt;10",IF(tblSalaries[[#This Row],[Years of Experience]]&lt;15,"&lt;15",IF(tblSalaries[[#This Row],[Years of Experience]]&lt;20,"&lt;20"," &gt;20"))))</f>
        <v>&lt;5</v>
      </c>
      <c r="R134" s="14">
        <v>117</v>
      </c>
      <c r="S134" s="14">
        <f>VLOOKUP(tblSalaries[[#This Row],[clean Country]],Table3[[Country]:[GNI]],2,FALSE)</f>
        <v>35840</v>
      </c>
      <c r="T134" s="18">
        <f>tblSalaries[[#This Row],[Salary in USD]]/tblSalaries[[#This Row],[PPP GNI]]</f>
        <v>3.2104077528156179</v>
      </c>
      <c r="U134" s="27">
        <f>IF(ISNUMBER(VLOOKUP(tblSalaries[[#This Row],[clean Country]],calc!$B$22:$C$127,2,TRUE)),tblSalaries[[#This Row],[Salary in USD]],0.001)</f>
        <v>115061.01386091174</v>
      </c>
    </row>
    <row r="135" spans="2:21" ht="15" customHeight="1" x14ac:dyDescent="0.25">
      <c r="B135" s="6" t="s">
        <v>3703</v>
      </c>
      <c r="C135" s="7">
        <v>41067.866712962961</v>
      </c>
      <c r="D135" s="8" t="s">
        <v>1864</v>
      </c>
      <c r="E135" s="6">
        <v>73000</v>
      </c>
      <c r="F135" s="6" t="s">
        <v>69</v>
      </c>
      <c r="G135" s="9">
        <f>tblSalaries[[#This Row],[clean Salary (in local currency)]]*VLOOKUP(tblSalaries[[#This Row],[Currency]],tblXrate[],2,FALSE)</f>
        <v>115061.01386091174</v>
      </c>
      <c r="H135" s="6" t="s">
        <v>181</v>
      </c>
      <c r="I135" s="6" t="s">
        <v>488</v>
      </c>
      <c r="J135" s="6" t="s">
        <v>71</v>
      </c>
      <c r="K135" s="6" t="str">
        <f>VLOOKUP(tblSalaries[[#This Row],[Where do you work]],tblCountries[[Actual]:[Mapping]],2,FALSE)</f>
        <v>UK</v>
      </c>
      <c r="L135" s="6" t="str">
        <f>VLOOKUP(tblSalaries[[#This Row],[clean Country]],tblCountries[[Mapping]:[Region]],2,FALSE)</f>
        <v>Europe</v>
      </c>
      <c r="M135" s="6">
        <f>VLOOKUP(tblSalaries[[#This Row],[clean Country]],tblCountries[[Mapping]:[geo_latitude]],3,FALSE)</f>
        <v>-3.2765753000000002</v>
      </c>
      <c r="N135" s="6">
        <f>VLOOKUP(tblSalaries[[#This Row],[clean Country]],tblCountries[[Mapping]:[geo_latitude]],4,FALSE)</f>
        <v>54.702354499999998</v>
      </c>
      <c r="O135" s="6" t="s">
        <v>9</v>
      </c>
      <c r="P135" s="6">
        <v>8</v>
      </c>
      <c r="Q135" s="6" t="str">
        <f>IF(tblSalaries[[#This Row],[Years of Experience]]&lt;5,"&lt;5",IF(tblSalaries[[#This Row],[Years of Experience]]&lt;10,"&lt;10",IF(tblSalaries[[#This Row],[Years of Experience]]&lt;15,"&lt;15",IF(tblSalaries[[#This Row],[Years of Experience]]&lt;20,"&lt;20"," &gt;20"))))</f>
        <v>&lt;10</v>
      </c>
      <c r="R135" s="14">
        <v>118</v>
      </c>
      <c r="S135" s="14">
        <f>VLOOKUP(tblSalaries[[#This Row],[clean Country]],Table3[[Country]:[GNI]],2,FALSE)</f>
        <v>35840</v>
      </c>
      <c r="T135" s="18">
        <f>tblSalaries[[#This Row],[Salary in USD]]/tblSalaries[[#This Row],[PPP GNI]]</f>
        <v>3.2104077528156179</v>
      </c>
      <c r="U135" s="27">
        <f>IF(ISNUMBER(VLOOKUP(tblSalaries[[#This Row],[clean Country]],calc!$B$22:$C$127,2,TRUE)),tblSalaries[[#This Row],[Salary in USD]],0.001)</f>
        <v>115061.01386091174</v>
      </c>
    </row>
    <row r="136" spans="2:21" ht="15" customHeight="1" x14ac:dyDescent="0.25">
      <c r="B136" s="6" t="s">
        <v>2418</v>
      </c>
      <c r="C136" s="7">
        <v>41055.095578703702</v>
      </c>
      <c r="D136" s="8" t="s">
        <v>505</v>
      </c>
      <c r="E136" s="6">
        <v>115000</v>
      </c>
      <c r="F136" s="6" t="s">
        <v>6</v>
      </c>
      <c r="G136" s="9">
        <f>tblSalaries[[#This Row],[clean Salary (in local currency)]]*VLOOKUP(tblSalaries[[#This Row],[Currency]],tblXrate[],2,FALSE)</f>
        <v>115000</v>
      </c>
      <c r="H136" s="6" t="s">
        <v>356</v>
      </c>
      <c r="I136" s="6" t="s">
        <v>356</v>
      </c>
      <c r="J136" s="6" t="s">
        <v>15</v>
      </c>
      <c r="K136" s="6" t="str">
        <f>VLOOKUP(tblSalaries[[#This Row],[Where do you work]],tblCountries[[Actual]:[Mapping]],2,FALSE)</f>
        <v>USA</v>
      </c>
      <c r="L136" s="6" t="str">
        <f>VLOOKUP(tblSalaries[[#This Row],[clean Country]],tblCountries[[Mapping]:[Region]],2,FALSE)</f>
        <v>America</v>
      </c>
      <c r="M136" s="6">
        <f>VLOOKUP(tblSalaries[[#This Row],[clean Country]],tblCountries[[Mapping]:[geo_latitude]],3,FALSE)</f>
        <v>-100.37109375</v>
      </c>
      <c r="N136" s="6">
        <f>VLOOKUP(tblSalaries[[#This Row],[clean Country]],tblCountries[[Mapping]:[geo_latitude]],4,FALSE)</f>
        <v>40.580584664127599</v>
      </c>
      <c r="O136" s="6" t="s">
        <v>18</v>
      </c>
      <c r="P136" s="6"/>
      <c r="Q136" s="6" t="str">
        <f>IF(tblSalaries[[#This Row],[Years of Experience]]&lt;5,"&lt;5",IF(tblSalaries[[#This Row],[Years of Experience]]&lt;10,"&lt;10",IF(tblSalaries[[#This Row],[Years of Experience]]&lt;15,"&lt;15",IF(tblSalaries[[#This Row],[Years of Experience]]&lt;20,"&lt;20"," &gt;20"))))</f>
        <v>&lt;5</v>
      </c>
      <c r="R136" s="14">
        <v>119</v>
      </c>
      <c r="S136" s="14">
        <f>VLOOKUP(tblSalaries[[#This Row],[clean Country]],Table3[[Country]:[GNI]],2,FALSE)</f>
        <v>47310</v>
      </c>
      <c r="T136" s="18">
        <f>tblSalaries[[#This Row],[Salary in USD]]/tblSalaries[[#This Row],[PPP GNI]]</f>
        <v>2.4307757345170153</v>
      </c>
      <c r="U136" s="27">
        <f>IF(ISNUMBER(VLOOKUP(tblSalaries[[#This Row],[clean Country]],calc!$B$22:$C$127,2,TRUE)),tblSalaries[[#This Row],[Salary in USD]],0.001)</f>
        <v>1E-3</v>
      </c>
    </row>
    <row r="137" spans="2:21" ht="15" customHeight="1" x14ac:dyDescent="0.25">
      <c r="B137" s="6" t="s">
        <v>2582</v>
      </c>
      <c r="C137" s="7">
        <v>41055.326967592591</v>
      </c>
      <c r="D137" s="8">
        <v>115000</v>
      </c>
      <c r="E137" s="6">
        <v>115000</v>
      </c>
      <c r="F137" s="6" t="s">
        <v>6</v>
      </c>
      <c r="G137" s="9">
        <f>tblSalaries[[#This Row],[clean Salary (in local currency)]]*VLOOKUP(tblSalaries[[#This Row],[Currency]],tblXrate[],2,FALSE)</f>
        <v>115000</v>
      </c>
      <c r="H137" s="6" t="s">
        <v>684</v>
      </c>
      <c r="I137" s="6" t="s">
        <v>52</v>
      </c>
      <c r="J137" s="6" t="s">
        <v>15</v>
      </c>
      <c r="K137" s="6" t="str">
        <f>VLOOKUP(tblSalaries[[#This Row],[Where do you work]],tblCountries[[Actual]:[Mapping]],2,FALSE)</f>
        <v>USA</v>
      </c>
      <c r="L137" s="6" t="str">
        <f>VLOOKUP(tblSalaries[[#This Row],[clean Country]],tblCountries[[Mapping]:[Region]],2,FALSE)</f>
        <v>America</v>
      </c>
      <c r="M137" s="6">
        <f>VLOOKUP(tblSalaries[[#This Row],[clean Country]],tblCountries[[Mapping]:[geo_latitude]],3,FALSE)</f>
        <v>-100.37109375</v>
      </c>
      <c r="N137" s="6">
        <f>VLOOKUP(tblSalaries[[#This Row],[clean Country]],tblCountries[[Mapping]:[geo_latitude]],4,FALSE)</f>
        <v>40.580584664127599</v>
      </c>
      <c r="O137" s="6" t="s">
        <v>9</v>
      </c>
      <c r="P137" s="6">
        <v>15</v>
      </c>
      <c r="Q137" s="6" t="str">
        <f>IF(tblSalaries[[#This Row],[Years of Experience]]&lt;5,"&lt;5",IF(tblSalaries[[#This Row],[Years of Experience]]&lt;10,"&lt;10",IF(tblSalaries[[#This Row],[Years of Experience]]&lt;15,"&lt;15",IF(tblSalaries[[#This Row],[Years of Experience]]&lt;20,"&lt;20"," &gt;20"))))</f>
        <v>&lt;20</v>
      </c>
      <c r="R137" s="14">
        <v>120</v>
      </c>
      <c r="S137" s="14">
        <f>VLOOKUP(tblSalaries[[#This Row],[clean Country]],Table3[[Country]:[GNI]],2,FALSE)</f>
        <v>47310</v>
      </c>
      <c r="T137" s="18">
        <f>tblSalaries[[#This Row],[Salary in USD]]/tblSalaries[[#This Row],[PPP GNI]]</f>
        <v>2.4307757345170153</v>
      </c>
      <c r="U137" s="27">
        <f>IF(ISNUMBER(VLOOKUP(tblSalaries[[#This Row],[clean Country]],calc!$B$22:$C$127,2,TRUE)),tblSalaries[[#This Row],[Salary in USD]],0.001)</f>
        <v>1E-3</v>
      </c>
    </row>
    <row r="138" spans="2:21" ht="15" customHeight="1" x14ac:dyDescent="0.25">
      <c r="B138" s="6" t="s">
        <v>2863</v>
      </c>
      <c r="C138" s="7">
        <v>41056.371944444443</v>
      </c>
      <c r="D138" s="8">
        <v>115000</v>
      </c>
      <c r="E138" s="6">
        <v>115000</v>
      </c>
      <c r="F138" s="6" t="s">
        <v>6</v>
      </c>
      <c r="G138" s="9">
        <f>tblSalaries[[#This Row],[clean Salary (in local currency)]]*VLOOKUP(tblSalaries[[#This Row],[Currency]],tblXrate[],2,FALSE)</f>
        <v>115000</v>
      </c>
      <c r="H138" s="6" t="s">
        <v>1003</v>
      </c>
      <c r="I138" s="6" t="s">
        <v>20</v>
      </c>
      <c r="J138" s="6" t="s">
        <v>15</v>
      </c>
      <c r="K138" s="6" t="str">
        <f>VLOOKUP(tblSalaries[[#This Row],[Where do you work]],tblCountries[[Actual]:[Mapping]],2,FALSE)</f>
        <v>USA</v>
      </c>
      <c r="L138" s="6" t="str">
        <f>VLOOKUP(tblSalaries[[#This Row],[clean Country]],tblCountries[[Mapping]:[Region]],2,FALSE)</f>
        <v>America</v>
      </c>
      <c r="M138" s="6">
        <f>VLOOKUP(tblSalaries[[#This Row],[clean Country]],tblCountries[[Mapping]:[geo_latitude]],3,FALSE)</f>
        <v>-100.37109375</v>
      </c>
      <c r="N138" s="6">
        <f>VLOOKUP(tblSalaries[[#This Row],[clean Country]],tblCountries[[Mapping]:[geo_latitude]],4,FALSE)</f>
        <v>40.580584664127599</v>
      </c>
      <c r="O138" s="6" t="s">
        <v>9</v>
      </c>
      <c r="P138" s="6">
        <v>10</v>
      </c>
      <c r="Q138" s="6" t="str">
        <f>IF(tblSalaries[[#This Row],[Years of Experience]]&lt;5,"&lt;5",IF(tblSalaries[[#This Row],[Years of Experience]]&lt;10,"&lt;10",IF(tblSalaries[[#This Row],[Years of Experience]]&lt;15,"&lt;15",IF(tblSalaries[[#This Row],[Years of Experience]]&lt;20,"&lt;20"," &gt;20"))))</f>
        <v>&lt;15</v>
      </c>
      <c r="R138" s="14">
        <v>121</v>
      </c>
      <c r="S138" s="14">
        <f>VLOOKUP(tblSalaries[[#This Row],[clean Country]],Table3[[Country]:[GNI]],2,FALSE)</f>
        <v>47310</v>
      </c>
      <c r="T138" s="18">
        <f>tblSalaries[[#This Row],[Salary in USD]]/tblSalaries[[#This Row],[PPP GNI]]</f>
        <v>2.4307757345170153</v>
      </c>
      <c r="U138" s="27">
        <f>IF(ISNUMBER(VLOOKUP(tblSalaries[[#This Row],[clean Country]],calc!$B$22:$C$127,2,TRUE)),tblSalaries[[#This Row],[Salary in USD]],0.001)</f>
        <v>1E-3</v>
      </c>
    </row>
    <row r="139" spans="2:21" ht="15" customHeight="1" x14ac:dyDescent="0.25">
      <c r="B139" s="6" t="s">
        <v>3883</v>
      </c>
      <c r="C139" s="7">
        <v>41080.210925925923</v>
      </c>
      <c r="D139" s="8">
        <v>115000</v>
      </c>
      <c r="E139" s="6">
        <v>115000</v>
      </c>
      <c r="F139" s="6" t="s">
        <v>6</v>
      </c>
      <c r="G139" s="9">
        <f>tblSalaries[[#This Row],[clean Salary (in local currency)]]*VLOOKUP(tblSalaries[[#This Row],[Currency]],tblXrate[],2,FALSE)</f>
        <v>115000</v>
      </c>
      <c r="H139" s="6" t="s">
        <v>207</v>
      </c>
      <c r="I139" s="6" t="s">
        <v>20</v>
      </c>
      <c r="J139" s="6" t="s">
        <v>15</v>
      </c>
      <c r="K139" s="6" t="str">
        <f>VLOOKUP(tblSalaries[[#This Row],[Where do you work]],tblCountries[[Actual]:[Mapping]],2,FALSE)</f>
        <v>USA</v>
      </c>
      <c r="L139" s="6" t="str">
        <f>VLOOKUP(tblSalaries[[#This Row],[clean Country]],tblCountries[[Mapping]:[Region]],2,FALSE)</f>
        <v>America</v>
      </c>
      <c r="M139" s="6">
        <f>VLOOKUP(tblSalaries[[#This Row],[clean Country]],tblCountries[[Mapping]:[geo_latitude]],3,FALSE)</f>
        <v>-100.37109375</v>
      </c>
      <c r="N139" s="6">
        <f>VLOOKUP(tblSalaries[[#This Row],[clean Country]],tblCountries[[Mapping]:[geo_latitude]],4,FALSE)</f>
        <v>40.580584664127599</v>
      </c>
      <c r="O139" s="6" t="s">
        <v>13</v>
      </c>
      <c r="P139" s="6">
        <v>15</v>
      </c>
      <c r="Q139" s="6" t="str">
        <f>IF(tblSalaries[[#This Row],[Years of Experience]]&lt;5,"&lt;5",IF(tblSalaries[[#This Row],[Years of Experience]]&lt;10,"&lt;10",IF(tblSalaries[[#This Row],[Years of Experience]]&lt;15,"&lt;15",IF(tblSalaries[[#This Row],[Years of Experience]]&lt;20,"&lt;20"," &gt;20"))))</f>
        <v>&lt;20</v>
      </c>
      <c r="R139" s="14">
        <v>122</v>
      </c>
      <c r="S139" s="14">
        <f>VLOOKUP(tblSalaries[[#This Row],[clean Country]],Table3[[Country]:[GNI]],2,FALSE)</f>
        <v>47310</v>
      </c>
      <c r="T139" s="18">
        <f>tblSalaries[[#This Row],[Salary in USD]]/tblSalaries[[#This Row],[PPP GNI]]</f>
        <v>2.4307757345170153</v>
      </c>
      <c r="U139" s="27">
        <f>IF(ISNUMBER(VLOOKUP(tblSalaries[[#This Row],[clean Country]],calc!$B$22:$C$127,2,TRUE)),tblSalaries[[#This Row],[Salary in USD]],0.001)</f>
        <v>1E-3</v>
      </c>
    </row>
    <row r="140" spans="2:21" ht="15" customHeight="1" x14ac:dyDescent="0.25">
      <c r="B140" s="6" t="s">
        <v>3128</v>
      </c>
      <c r="C140" s="7">
        <v>41057.809432870374</v>
      </c>
      <c r="D140" s="8">
        <v>90000</v>
      </c>
      <c r="E140" s="6">
        <v>90000</v>
      </c>
      <c r="F140" s="6" t="s">
        <v>22</v>
      </c>
      <c r="G140" s="9">
        <f>tblSalaries[[#This Row],[clean Salary (in local currency)]]*VLOOKUP(tblSalaries[[#This Row],[Currency]],tblXrate[],2,FALSE)</f>
        <v>114335.9495092447</v>
      </c>
      <c r="H140" s="6" t="s">
        <v>1281</v>
      </c>
      <c r="I140" s="6" t="s">
        <v>52</v>
      </c>
      <c r="J140" s="6" t="s">
        <v>1282</v>
      </c>
      <c r="K140" s="6" t="str">
        <f>VLOOKUP(tblSalaries[[#This Row],[Where do you work]],tblCountries[[Actual]:[Mapping]],2,FALSE)</f>
        <v>CEE</v>
      </c>
      <c r="L140" s="6" t="str">
        <f>VLOOKUP(tblSalaries[[#This Row],[clean Country]],tblCountries[[Mapping]:[Region]],2,FALSE)</f>
        <v>Europe</v>
      </c>
      <c r="M140" s="6">
        <f>VLOOKUP(tblSalaries[[#This Row],[clean Country]],tblCountries[[Mapping]:[geo_latitude]],3,FALSE)</f>
        <v>22.8515625</v>
      </c>
      <c r="N140" s="6">
        <f>VLOOKUP(tblSalaries[[#This Row],[clean Country]],tblCountries[[Mapping]:[geo_latitude]],4,FALSE)</f>
        <v>47.989921667414102</v>
      </c>
      <c r="O140" s="6" t="s">
        <v>18</v>
      </c>
      <c r="P140" s="6">
        <v>20</v>
      </c>
      <c r="Q140" s="6" t="str">
        <f>IF(tblSalaries[[#This Row],[Years of Experience]]&lt;5,"&lt;5",IF(tblSalaries[[#This Row],[Years of Experience]]&lt;10,"&lt;10",IF(tblSalaries[[#This Row],[Years of Experience]]&lt;15,"&lt;15",IF(tblSalaries[[#This Row],[Years of Experience]]&lt;20,"&lt;20"," &gt;20"))))</f>
        <v xml:space="preserve"> &gt;20</v>
      </c>
      <c r="R140" s="14">
        <v>123</v>
      </c>
      <c r="S140" s="14" t="e">
        <f>VLOOKUP(tblSalaries[[#This Row],[clean Country]],Table3[[Country]:[GNI]],2,FALSE)</f>
        <v>#N/A</v>
      </c>
      <c r="T140" s="18" t="e">
        <f>tblSalaries[[#This Row],[Salary in USD]]/tblSalaries[[#This Row],[PPP GNI]]</f>
        <v>#N/A</v>
      </c>
      <c r="U140" s="27">
        <f>IF(ISNUMBER(VLOOKUP(tblSalaries[[#This Row],[clean Country]],calc!$B$22:$C$127,2,TRUE)),tblSalaries[[#This Row],[Salary in USD]],0.001)</f>
        <v>1E-3</v>
      </c>
    </row>
    <row r="141" spans="2:21" ht="15" customHeight="1" x14ac:dyDescent="0.25">
      <c r="B141" s="6" t="s">
        <v>3829</v>
      </c>
      <c r="C141" s="7">
        <v>41075.868622685186</v>
      </c>
      <c r="D141" s="8" t="s">
        <v>1955</v>
      </c>
      <c r="E141" s="6">
        <v>90000</v>
      </c>
      <c r="F141" s="6" t="s">
        <v>22</v>
      </c>
      <c r="G141" s="9">
        <f>tblSalaries[[#This Row],[clean Salary (in local currency)]]*VLOOKUP(tblSalaries[[#This Row],[Currency]],tblXrate[],2,FALSE)</f>
        <v>114335.9495092447</v>
      </c>
      <c r="H141" s="6" t="s">
        <v>488</v>
      </c>
      <c r="I141" s="6" t="s">
        <v>488</v>
      </c>
      <c r="J141" s="6" t="s">
        <v>1956</v>
      </c>
      <c r="K141" s="6" t="str">
        <f>VLOOKUP(tblSalaries[[#This Row],[Where do you work]],tblCountries[[Actual]:[Mapping]],2,FALSE)</f>
        <v>Europe</v>
      </c>
      <c r="L141" s="6" t="str">
        <f>VLOOKUP(tblSalaries[[#This Row],[clean Country]],tblCountries[[Mapping]:[Region]],2,FALSE)</f>
        <v>Europe</v>
      </c>
      <c r="M141" s="6">
        <f>VLOOKUP(tblSalaries[[#This Row],[clean Country]],tblCountries[[Mapping]:[geo_latitude]],3,FALSE)</f>
        <v>9.9999997</v>
      </c>
      <c r="N141" s="6">
        <f>VLOOKUP(tblSalaries[[#This Row],[clean Country]],tblCountries[[Mapping]:[geo_latitude]],4,FALSE)</f>
        <v>51.000000300000004</v>
      </c>
      <c r="O141" s="6" t="s">
        <v>18</v>
      </c>
      <c r="P141" s="6">
        <v>20</v>
      </c>
      <c r="Q141" s="6" t="str">
        <f>IF(tblSalaries[[#This Row],[Years of Experience]]&lt;5,"&lt;5",IF(tblSalaries[[#This Row],[Years of Experience]]&lt;10,"&lt;10",IF(tblSalaries[[#This Row],[Years of Experience]]&lt;15,"&lt;15",IF(tblSalaries[[#This Row],[Years of Experience]]&lt;20,"&lt;20"," &gt;20"))))</f>
        <v xml:space="preserve"> &gt;20</v>
      </c>
      <c r="R141" s="14">
        <v>124</v>
      </c>
      <c r="S141" s="14">
        <f>VLOOKUP(tblSalaries[[#This Row],[clean Country]],Table3[[Country]:[GNI]],2,FALSE)</f>
        <v>31670</v>
      </c>
      <c r="T141" s="18">
        <f>tblSalaries[[#This Row],[Salary in USD]]/tblSalaries[[#This Row],[PPP GNI]]</f>
        <v>3.6102289077753302</v>
      </c>
      <c r="U141" s="27">
        <f>IF(ISNUMBER(VLOOKUP(tblSalaries[[#This Row],[clean Country]],calc!$B$22:$C$127,2,TRUE)),tblSalaries[[#This Row],[Salary in USD]],0.001)</f>
        <v>114335.9495092447</v>
      </c>
    </row>
    <row r="142" spans="2:21" ht="15" customHeight="1" x14ac:dyDescent="0.25">
      <c r="B142" s="6" t="s">
        <v>2234</v>
      </c>
      <c r="C142" s="7">
        <v>41055.041076388887</v>
      </c>
      <c r="D142" s="8">
        <v>114000</v>
      </c>
      <c r="E142" s="6">
        <v>114000</v>
      </c>
      <c r="F142" s="6" t="s">
        <v>6</v>
      </c>
      <c r="G142" s="9">
        <f>tblSalaries[[#This Row],[clean Salary (in local currency)]]*VLOOKUP(tblSalaries[[#This Row],[Currency]],tblXrate[],2,FALSE)</f>
        <v>114000</v>
      </c>
      <c r="H142" s="6" t="s">
        <v>139</v>
      </c>
      <c r="I142" s="6" t="s">
        <v>4001</v>
      </c>
      <c r="J142" s="6" t="s">
        <v>15</v>
      </c>
      <c r="K142" s="6" t="str">
        <f>VLOOKUP(tblSalaries[[#This Row],[Where do you work]],tblCountries[[Actual]:[Mapping]],2,FALSE)</f>
        <v>USA</v>
      </c>
      <c r="L142" s="6" t="str">
        <f>VLOOKUP(tblSalaries[[#This Row],[clean Country]],tblCountries[[Mapping]:[Region]],2,FALSE)</f>
        <v>America</v>
      </c>
      <c r="M142" s="6">
        <f>VLOOKUP(tblSalaries[[#This Row],[clean Country]],tblCountries[[Mapping]:[geo_latitude]],3,FALSE)</f>
        <v>-100.37109375</v>
      </c>
      <c r="N142" s="6">
        <f>VLOOKUP(tblSalaries[[#This Row],[clean Country]],tblCountries[[Mapping]:[geo_latitude]],4,FALSE)</f>
        <v>40.580584664127599</v>
      </c>
      <c r="O142" s="6" t="s">
        <v>18</v>
      </c>
      <c r="P142" s="6"/>
      <c r="Q142" s="6" t="str">
        <f>IF(tblSalaries[[#This Row],[Years of Experience]]&lt;5,"&lt;5",IF(tblSalaries[[#This Row],[Years of Experience]]&lt;10,"&lt;10",IF(tblSalaries[[#This Row],[Years of Experience]]&lt;15,"&lt;15",IF(tblSalaries[[#This Row],[Years of Experience]]&lt;20,"&lt;20"," &gt;20"))))</f>
        <v>&lt;5</v>
      </c>
      <c r="R142" s="14">
        <v>125</v>
      </c>
      <c r="S142" s="14">
        <f>VLOOKUP(tblSalaries[[#This Row],[clean Country]],Table3[[Country]:[GNI]],2,FALSE)</f>
        <v>47310</v>
      </c>
      <c r="T142" s="18">
        <f>tblSalaries[[#This Row],[Salary in USD]]/tblSalaries[[#This Row],[PPP GNI]]</f>
        <v>2.4096385542168677</v>
      </c>
      <c r="U142" s="27">
        <f>IF(ISNUMBER(VLOOKUP(tblSalaries[[#This Row],[clean Country]],calc!$B$22:$C$127,2,TRUE)),tblSalaries[[#This Row],[Salary in USD]],0.001)</f>
        <v>1E-3</v>
      </c>
    </row>
    <row r="143" spans="2:21" ht="15" customHeight="1" x14ac:dyDescent="0.25">
      <c r="B143" s="6" t="s">
        <v>2967</v>
      </c>
      <c r="C143" s="7">
        <v>41057.33320601852</v>
      </c>
      <c r="D143" s="8">
        <v>110000</v>
      </c>
      <c r="E143" s="6">
        <v>110000</v>
      </c>
      <c r="F143" s="6" t="s">
        <v>82</v>
      </c>
      <c r="G143" s="9">
        <f>tblSalaries[[#This Row],[clean Salary (in local currency)]]*VLOOKUP(tblSalaries[[#This Row],[Currency]],tblXrate[],2,FALSE)</f>
        <v>112190.06220428993</v>
      </c>
      <c r="H143" s="6" t="s">
        <v>1113</v>
      </c>
      <c r="I143" s="6" t="s">
        <v>52</v>
      </c>
      <c r="J143" s="6" t="s">
        <v>84</v>
      </c>
      <c r="K143" s="6" t="str">
        <f>VLOOKUP(tblSalaries[[#This Row],[Where do you work]],tblCountries[[Actual]:[Mapping]],2,FALSE)</f>
        <v>Australia</v>
      </c>
      <c r="L143" s="6" t="str">
        <f>VLOOKUP(tblSalaries[[#This Row],[clean Country]],tblCountries[[Mapping]:[Region]],2,FALSE)</f>
        <v>Australia</v>
      </c>
      <c r="M143" s="6">
        <f>VLOOKUP(tblSalaries[[#This Row],[clean Country]],tblCountries[[Mapping]:[geo_latitude]],3,FALSE)</f>
        <v>136.67140151954899</v>
      </c>
      <c r="N143" s="6">
        <f>VLOOKUP(tblSalaries[[#This Row],[clean Country]],tblCountries[[Mapping]:[geo_latitude]],4,FALSE)</f>
        <v>-24.803590596310801</v>
      </c>
      <c r="O143" s="6" t="s">
        <v>18</v>
      </c>
      <c r="P143" s="6">
        <v>8</v>
      </c>
      <c r="Q143" s="6" t="str">
        <f>IF(tblSalaries[[#This Row],[Years of Experience]]&lt;5,"&lt;5",IF(tblSalaries[[#This Row],[Years of Experience]]&lt;10,"&lt;10",IF(tblSalaries[[#This Row],[Years of Experience]]&lt;15,"&lt;15",IF(tblSalaries[[#This Row],[Years of Experience]]&lt;20,"&lt;20"," &gt;20"))))</f>
        <v>&lt;10</v>
      </c>
      <c r="R143" s="14">
        <v>126</v>
      </c>
      <c r="S143" s="14">
        <f>VLOOKUP(tblSalaries[[#This Row],[clean Country]],Table3[[Country]:[GNI]],2,FALSE)</f>
        <v>36910</v>
      </c>
      <c r="T143" s="18">
        <f>tblSalaries[[#This Row],[Salary in USD]]/tblSalaries[[#This Row],[PPP GNI]]</f>
        <v>3.0395573612649671</v>
      </c>
      <c r="U143" s="27">
        <f>IF(ISNUMBER(VLOOKUP(tblSalaries[[#This Row],[clean Country]],calc!$B$22:$C$127,2,TRUE)),tblSalaries[[#This Row],[Salary in USD]],0.001)</f>
        <v>112190.06220428993</v>
      </c>
    </row>
    <row r="144" spans="2:21" ht="15" customHeight="1" x14ac:dyDescent="0.25">
      <c r="B144" s="6" t="s">
        <v>3244</v>
      </c>
      <c r="C144" s="7">
        <v>41058.361967592595</v>
      </c>
      <c r="D144" s="8">
        <v>110000</v>
      </c>
      <c r="E144" s="6">
        <v>110000</v>
      </c>
      <c r="F144" s="6" t="s">
        <v>82</v>
      </c>
      <c r="G144" s="9">
        <f>tblSalaries[[#This Row],[clean Salary (in local currency)]]*VLOOKUP(tblSalaries[[#This Row],[Currency]],tblXrate[],2,FALSE)</f>
        <v>112190.06220428993</v>
      </c>
      <c r="H144" s="6" t="s">
        <v>20</v>
      </c>
      <c r="I144" s="6" t="s">
        <v>20</v>
      </c>
      <c r="J144" s="6" t="s">
        <v>84</v>
      </c>
      <c r="K144" s="6" t="str">
        <f>VLOOKUP(tblSalaries[[#This Row],[Where do you work]],tblCountries[[Actual]:[Mapping]],2,FALSE)</f>
        <v>Australia</v>
      </c>
      <c r="L144" s="6" t="str">
        <f>VLOOKUP(tblSalaries[[#This Row],[clean Country]],tblCountries[[Mapping]:[Region]],2,FALSE)</f>
        <v>Australia</v>
      </c>
      <c r="M144" s="6">
        <f>VLOOKUP(tblSalaries[[#This Row],[clean Country]],tblCountries[[Mapping]:[geo_latitude]],3,FALSE)</f>
        <v>136.67140151954899</v>
      </c>
      <c r="N144" s="6">
        <f>VLOOKUP(tblSalaries[[#This Row],[clean Country]],tblCountries[[Mapping]:[geo_latitude]],4,FALSE)</f>
        <v>-24.803590596310801</v>
      </c>
      <c r="O144" s="6" t="s">
        <v>18</v>
      </c>
      <c r="P144" s="6">
        <v>7</v>
      </c>
      <c r="Q144" s="6" t="str">
        <f>IF(tblSalaries[[#This Row],[Years of Experience]]&lt;5,"&lt;5",IF(tblSalaries[[#This Row],[Years of Experience]]&lt;10,"&lt;10",IF(tblSalaries[[#This Row],[Years of Experience]]&lt;15,"&lt;15",IF(tblSalaries[[#This Row],[Years of Experience]]&lt;20,"&lt;20"," &gt;20"))))</f>
        <v>&lt;10</v>
      </c>
      <c r="R144" s="14">
        <v>127</v>
      </c>
      <c r="S144" s="14">
        <f>VLOOKUP(tblSalaries[[#This Row],[clean Country]],Table3[[Country]:[GNI]],2,FALSE)</f>
        <v>36910</v>
      </c>
      <c r="T144" s="18">
        <f>tblSalaries[[#This Row],[Salary in USD]]/tblSalaries[[#This Row],[PPP GNI]]</f>
        <v>3.0395573612649671</v>
      </c>
      <c r="U144" s="27">
        <f>IF(ISNUMBER(VLOOKUP(tblSalaries[[#This Row],[clean Country]],calc!$B$22:$C$127,2,TRUE)),tblSalaries[[#This Row],[Salary in USD]],0.001)</f>
        <v>112190.06220428993</v>
      </c>
    </row>
    <row r="145" spans="2:21" ht="15" customHeight="1" x14ac:dyDescent="0.25">
      <c r="B145" s="6" t="s">
        <v>3827</v>
      </c>
      <c r="C145" s="7">
        <v>41075.759166666663</v>
      </c>
      <c r="D145" s="8">
        <v>112000</v>
      </c>
      <c r="E145" s="6">
        <v>112000</v>
      </c>
      <c r="F145" s="6" t="s">
        <v>6</v>
      </c>
      <c r="G145" s="9">
        <f>tblSalaries[[#This Row],[clean Salary (in local currency)]]*VLOOKUP(tblSalaries[[#This Row],[Currency]],tblXrate[],2,FALSE)</f>
        <v>112000</v>
      </c>
      <c r="H145" s="6" t="s">
        <v>635</v>
      </c>
      <c r="I145" s="6" t="s">
        <v>52</v>
      </c>
      <c r="J145" s="6" t="s">
        <v>15</v>
      </c>
      <c r="K145" s="6" t="str">
        <f>VLOOKUP(tblSalaries[[#This Row],[Where do you work]],tblCountries[[Actual]:[Mapping]],2,FALSE)</f>
        <v>USA</v>
      </c>
      <c r="L145" s="6" t="str">
        <f>VLOOKUP(tblSalaries[[#This Row],[clean Country]],tblCountries[[Mapping]:[Region]],2,FALSE)</f>
        <v>America</v>
      </c>
      <c r="M145" s="6">
        <f>VLOOKUP(tblSalaries[[#This Row],[clean Country]],tblCountries[[Mapping]:[geo_latitude]],3,FALSE)</f>
        <v>-100.37109375</v>
      </c>
      <c r="N145" s="6">
        <f>VLOOKUP(tblSalaries[[#This Row],[clean Country]],tblCountries[[Mapping]:[geo_latitude]],4,FALSE)</f>
        <v>40.580584664127599</v>
      </c>
      <c r="O145" s="6" t="s">
        <v>18</v>
      </c>
      <c r="P145" s="6">
        <v>8</v>
      </c>
      <c r="Q145" s="6" t="str">
        <f>IF(tblSalaries[[#This Row],[Years of Experience]]&lt;5,"&lt;5",IF(tblSalaries[[#This Row],[Years of Experience]]&lt;10,"&lt;10",IF(tblSalaries[[#This Row],[Years of Experience]]&lt;15,"&lt;15",IF(tblSalaries[[#This Row],[Years of Experience]]&lt;20,"&lt;20"," &gt;20"))))</f>
        <v>&lt;10</v>
      </c>
      <c r="R145" s="14">
        <v>128</v>
      </c>
      <c r="S145" s="14">
        <f>VLOOKUP(tblSalaries[[#This Row],[clean Country]],Table3[[Country]:[GNI]],2,FALSE)</f>
        <v>47310</v>
      </c>
      <c r="T145" s="18">
        <f>tblSalaries[[#This Row],[Salary in USD]]/tblSalaries[[#This Row],[PPP GNI]]</f>
        <v>2.3673641936165715</v>
      </c>
      <c r="U145" s="27">
        <f>IF(ISNUMBER(VLOOKUP(tblSalaries[[#This Row],[clean Country]],calc!$B$22:$C$127,2,TRUE)),tblSalaries[[#This Row],[Salary in USD]],0.001)</f>
        <v>1E-3</v>
      </c>
    </row>
    <row r="146" spans="2:21" ht="15" customHeight="1" x14ac:dyDescent="0.25">
      <c r="B146" s="6" t="s">
        <v>2186</v>
      </c>
      <c r="C146" s="7">
        <v>41055.034710648149</v>
      </c>
      <c r="D146" s="8">
        <v>111680</v>
      </c>
      <c r="E146" s="6">
        <v>111680</v>
      </c>
      <c r="F146" s="6" t="s">
        <v>6</v>
      </c>
      <c r="G146" s="9">
        <f>tblSalaries[[#This Row],[clean Salary (in local currency)]]*VLOOKUP(tblSalaries[[#This Row],[Currency]],tblXrate[],2,FALSE)</f>
        <v>111680</v>
      </c>
      <c r="H146" s="6" t="s">
        <v>252</v>
      </c>
      <c r="I146" s="6" t="s">
        <v>20</v>
      </c>
      <c r="J146" s="6" t="s">
        <v>15</v>
      </c>
      <c r="K146" s="6" t="str">
        <f>VLOOKUP(tblSalaries[[#This Row],[Where do you work]],tblCountries[[Actual]:[Mapping]],2,FALSE)</f>
        <v>USA</v>
      </c>
      <c r="L146" s="6" t="str">
        <f>VLOOKUP(tblSalaries[[#This Row],[clean Country]],tblCountries[[Mapping]:[Region]],2,FALSE)</f>
        <v>America</v>
      </c>
      <c r="M146" s="6">
        <f>VLOOKUP(tblSalaries[[#This Row],[clean Country]],tblCountries[[Mapping]:[geo_latitude]],3,FALSE)</f>
        <v>-100.37109375</v>
      </c>
      <c r="N146" s="6">
        <f>VLOOKUP(tblSalaries[[#This Row],[clean Country]],tblCountries[[Mapping]:[geo_latitude]],4,FALSE)</f>
        <v>40.580584664127599</v>
      </c>
      <c r="O146" s="6" t="s">
        <v>18</v>
      </c>
      <c r="P146" s="6"/>
      <c r="Q146" s="6" t="str">
        <f>IF(tblSalaries[[#This Row],[Years of Experience]]&lt;5,"&lt;5",IF(tblSalaries[[#This Row],[Years of Experience]]&lt;10,"&lt;10",IF(tblSalaries[[#This Row],[Years of Experience]]&lt;15,"&lt;15",IF(tblSalaries[[#This Row],[Years of Experience]]&lt;20,"&lt;20"," &gt;20"))))</f>
        <v>&lt;5</v>
      </c>
      <c r="R146" s="14">
        <v>129</v>
      </c>
      <c r="S146" s="14">
        <f>VLOOKUP(tblSalaries[[#This Row],[clean Country]],Table3[[Country]:[GNI]],2,FALSE)</f>
        <v>47310</v>
      </c>
      <c r="T146" s="18">
        <f>tblSalaries[[#This Row],[Salary in USD]]/tblSalaries[[#This Row],[PPP GNI]]</f>
        <v>2.3606002959205243</v>
      </c>
      <c r="U146" s="27">
        <f>IF(ISNUMBER(VLOOKUP(tblSalaries[[#This Row],[clean Country]],calc!$B$22:$C$127,2,TRUE)),tblSalaries[[#This Row],[Salary in USD]],0.001)</f>
        <v>1E-3</v>
      </c>
    </row>
    <row r="147" spans="2:21" ht="15" customHeight="1" x14ac:dyDescent="0.25">
      <c r="B147" s="6" t="s">
        <v>2550</v>
      </c>
      <c r="C147" s="7">
        <v>41055.240763888891</v>
      </c>
      <c r="D147" s="8">
        <v>111000</v>
      </c>
      <c r="E147" s="6">
        <v>111000</v>
      </c>
      <c r="F147" s="6" t="s">
        <v>6</v>
      </c>
      <c r="G147" s="9">
        <f>tblSalaries[[#This Row],[clean Salary (in local currency)]]*VLOOKUP(tblSalaries[[#This Row],[Currency]],tblXrate[],2,FALSE)</f>
        <v>111000</v>
      </c>
      <c r="H147" s="6" t="s">
        <v>424</v>
      </c>
      <c r="I147" s="6" t="s">
        <v>20</v>
      </c>
      <c r="J147" s="6" t="s">
        <v>654</v>
      </c>
      <c r="K147" s="6" t="str">
        <f>VLOOKUP(tblSalaries[[#This Row],[Where do you work]],tblCountries[[Actual]:[Mapping]],2,FALSE)</f>
        <v>Japan</v>
      </c>
      <c r="L147" s="6" t="str">
        <f>VLOOKUP(tblSalaries[[#This Row],[clean Country]],tblCountries[[Mapping]:[Region]],2,FALSE)</f>
        <v>Asia</v>
      </c>
      <c r="M147" s="6">
        <f>VLOOKUP(tblSalaries[[#This Row],[clean Country]],tblCountries[[Mapping]:[geo_latitude]],3,FALSE)</f>
        <v>136.329402140414</v>
      </c>
      <c r="N147" s="6">
        <f>VLOOKUP(tblSalaries[[#This Row],[clean Country]],tblCountries[[Mapping]:[geo_latitude]],4,FALSE)</f>
        <v>35.945219199230898</v>
      </c>
      <c r="O147" s="6" t="s">
        <v>13</v>
      </c>
      <c r="P147" s="6"/>
      <c r="Q147" s="6" t="str">
        <f>IF(tblSalaries[[#This Row],[Years of Experience]]&lt;5,"&lt;5",IF(tblSalaries[[#This Row],[Years of Experience]]&lt;10,"&lt;10",IF(tblSalaries[[#This Row],[Years of Experience]]&lt;15,"&lt;15",IF(tblSalaries[[#This Row],[Years of Experience]]&lt;20,"&lt;20"," &gt;20"))))</f>
        <v>&lt;5</v>
      </c>
      <c r="R147" s="14">
        <v>130</v>
      </c>
      <c r="S147" s="14">
        <f>VLOOKUP(tblSalaries[[#This Row],[clean Country]],Table3[[Country]:[GNI]],2,FALSE)</f>
        <v>34610</v>
      </c>
      <c r="T147" s="18">
        <f>tblSalaries[[#This Row],[Salary in USD]]/tblSalaries[[#This Row],[PPP GNI]]</f>
        <v>3.207165559086969</v>
      </c>
      <c r="U147" s="27">
        <f>IF(ISNUMBER(VLOOKUP(tblSalaries[[#This Row],[clean Country]],calc!$B$22:$C$127,2,TRUE)),tblSalaries[[#This Row],[Salary in USD]],0.001)</f>
        <v>111000</v>
      </c>
    </row>
    <row r="148" spans="2:21" ht="15" customHeight="1" x14ac:dyDescent="0.25">
      <c r="B148" s="6" t="s">
        <v>3409</v>
      </c>
      <c r="C148" s="7">
        <v>41059.099293981482</v>
      </c>
      <c r="D148" s="8">
        <v>111000</v>
      </c>
      <c r="E148" s="6">
        <v>111000</v>
      </c>
      <c r="F148" s="6" t="s">
        <v>6</v>
      </c>
      <c r="G148" s="9">
        <f>tblSalaries[[#This Row],[clean Salary (in local currency)]]*VLOOKUP(tblSalaries[[#This Row],[Currency]],tblXrate[],2,FALSE)</f>
        <v>111000</v>
      </c>
      <c r="H148" s="6" t="s">
        <v>1587</v>
      </c>
      <c r="I148" s="6" t="s">
        <v>52</v>
      </c>
      <c r="J148" s="6" t="s">
        <v>15</v>
      </c>
      <c r="K148" s="6" t="str">
        <f>VLOOKUP(tblSalaries[[#This Row],[Where do you work]],tblCountries[[Actual]:[Mapping]],2,FALSE)</f>
        <v>USA</v>
      </c>
      <c r="L148" s="6" t="str">
        <f>VLOOKUP(tblSalaries[[#This Row],[clean Country]],tblCountries[[Mapping]:[Region]],2,FALSE)</f>
        <v>America</v>
      </c>
      <c r="M148" s="6">
        <f>VLOOKUP(tblSalaries[[#This Row],[clean Country]],tblCountries[[Mapping]:[geo_latitude]],3,FALSE)</f>
        <v>-100.37109375</v>
      </c>
      <c r="N148" s="6">
        <f>VLOOKUP(tblSalaries[[#This Row],[clean Country]],tblCountries[[Mapping]:[geo_latitude]],4,FALSE)</f>
        <v>40.580584664127599</v>
      </c>
      <c r="O148" s="6" t="s">
        <v>18</v>
      </c>
      <c r="P148" s="6">
        <v>10</v>
      </c>
      <c r="Q148" s="6" t="str">
        <f>IF(tblSalaries[[#This Row],[Years of Experience]]&lt;5,"&lt;5",IF(tblSalaries[[#This Row],[Years of Experience]]&lt;10,"&lt;10",IF(tblSalaries[[#This Row],[Years of Experience]]&lt;15,"&lt;15",IF(tblSalaries[[#This Row],[Years of Experience]]&lt;20,"&lt;20"," &gt;20"))))</f>
        <v>&lt;15</v>
      </c>
      <c r="R148" s="14">
        <v>131</v>
      </c>
      <c r="S148" s="14">
        <f>VLOOKUP(tblSalaries[[#This Row],[clean Country]],Table3[[Country]:[GNI]],2,FALSE)</f>
        <v>47310</v>
      </c>
      <c r="T148" s="18">
        <f>tblSalaries[[#This Row],[Salary in USD]]/tblSalaries[[#This Row],[PPP GNI]]</f>
        <v>2.3462270133164238</v>
      </c>
      <c r="U148" s="27">
        <f>IF(ISNUMBER(VLOOKUP(tblSalaries[[#This Row],[clean Country]],calc!$B$22:$C$127,2,TRUE)),tblSalaries[[#This Row],[Salary in USD]],0.001)</f>
        <v>1E-3</v>
      </c>
    </row>
    <row r="149" spans="2:21" ht="15" customHeight="1" x14ac:dyDescent="0.25">
      <c r="B149" s="6" t="s">
        <v>2139</v>
      </c>
      <c r="C149" s="7">
        <v>41055.029895833337</v>
      </c>
      <c r="D149" s="8">
        <v>70000</v>
      </c>
      <c r="E149" s="6">
        <v>70000</v>
      </c>
      <c r="F149" s="6" t="s">
        <v>69</v>
      </c>
      <c r="G149" s="9">
        <f>tblSalaries[[#This Row],[clean Salary (in local currency)]]*VLOOKUP(tblSalaries[[#This Row],[Currency]],tblXrate[],2,FALSE)</f>
        <v>110332.47904470989</v>
      </c>
      <c r="H149" s="6" t="s">
        <v>201</v>
      </c>
      <c r="I149" s="6" t="s">
        <v>52</v>
      </c>
      <c r="J149" s="6" t="s">
        <v>71</v>
      </c>
      <c r="K149" s="6" t="str">
        <f>VLOOKUP(tblSalaries[[#This Row],[Where do you work]],tblCountries[[Actual]:[Mapping]],2,FALSE)</f>
        <v>UK</v>
      </c>
      <c r="L149" s="6" t="str">
        <f>VLOOKUP(tblSalaries[[#This Row],[clean Country]],tblCountries[[Mapping]:[Region]],2,FALSE)</f>
        <v>Europe</v>
      </c>
      <c r="M149" s="6">
        <f>VLOOKUP(tblSalaries[[#This Row],[clean Country]],tblCountries[[Mapping]:[geo_latitude]],3,FALSE)</f>
        <v>-3.2765753000000002</v>
      </c>
      <c r="N149" s="6">
        <f>VLOOKUP(tblSalaries[[#This Row],[clean Country]],tblCountries[[Mapping]:[geo_latitude]],4,FALSE)</f>
        <v>54.702354499999998</v>
      </c>
      <c r="O149" s="6" t="s">
        <v>18</v>
      </c>
      <c r="P149" s="6"/>
      <c r="Q149" s="6" t="str">
        <f>IF(tblSalaries[[#This Row],[Years of Experience]]&lt;5,"&lt;5",IF(tblSalaries[[#This Row],[Years of Experience]]&lt;10,"&lt;10",IF(tblSalaries[[#This Row],[Years of Experience]]&lt;15,"&lt;15",IF(tblSalaries[[#This Row],[Years of Experience]]&lt;20,"&lt;20"," &gt;20"))))</f>
        <v>&lt;5</v>
      </c>
      <c r="R149" s="14">
        <v>132</v>
      </c>
      <c r="S149" s="14">
        <f>VLOOKUP(tblSalaries[[#This Row],[clean Country]],Table3[[Country]:[GNI]],2,FALSE)</f>
        <v>35840</v>
      </c>
      <c r="T149" s="18">
        <f>tblSalaries[[#This Row],[Salary in USD]]/tblSalaries[[#This Row],[PPP GNI]]</f>
        <v>3.0784731876314146</v>
      </c>
      <c r="U149" s="27">
        <f>IF(ISNUMBER(VLOOKUP(tblSalaries[[#This Row],[clean Country]],calc!$B$22:$C$127,2,TRUE)),tblSalaries[[#This Row],[Salary in USD]],0.001)</f>
        <v>110332.47904470989</v>
      </c>
    </row>
    <row r="150" spans="2:21" ht="15" customHeight="1" x14ac:dyDescent="0.25">
      <c r="B150" s="6" t="s">
        <v>3323</v>
      </c>
      <c r="C150" s="7">
        <v>41058.754050925927</v>
      </c>
      <c r="D150" s="8" t="s">
        <v>1509</v>
      </c>
      <c r="E150" s="6">
        <v>70000</v>
      </c>
      <c r="F150" s="6" t="s">
        <v>69</v>
      </c>
      <c r="G150" s="9">
        <f>tblSalaries[[#This Row],[clean Salary (in local currency)]]*VLOOKUP(tblSalaries[[#This Row],[Currency]],tblXrate[],2,FALSE)</f>
        <v>110332.47904470989</v>
      </c>
      <c r="H150" s="6" t="s">
        <v>356</v>
      </c>
      <c r="I150" s="6" t="s">
        <v>356</v>
      </c>
      <c r="J150" s="6" t="s">
        <v>71</v>
      </c>
      <c r="K150" s="6" t="str">
        <f>VLOOKUP(tblSalaries[[#This Row],[Where do you work]],tblCountries[[Actual]:[Mapping]],2,FALSE)</f>
        <v>UK</v>
      </c>
      <c r="L150" s="6" t="str">
        <f>VLOOKUP(tblSalaries[[#This Row],[clean Country]],tblCountries[[Mapping]:[Region]],2,FALSE)</f>
        <v>Europe</v>
      </c>
      <c r="M150" s="6">
        <f>VLOOKUP(tblSalaries[[#This Row],[clean Country]],tblCountries[[Mapping]:[geo_latitude]],3,FALSE)</f>
        <v>-3.2765753000000002</v>
      </c>
      <c r="N150" s="6">
        <f>VLOOKUP(tblSalaries[[#This Row],[clean Country]],tblCountries[[Mapping]:[geo_latitude]],4,FALSE)</f>
        <v>54.702354499999998</v>
      </c>
      <c r="O150" s="6" t="s">
        <v>9</v>
      </c>
      <c r="P150" s="6">
        <v>15</v>
      </c>
      <c r="Q150" s="6" t="str">
        <f>IF(tblSalaries[[#This Row],[Years of Experience]]&lt;5,"&lt;5",IF(tblSalaries[[#This Row],[Years of Experience]]&lt;10,"&lt;10",IF(tblSalaries[[#This Row],[Years of Experience]]&lt;15,"&lt;15",IF(tblSalaries[[#This Row],[Years of Experience]]&lt;20,"&lt;20"," &gt;20"))))</f>
        <v>&lt;20</v>
      </c>
      <c r="R150" s="14">
        <v>133</v>
      </c>
      <c r="S150" s="14">
        <f>VLOOKUP(tblSalaries[[#This Row],[clean Country]],Table3[[Country]:[GNI]],2,FALSE)</f>
        <v>35840</v>
      </c>
      <c r="T150" s="18">
        <f>tblSalaries[[#This Row],[Salary in USD]]/tblSalaries[[#This Row],[PPP GNI]]</f>
        <v>3.0784731876314146</v>
      </c>
      <c r="U150" s="27">
        <f>IF(ISNUMBER(VLOOKUP(tblSalaries[[#This Row],[clean Country]],calc!$B$22:$C$127,2,TRUE)),tblSalaries[[#This Row],[Salary in USD]],0.001)</f>
        <v>110332.47904470989</v>
      </c>
    </row>
    <row r="151" spans="2:21" ht="15" customHeight="1" x14ac:dyDescent="0.25">
      <c r="B151" s="6" t="s">
        <v>2093</v>
      </c>
      <c r="C151" s="7">
        <v>41055.010613425926</v>
      </c>
      <c r="D151" s="8">
        <v>110000</v>
      </c>
      <c r="E151" s="6">
        <v>110000</v>
      </c>
      <c r="F151" s="6" t="s">
        <v>6</v>
      </c>
      <c r="G151" s="9">
        <f>tblSalaries[[#This Row],[clean Salary (in local currency)]]*VLOOKUP(tblSalaries[[#This Row],[Currency]],tblXrate[],2,FALSE)</f>
        <v>110000</v>
      </c>
      <c r="H151" s="6" t="s">
        <v>144</v>
      </c>
      <c r="I151" s="6" t="s">
        <v>279</v>
      </c>
      <c r="J151" s="6" t="s">
        <v>15</v>
      </c>
      <c r="K151" s="6" t="str">
        <f>VLOOKUP(tblSalaries[[#This Row],[Where do you work]],tblCountries[[Actual]:[Mapping]],2,FALSE)</f>
        <v>USA</v>
      </c>
      <c r="L151" s="6" t="str">
        <f>VLOOKUP(tblSalaries[[#This Row],[clean Country]],tblCountries[[Mapping]:[Region]],2,FALSE)</f>
        <v>America</v>
      </c>
      <c r="M151" s="6">
        <f>VLOOKUP(tblSalaries[[#This Row],[clean Country]],tblCountries[[Mapping]:[geo_latitude]],3,FALSE)</f>
        <v>-100.37109375</v>
      </c>
      <c r="N151" s="6">
        <f>VLOOKUP(tblSalaries[[#This Row],[clean Country]],tblCountries[[Mapping]:[geo_latitude]],4,FALSE)</f>
        <v>40.580584664127599</v>
      </c>
      <c r="O151" s="6" t="s">
        <v>18</v>
      </c>
      <c r="P151" s="6"/>
      <c r="Q151" s="6" t="str">
        <f>IF(tblSalaries[[#This Row],[Years of Experience]]&lt;5,"&lt;5",IF(tblSalaries[[#This Row],[Years of Experience]]&lt;10,"&lt;10",IF(tblSalaries[[#This Row],[Years of Experience]]&lt;15,"&lt;15",IF(tblSalaries[[#This Row],[Years of Experience]]&lt;20,"&lt;20"," &gt;20"))))</f>
        <v>&lt;5</v>
      </c>
      <c r="R151" s="14">
        <v>134</v>
      </c>
      <c r="S151" s="14">
        <f>VLOOKUP(tblSalaries[[#This Row],[clean Country]],Table3[[Country]:[GNI]],2,FALSE)</f>
        <v>47310</v>
      </c>
      <c r="T151" s="18">
        <f>tblSalaries[[#This Row],[Salary in USD]]/tblSalaries[[#This Row],[PPP GNI]]</f>
        <v>2.3250898330162757</v>
      </c>
      <c r="U151" s="27">
        <f>IF(ISNUMBER(VLOOKUP(tblSalaries[[#This Row],[clean Country]],calc!$B$22:$C$127,2,TRUE)),tblSalaries[[#This Row],[Salary in USD]],0.001)</f>
        <v>1E-3</v>
      </c>
    </row>
    <row r="152" spans="2:21" ht="15" customHeight="1" x14ac:dyDescent="0.25">
      <c r="B152" s="6" t="s">
        <v>2482</v>
      </c>
      <c r="C152" s="7">
        <v>41055.143020833333</v>
      </c>
      <c r="D152" s="8">
        <v>110000</v>
      </c>
      <c r="E152" s="6">
        <v>110000</v>
      </c>
      <c r="F152" s="6" t="s">
        <v>6</v>
      </c>
      <c r="G152" s="9">
        <f>tblSalaries[[#This Row],[clean Salary (in local currency)]]*VLOOKUP(tblSalaries[[#This Row],[Currency]],tblXrate[],2,FALSE)</f>
        <v>110000</v>
      </c>
      <c r="H152" s="6" t="s">
        <v>582</v>
      </c>
      <c r="I152" s="6" t="s">
        <v>310</v>
      </c>
      <c r="J152" s="6" t="s">
        <v>583</v>
      </c>
      <c r="K152" s="6" t="str">
        <f>VLOOKUP(tblSalaries[[#This Row],[Where do you work]],tblCountries[[Actual]:[Mapping]],2,FALSE)</f>
        <v>Norway</v>
      </c>
      <c r="L152" s="6" t="str">
        <f>VLOOKUP(tblSalaries[[#This Row],[clean Country]],tblCountries[[Mapping]:[Region]],2,FALSE)</f>
        <v>Europe</v>
      </c>
      <c r="M152" s="6">
        <f>VLOOKUP(tblSalaries[[#This Row],[clean Country]],tblCountries[[Mapping]:[geo_latitude]],3,FALSE)</f>
        <v>14.2476196306026</v>
      </c>
      <c r="N152" s="6">
        <f>VLOOKUP(tblSalaries[[#This Row],[clean Country]],tblCountries[[Mapping]:[geo_latitude]],4,FALSE)</f>
        <v>65.0837339717189</v>
      </c>
      <c r="O152" s="6" t="s">
        <v>18</v>
      </c>
      <c r="P152" s="6"/>
      <c r="Q152" s="6" t="str">
        <f>IF(tblSalaries[[#This Row],[Years of Experience]]&lt;5,"&lt;5",IF(tblSalaries[[#This Row],[Years of Experience]]&lt;10,"&lt;10",IF(tblSalaries[[#This Row],[Years of Experience]]&lt;15,"&lt;15",IF(tblSalaries[[#This Row],[Years of Experience]]&lt;20,"&lt;20"," &gt;20"))))</f>
        <v>&lt;5</v>
      </c>
      <c r="R152" s="14">
        <v>135</v>
      </c>
      <c r="S152" s="14">
        <f>VLOOKUP(tblSalaries[[#This Row],[clean Country]],Table3[[Country]:[GNI]],2,FALSE)</f>
        <v>58570</v>
      </c>
      <c r="T152" s="18">
        <f>tblSalaries[[#This Row],[Salary in USD]]/tblSalaries[[#This Row],[PPP GNI]]</f>
        <v>1.8780945876728701</v>
      </c>
      <c r="U152" s="27">
        <f>IF(ISNUMBER(VLOOKUP(tblSalaries[[#This Row],[clean Country]],calc!$B$22:$C$127,2,TRUE)),tblSalaries[[#This Row],[Salary in USD]],0.001)</f>
        <v>110000</v>
      </c>
    </row>
    <row r="153" spans="2:21" ht="15" customHeight="1" x14ac:dyDescent="0.25">
      <c r="B153" s="6" t="s">
        <v>3336</v>
      </c>
      <c r="C153" s="7">
        <v>41058.797650462962</v>
      </c>
      <c r="D153" s="8">
        <v>110000</v>
      </c>
      <c r="E153" s="6">
        <v>110000</v>
      </c>
      <c r="F153" s="6" t="s">
        <v>6</v>
      </c>
      <c r="G153" s="9">
        <f>tblSalaries[[#This Row],[clean Salary (in local currency)]]*VLOOKUP(tblSalaries[[#This Row],[Currency]],tblXrate[],2,FALSE)</f>
        <v>110000</v>
      </c>
      <c r="H153" s="6" t="s">
        <v>1522</v>
      </c>
      <c r="I153" s="6" t="s">
        <v>20</v>
      </c>
      <c r="J153" s="6" t="s">
        <v>15</v>
      </c>
      <c r="K153" s="6" t="str">
        <f>VLOOKUP(tblSalaries[[#This Row],[Where do you work]],tblCountries[[Actual]:[Mapping]],2,FALSE)</f>
        <v>USA</v>
      </c>
      <c r="L153" s="6" t="str">
        <f>VLOOKUP(tblSalaries[[#This Row],[clean Country]],tblCountries[[Mapping]:[Region]],2,FALSE)</f>
        <v>America</v>
      </c>
      <c r="M153" s="6">
        <f>VLOOKUP(tblSalaries[[#This Row],[clean Country]],tblCountries[[Mapping]:[geo_latitude]],3,FALSE)</f>
        <v>-100.37109375</v>
      </c>
      <c r="N153" s="6">
        <f>VLOOKUP(tblSalaries[[#This Row],[clean Country]],tblCountries[[Mapping]:[geo_latitude]],4,FALSE)</f>
        <v>40.580584664127599</v>
      </c>
      <c r="O153" s="6" t="s">
        <v>25</v>
      </c>
      <c r="P153" s="6">
        <v>10</v>
      </c>
      <c r="Q153" s="6" t="str">
        <f>IF(tblSalaries[[#This Row],[Years of Experience]]&lt;5,"&lt;5",IF(tblSalaries[[#This Row],[Years of Experience]]&lt;10,"&lt;10",IF(tblSalaries[[#This Row],[Years of Experience]]&lt;15,"&lt;15",IF(tblSalaries[[#This Row],[Years of Experience]]&lt;20,"&lt;20"," &gt;20"))))</f>
        <v>&lt;15</v>
      </c>
      <c r="R153" s="14">
        <v>136</v>
      </c>
      <c r="S153" s="14">
        <f>VLOOKUP(tblSalaries[[#This Row],[clean Country]],Table3[[Country]:[GNI]],2,FALSE)</f>
        <v>47310</v>
      </c>
      <c r="T153" s="18">
        <f>tblSalaries[[#This Row],[Salary in USD]]/tblSalaries[[#This Row],[PPP GNI]]</f>
        <v>2.3250898330162757</v>
      </c>
      <c r="U153" s="27">
        <f>IF(ISNUMBER(VLOOKUP(tblSalaries[[#This Row],[clean Country]],calc!$B$22:$C$127,2,TRUE)),tblSalaries[[#This Row],[Salary in USD]],0.001)</f>
        <v>1E-3</v>
      </c>
    </row>
    <row r="154" spans="2:21" ht="15" customHeight="1" x14ac:dyDescent="0.25">
      <c r="B154" s="6" t="s">
        <v>3527</v>
      </c>
      <c r="C154" s="7">
        <v>41060.908067129632</v>
      </c>
      <c r="D154" s="8">
        <v>110000</v>
      </c>
      <c r="E154" s="6">
        <v>110000</v>
      </c>
      <c r="F154" s="6" t="s">
        <v>6</v>
      </c>
      <c r="G154" s="9">
        <f>tblSalaries[[#This Row],[clean Salary (in local currency)]]*VLOOKUP(tblSalaries[[#This Row],[Currency]],tblXrate[],2,FALSE)</f>
        <v>110000</v>
      </c>
      <c r="H154" s="6" t="s">
        <v>269</v>
      </c>
      <c r="I154" s="6" t="s">
        <v>488</v>
      </c>
      <c r="J154" s="6" t="s">
        <v>583</v>
      </c>
      <c r="K154" s="6" t="str">
        <f>VLOOKUP(tblSalaries[[#This Row],[Where do you work]],tblCountries[[Actual]:[Mapping]],2,FALSE)</f>
        <v>Norway</v>
      </c>
      <c r="L154" s="6" t="str">
        <f>VLOOKUP(tblSalaries[[#This Row],[clean Country]],tblCountries[[Mapping]:[Region]],2,FALSE)</f>
        <v>Europe</v>
      </c>
      <c r="M154" s="6">
        <f>VLOOKUP(tblSalaries[[#This Row],[clean Country]],tblCountries[[Mapping]:[geo_latitude]],3,FALSE)</f>
        <v>14.2476196306026</v>
      </c>
      <c r="N154" s="6">
        <f>VLOOKUP(tblSalaries[[#This Row],[clean Country]],tblCountries[[Mapping]:[geo_latitude]],4,FALSE)</f>
        <v>65.0837339717189</v>
      </c>
      <c r="O154" s="6" t="s">
        <v>13</v>
      </c>
      <c r="P154" s="6">
        <v>5</v>
      </c>
      <c r="Q154" s="6" t="str">
        <f>IF(tblSalaries[[#This Row],[Years of Experience]]&lt;5,"&lt;5",IF(tblSalaries[[#This Row],[Years of Experience]]&lt;10,"&lt;10",IF(tblSalaries[[#This Row],[Years of Experience]]&lt;15,"&lt;15",IF(tblSalaries[[#This Row],[Years of Experience]]&lt;20,"&lt;20"," &gt;20"))))</f>
        <v>&lt;10</v>
      </c>
      <c r="R154" s="14">
        <v>137</v>
      </c>
      <c r="S154" s="14">
        <f>VLOOKUP(tblSalaries[[#This Row],[clean Country]],Table3[[Country]:[GNI]],2,FALSE)</f>
        <v>58570</v>
      </c>
      <c r="T154" s="18">
        <f>tblSalaries[[#This Row],[Salary in USD]]/tblSalaries[[#This Row],[PPP GNI]]</f>
        <v>1.8780945876728701</v>
      </c>
      <c r="U154" s="27">
        <f>IF(ISNUMBER(VLOOKUP(tblSalaries[[#This Row],[clean Country]],calc!$B$22:$C$127,2,TRUE)),tblSalaries[[#This Row],[Salary in USD]],0.001)</f>
        <v>110000</v>
      </c>
    </row>
    <row r="155" spans="2:21" ht="15" customHeight="1" x14ac:dyDescent="0.25">
      <c r="B155" s="6" t="s">
        <v>3880</v>
      </c>
      <c r="C155" s="7">
        <v>41080.105462962965</v>
      </c>
      <c r="D155" s="8">
        <v>110000</v>
      </c>
      <c r="E155" s="6">
        <v>110000</v>
      </c>
      <c r="F155" s="6" t="s">
        <v>6</v>
      </c>
      <c r="G155" s="9">
        <f>tblSalaries[[#This Row],[clean Salary (in local currency)]]*VLOOKUP(tblSalaries[[#This Row],[Currency]],tblXrate[],2,FALSE)</f>
        <v>110000</v>
      </c>
      <c r="H155" s="6" t="s">
        <v>1998</v>
      </c>
      <c r="I155" s="6" t="s">
        <v>4001</v>
      </c>
      <c r="J155" s="6" t="s">
        <v>15</v>
      </c>
      <c r="K155" s="6" t="str">
        <f>VLOOKUP(tblSalaries[[#This Row],[Where do you work]],tblCountries[[Actual]:[Mapping]],2,FALSE)</f>
        <v>USA</v>
      </c>
      <c r="L155" s="6" t="str">
        <f>VLOOKUP(tblSalaries[[#This Row],[clean Country]],tblCountries[[Mapping]:[Region]],2,FALSE)</f>
        <v>America</v>
      </c>
      <c r="M155" s="6">
        <f>VLOOKUP(tblSalaries[[#This Row],[clean Country]],tblCountries[[Mapping]:[geo_latitude]],3,FALSE)</f>
        <v>-100.37109375</v>
      </c>
      <c r="N155" s="6">
        <f>VLOOKUP(tblSalaries[[#This Row],[clean Country]],tblCountries[[Mapping]:[geo_latitude]],4,FALSE)</f>
        <v>40.580584664127599</v>
      </c>
      <c r="O155" s="6" t="s">
        <v>9</v>
      </c>
      <c r="P155" s="6">
        <v>10</v>
      </c>
      <c r="Q155" s="6" t="str">
        <f>IF(tblSalaries[[#This Row],[Years of Experience]]&lt;5,"&lt;5",IF(tblSalaries[[#This Row],[Years of Experience]]&lt;10,"&lt;10",IF(tblSalaries[[#This Row],[Years of Experience]]&lt;15,"&lt;15",IF(tblSalaries[[#This Row],[Years of Experience]]&lt;20,"&lt;20"," &gt;20"))))</f>
        <v>&lt;15</v>
      </c>
      <c r="R155" s="14">
        <v>138</v>
      </c>
      <c r="S155" s="14">
        <f>VLOOKUP(tblSalaries[[#This Row],[clean Country]],Table3[[Country]:[GNI]],2,FALSE)</f>
        <v>47310</v>
      </c>
      <c r="T155" s="18">
        <f>tblSalaries[[#This Row],[Salary in USD]]/tblSalaries[[#This Row],[PPP GNI]]</f>
        <v>2.3250898330162757</v>
      </c>
      <c r="U155" s="27">
        <f>IF(ISNUMBER(VLOOKUP(tblSalaries[[#This Row],[clean Country]],calc!$B$22:$C$127,2,TRUE)),tblSalaries[[#This Row],[Salary in USD]],0.001)</f>
        <v>1E-3</v>
      </c>
    </row>
    <row r="156" spans="2:21" ht="15" customHeight="1" x14ac:dyDescent="0.25">
      <c r="B156" s="6" t="s">
        <v>2797</v>
      </c>
      <c r="C156" s="7">
        <v>41055.892118055555</v>
      </c>
      <c r="D156" s="8" t="s">
        <v>925</v>
      </c>
      <c r="E156" s="6">
        <v>900000</v>
      </c>
      <c r="F156" s="6" t="s">
        <v>585</v>
      </c>
      <c r="G156" s="9">
        <f>tblSalaries[[#This Row],[clean Salary (in local currency)]]*VLOOKUP(tblSalaries[[#This Row],[Currency]],tblXrate[],2,FALSE)</f>
        <v>109729.60187662003</v>
      </c>
      <c r="H156" s="6" t="s">
        <v>207</v>
      </c>
      <c r="I156" s="6" t="s">
        <v>20</v>
      </c>
      <c r="J156" s="6" t="s">
        <v>48</v>
      </c>
      <c r="K156" s="6" t="str">
        <f>VLOOKUP(tblSalaries[[#This Row],[Where do you work]],tblCountries[[Actual]:[Mapping]],2,FALSE)</f>
        <v>South Africa</v>
      </c>
      <c r="L156" s="6" t="str">
        <f>VLOOKUP(tblSalaries[[#This Row],[clean Country]],tblCountries[[Mapping]:[Region]],2,FALSE)</f>
        <v>Africa</v>
      </c>
      <c r="M156" s="6">
        <f>VLOOKUP(tblSalaries[[#This Row],[clean Country]],tblCountries[[Mapping]:[geo_latitude]],3,FALSE)</f>
        <v>25.075048595878101</v>
      </c>
      <c r="N156" s="6">
        <f>VLOOKUP(tblSalaries[[#This Row],[clean Country]],tblCountries[[Mapping]:[geo_latitude]],4,FALSE)</f>
        <v>-29.262871995561401</v>
      </c>
      <c r="O156" s="6" t="s">
        <v>13</v>
      </c>
      <c r="P156" s="6">
        <v>40</v>
      </c>
      <c r="Q156" s="6" t="str">
        <f>IF(tblSalaries[[#This Row],[Years of Experience]]&lt;5,"&lt;5",IF(tblSalaries[[#This Row],[Years of Experience]]&lt;10,"&lt;10",IF(tblSalaries[[#This Row],[Years of Experience]]&lt;15,"&lt;15",IF(tblSalaries[[#This Row],[Years of Experience]]&lt;20,"&lt;20"," &gt;20"))))</f>
        <v xml:space="preserve"> &gt;20</v>
      </c>
      <c r="R156" s="14">
        <v>139</v>
      </c>
      <c r="S156" s="14">
        <f>VLOOKUP(tblSalaries[[#This Row],[clean Country]],Table3[[Country]:[GNI]],2,FALSE)</f>
        <v>10360</v>
      </c>
      <c r="T156" s="18">
        <f>tblSalaries[[#This Row],[Salary in USD]]/tblSalaries[[#This Row],[PPP GNI]]</f>
        <v>10.591660412801161</v>
      </c>
      <c r="U156" s="27">
        <f>IF(ISNUMBER(VLOOKUP(tblSalaries[[#This Row],[clean Country]],calc!$B$22:$C$127,2,TRUE)),tblSalaries[[#This Row],[Salary in USD]],0.001)</f>
        <v>109729.60187662003</v>
      </c>
    </row>
    <row r="157" spans="2:21" ht="15" customHeight="1" x14ac:dyDescent="0.25">
      <c r="B157" s="6" t="s">
        <v>2971</v>
      </c>
      <c r="C157" s="7">
        <v>41057.35800925926</v>
      </c>
      <c r="D157" s="8" t="s">
        <v>1117</v>
      </c>
      <c r="E157" s="6">
        <v>107000</v>
      </c>
      <c r="F157" s="6" t="s">
        <v>82</v>
      </c>
      <c r="G157" s="9">
        <f>tblSalaries[[#This Row],[clean Salary (in local currency)]]*VLOOKUP(tblSalaries[[#This Row],[Currency]],tblXrate[],2,FALSE)</f>
        <v>109130.33323508203</v>
      </c>
      <c r="H157" s="6" t="s">
        <v>772</v>
      </c>
      <c r="I157" s="6" t="s">
        <v>52</v>
      </c>
      <c r="J157" s="6" t="s">
        <v>84</v>
      </c>
      <c r="K157" s="6" t="str">
        <f>VLOOKUP(tblSalaries[[#This Row],[Where do you work]],tblCountries[[Actual]:[Mapping]],2,FALSE)</f>
        <v>Australia</v>
      </c>
      <c r="L157" s="6" t="str">
        <f>VLOOKUP(tblSalaries[[#This Row],[clean Country]],tblCountries[[Mapping]:[Region]],2,FALSE)</f>
        <v>Australia</v>
      </c>
      <c r="M157" s="6">
        <f>VLOOKUP(tblSalaries[[#This Row],[clean Country]],tblCountries[[Mapping]:[geo_latitude]],3,FALSE)</f>
        <v>136.67140151954899</v>
      </c>
      <c r="N157" s="6">
        <f>VLOOKUP(tblSalaries[[#This Row],[clean Country]],tblCountries[[Mapping]:[geo_latitude]],4,FALSE)</f>
        <v>-24.803590596310801</v>
      </c>
      <c r="O157" s="6" t="s">
        <v>9</v>
      </c>
      <c r="P157" s="6">
        <v>35</v>
      </c>
      <c r="Q157" s="6" t="str">
        <f>IF(tblSalaries[[#This Row],[Years of Experience]]&lt;5,"&lt;5",IF(tblSalaries[[#This Row],[Years of Experience]]&lt;10,"&lt;10",IF(tblSalaries[[#This Row],[Years of Experience]]&lt;15,"&lt;15",IF(tblSalaries[[#This Row],[Years of Experience]]&lt;20,"&lt;20"," &gt;20"))))</f>
        <v xml:space="preserve"> &gt;20</v>
      </c>
      <c r="R157" s="14">
        <v>140</v>
      </c>
      <c r="S157" s="14">
        <f>VLOOKUP(tblSalaries[[#This Row],[clean Country]],Table3[[Country]:[GNI]],2,FALSE)</f>
        <v>36910</v>
      </c>
      <c r="T157" s="18">
        <f>tblSalaries[[#This Row],[Salary in USD]]/tblSalaries[[#This Row],[PPP GNI]]</f>
        <v>2.9566603423213769</v>
      </c>
      <c r="U157" s="27">
        <f>IF(ISNUMBER(VLOOKUP(tblSalaries[[#This Row],[clean Country]],calc!$B$22:$C$127,2,TRUE)),tblSalaries[[#This Row],[Salary in USD]],0.001)</f>
        <v>109130.33323508203</v>
      </c>
    </row>
    <row r="158" spans="2:21" ht="15" customHeight="1" x14ac:dyDescent="0.25">
      <c r="B158" s="6" t="s">
        <v>3458</v>
      </c>
      <c r="C158" s="7">
        <v>41059.794953703706</v>
      </c>
      <c r="D158" s="8">
        <v>109000</v>
      </c>
      <c r="E158" s="6">
        <v>109000</v>
      </c>
      <c r="F158" s="6" t="s">
        <v>6</v>
      </c>
      <c r="G158" s="9">
        <f>tblSalaries[[#This Row],[clean Salary (in local currency)]]*VLOOKUP(tblSalaries[[#This Row],[Currency]],tblXrate[],2,FALSE)</f>
        <v>109000</v>
      </c>
      <c r="H158" s="6" t="s">
        <v>1640</v>
      </c>
      <c r="I158" s="6" t="s">
        <v>52</v>
      </c>
      <c r="J158" s="6" t="s">
        <v>15</v>
      </c>
      <c r="K158" s="6" t="str">
        <f>VLOOKUP(tblSalaries[[#This Row],[Where do you work]],tblCountries[[Actual]:[Mapping]],2,FALSE)</f>
        <v>USA</v>
      </c>
      <c r="L158" s="6" t="str">
        <f>VLOOKUP(tblSalaries[[#This Row],[clean Country]],tblCountries[[Mapping]:[Region]],2,FALSE)</f>
        <v>America</v>
      </c>
      <c r="M158" s="6">
        <f>VLOOKUP(tblSalaries[[#This Row],[clean Country]],tblCountries[[Mapping]:[geo_latitude]],3,FALSE)</f>
        <v>-100.37109375</v>
      </c>
      <c r="N158" s="6">
        <f>VLOOKUP(tblSalaries[[#This Row],[clean Country]],tblCountries[[Mapping]:[geo_latitude]],4,FALSE)</f>
        <v>40.580584664127599</v>
      </c>
      <c r="O158" s="6" t="s">
        <v>9</v>
      </c>
      <c r="P158" s="6">
        <v>15</v>
      </c>
      <c r="Q158" s="6" t="str">
        <f>IF(tblSalaries[[#This Row],[Years of Experience]]&lt;5,"&lt;5",IF(tblSalaries[[#This Row],[Years of Experience]]&lt;10,"&lt;10",IF(tblSalaries[[#This Row],[Years of Experience]]&lt;15,"&lt;15",IF(tblSalaries[[#This Row],[Years of Experience]]&lt;20,"&lt;20"," &gt;20"))))</f>
        <v>&lt;20</v>
      </c>
      <c r="R158" s="14">
        <v>141</v>
      </c>
      <c r="S158" s="14">
        <f>VLOOKUP(tblSalaries[[#This Row],[clean Country]],Table3[[Country]:[GNI]],2,FALSE)</f>
        <v>47310</v>
      </c>
      <c r="T158" s="18">
        <f>tblSalaries[[#This Row],[Salary in USD]]/tblSalaries[[#This Row],[PPP GNI]]</f>
        <v>2.3039526527161276</v>
      </c>
      <c r="U158" s="27">
        <f>IF(ISNUMBER(VLOOKUP(tblSalaries[[#This Row],[clean Country]],calc!$B$22:$C$127,2,TRUE)),tblSalaries[[#This Row],[Salary in USD]],0.001)</f>
        <v>1E-3</v>
      </c>
    </row>
    <row r="159" spans="2:21" ht="15" customHeight="1" x14ac:dyDescent="0.25">
      <c r="B159" s="6" t="s">
        <v>2446</v>
      </c>
      <c r="C159" s="7">
        <v>41055.117037037038</v>
      </c>
      <c r="D159" s="8">
        <v>110000</v>
      </c>
      <c r="E159" s="6">
        <v>110000</v>
      </c>
      <c r="F159" s="6" t="s">
        <v>86</v>
      </c>
      <c r="G159" s="9">
        <f>tblSalaries[[#This Row],[clean Salary (in local currency)]]*VLOOKUP(tblSalaries[[#This Row],[Currency]],tblXrate[],2,FALSE)</f>
        <v>108169.76753333595</v>
      </c>
      <c r="H159" s="6" t="s">
        <v>540</v>
      </c>
      <c r="I159" s="6" t="s">
        <v>488</v>
      </c>
      <c r="J159" s="6" t="s">
        <v>541</v>
      </c>
      <c r="K159" s="6" t="str">
        <f>VLOOKUP(tblSalaries[[#This Row],[Where do you work]],tblCountries[[Actual]:[Mapping]],2,FALSE)</f>
        <v>Canada</v>
      </c>
      <c r="L159" s="6" t="str">
        <f>VLOOKUP(tblSalaries[[#This Row],[clean Country]],tblCountries[[Mapping]:[Region]],2,FALSE)</f>
        <v>America</v>
      </c>
      <c r="M159" s="6">
        <f>VLOOKUP(tblSalaries[[#This Row],[clean Country]],tblCountries[[Mapping]:[geo_latitude]],3,FALSE)</f>
        <v>-96.081121840459303</v>
      </c>
      <c r="N159" s="6">
        <f>VLOOKUP(tblSalaries[[#This Row],[clean Country]],tblCountries[[Mapping]:[geo_latitude]],4,FALSE)</f>
        <v>62.8661033080922</v>
      </c>
      <c r="O159" s="6" t="s">
        <v>18</v>
      </c>
      <c r="P159" s="6"/>
      <c r="Q159" s="6" t="str">
        <f>IF(tblSalaries[[#This Row],[Years of Experience]]&lt;5,"&lt;5",IF(tblSalaries[[#This Row],[Years of Experience]]&lt;10,"&lt;10",IF(tblSalaries[[#This Row],[Years of Experience]]&lt;15,"&lt;15",IF(tblSalaries[[#This Row],[Years of Experience]]&lt;20,"&lt;20"," &gt;20"))))</f>
        <v>&lt;5</v>
      </c>
      <c r="R159" s="14">
        <v>142</v>
      </c>
      <c r="S159" s="14">
        <f>VLOOKUP(tblSalaries[[#This Row],[clean Country]],Table3[[Country]:[GNI]],2,FALSE)</f>
        <v>38370</v>
      </c>
      <c r="T159" s="18">
        <f>tblSalaries[[#This Row],[Salary in USD]]/tblSalaries[[#This Row],[PPP GNI]]</f>
        <v>2.8191234697246794</v>
      </c>
      <c r="U159" s="27">
        <f>IF(ISNUMBER(VLOOKUP(tblSalaries[[#This Row],[clean Country]],calc!$B$22:$C$127,2,TRUE)),tblSalaries[[#This Row],[Salary in USD]],0.001)</f>
        <v>1E-3</v>
      </c>
    </row>
    <row r="160" spans="2:21" ht="15" customHeight="1" x14ac:dyDescent="0.25">
      <c r="B160" s="6" t="s">
        <v>2211</v>
      </c>
      <c r="C160" s="7">
        <v>41055.037685185183</v>
      </c>
      <c r="D160" s="8">
        <v>108160</v>
      </c>
      <c r="E160" s="6">
        <v>108160</v>
      </c>
      <c r="F160" s="6" t="s">
        <v>6</v>
      </c>
      <c r="G160" s="9">
        <f>tblSalaries[[#This Row],[clean Salary (in local currency)]]*VLOOKUP(tblSalaries[[#This Row],[Currency]],tblXrate[],2,FALSE)</f>
        <v>108160</v>
      </c>
      <c r="H160" s="6" t="s">
        <v>282</v>
      </c>
      <c r="I160" s="6" t="s">
        <v>20</v>
      </c>
      <c r="J160" s="6" t="s">
        <v>15</v>
      </c>
      <c r="K160" s="6" t="str">
        <f>VLOOKUP(tblSalaries[[#This Row],[Where do you work]],tblCountries[[Actual]:[Mapping]],2,FALSE)</f>
        <v>USA</v>
      </c>
      <c r="L160" s="6" t="str">
        <f>VLOOKUP(tblSalaries[[#This Row],[clean Country]],tblCountries[[Mapping]:[Region]],2,FALSE)</f>
        <v>America</v>
      </c>
      <c r="M160" s="6">
        <f>VLOOKUP(tblSalaries[[#This Row],[clean Country]],tblCountries[[Mapping]:[geo_latitude]],3,FALSE)</f>
        <v>-100.37109375</v>
      </c>
      <c r="N160" s="6">
        <f>VLOOKUP(tblSalaries[[#This Row],[clean Country]],tblCountries[[Mapping]:[geo_latitude]],4,FALSE)</f>
        <v>40.580584664127599</v>
      </c>
      <c r="O160" s="6" t="s">
        <v>9</v>
      </c>
      <c r="P160" s="6"/>
      <c r="Q160" s="6" t="str">
        <f>IF(tblSalaries[[#This Row],[Years of Experience]]&lt;5,"&lt;5",IF(tblSalaries[[#This Row],[Years of Experience]]&lt;10,"&lt;10",IF(tblSalaries[[#This Row],[Years of Experience]]&lt;15,"&lt;15",IF(tblSalaries[[#This Row],[Years of Experience]]&lt;20,"&lt;20"," &gt;20"))))</f>
        <v>&lt;5</v>
      </c>
      <c r="R160" s="14">
        <v>143</v>
      </c>
      <c r="S160" s="14">
        <f>VLOOKUP(tblSalaries[[#This Row],[clean Country]],Table3[[Country]:[GNI]],2,FALSE)</f>
        <v>47310</v>
      </c>
      <c r="T160" s="18">
        <f>tblSalaries[[#This Row],[Salary in USD]]/tblSalaries[[#This Row],[PPP GNI]]</f>
        <v>2.2861974212640033</v>
      </c>
      <c r="U160" s="27">
        <f>IF(ISNUMBER(VLOOKUP(tblSalaries[[#This Row],[clean Country]],calc!$B$22:$C$127,2,TRUE)),tblSalaries[[#This Row],[Salary in USD]],0.001)</f>
        <v>1E-3</v>
      </c>
    </row>
    <row r="161" spans="2:21" ht="15" customHeight="1" x14ac:dyDescent="0.25">
      <c r="B161" s="6" t="s">
        <v>2584</v>
      </c>
      <c r="C161" s="7">
        <v>41055.331296296295</v>
      </c>
      <c r="D161" s="8">
        <v>106000</v>
      </c>
      <c r="E161" s="6">
        <v>106000</v>
      </c>
      <c r="F161" s="6" t="s">
        <v>82</v>
      </c>
      <c r="G161" s="9">
        <f>tblSalaries[[#This Row],[clean Salary (in local currency)]]*VLOOKUP(tblSalaries[[#This Row],[Currency]],tblXrate[],2,FALSE)</f>
        <v>108110.42357867939</v>
      </c>
      <c r="H161" s="6" t="s">
        <v>685</v>
      </c>
      <c r="I161" s="6" t="s">
        <v>67</v>
      </c>
      <c r="J161" s="6" t="s">
        <v>84</v>
      </c>
      <c r="K161" s="6" t="str">
        <f>VLOOKUP(tblSalaries[[#This Row],[Where do you work]],tblCountries[[Actual]:[Mapping]],2,FALSE)</f>
        <v>Australia</v>
      </c>
      <c r="L161" s="6" t="str">
        <f>VLOOKUP(tblSalaries[[#This Row],[clean Country]],tblCountries[[Mapping]:[Region]],2,FALSE)</f>
        <v>Australia</v>
      </c>
      <c r="M161" s="6">
        <f>VLOOKUP(tblSalaries[[#This Row],[clean Country]],tblCountries[[Mapping]:[geo_latitude]],3,FALSE)</f>
        <v>136.67140151954899</v>
      </c>
      <c r="N161" s="6">
        <f>VLOOKUP(tblSalaries[[#This Row],[clean Country]],tblCountries[[Mapping]:[geo_latitude]],4,FALSE)</f>
        <v>-24.803590596310801</v>
      </c>
      <c r="O161" s="6" t="s">
        <v>9</v>
      </c>
      <c r="P161" s="6">
        <v>16</v>
      </c>
      <c r="Q161" s="6" t="str">
        <f>IF(tblSalaries[[#This Row],[Years of Experience]]&lt;5,"&lt;5",IF(tblSalaries[[#This Row],[Years of Experience]]&lt;10,"&lt;10",IF(tblSalaries[[#This Row],[Years of Experience]]&lt;15,"&lt;15",IF(tblSalaries[[#This Row],[Years of Experience]]&lt;20,"&lt;20"," &gt;20"))))</f>
        <v>&lt;20</v>
      </c>
      <c r="R161" s="14">
        <v>144</v>
      </c>
      <c r="S161" s="14">
        <f>VLOOKUP(tblSalaries[[#This Row],[clean Country]],Table3[[Country]:[GNI]],2,FALSE)</f>
        <v>36910</v>
      </c>
      <c r="T161" s="18">
        <f>tblSalaries[[#This Row],[Salary in USD]]/tblSalaries[[#This Row],[PPP GNI]]</f>
        <v>2.9290280026735136</v>
      </c>
      <c r="U161" s="27">
        <f>IF(ISNUMBER(VLOOKUP(tblSalaries[[#This Row],[clean Country]],calc!$B$22:$C$127,2,TRUE)),tblSalaries[[#This Row],[Salary in USD]],0.001)</f>
        <v>108110.42357867939</v>
      </c>
    </row>
    <row r="162" spans="2:21" ht="15" customHeight="1" x14ac:dyDescent="0.25">
      <c r="B162" s="6" t="s">
        <v>2333</v>
      </c>
      <c r="C162" s="7">
        <v>41055.06386574074</v>
      </c>
      <c r="D162" s="8">
        <v>108000</v>
      </c>
      <c r="E162" s="6">
        <v>108000</v>
      </c>
      <c r="F162" s="6" t="s">
        <v>6</v>
      </c>
      <c r="G162" s="9">
        <f>tblSalaries[[#This Row],[clean Salary (in local currency)]]*VLOOKUP(tblSalaries[[#This Row],[Currency]],tblXrate[],2,FALSE)</f>
        <v>108000</v>
      </c>
      <c r="H162" s="6" t="s">
        <v>408</v>
      </c>
      <c r="I162" s="6" t="s">
        <v>52</v>
      </c>
      <c r="J162" s="6" t="s">
        <v>15</v>
      </c>
      <c r="K162" s="6" t="str">
        <f>VLOOKUP(tblSalaries[[#This Row],[Where do you work]],tblCountries[[Actual]:[Mapping]],2,FALSE)</f>
        <v>USA</v>
      </c>
      <c r="L162" s="6" t="str">
        <f>VLOOKUP(tblSalaries[[#This Row],[clean Country]],tblCountries[[Mapping]:[Region]],2,FALSE)</f>
        <v>America</v>
      </c>
      <c r="M162" s="6">
        <f>VLOOKUP(tblSalaries[[#This Row],[clean Country]],tblCountries[[Mapping]:[geo_latitude]],3,FALSE)</f>
        <v>-100.37109375</v>
      </c>
      <c r="N162" s="6">
        <f>VLOOKUP(tblSalaries[[#This Row],[clean Country]],tblCountries[[Mapping]:[geo_latitude]],4,FALSE)</f>
        <v>40.580584664127599</v>
      </c>
      <c r="O162" s="6" t="s">
        <v>18</v>
      </c>
      <c r="P162" s="6"/>
      <c r="Q162" s="6" t="str">
        <f>IF(tblSalaries[[#This Row],[Years of Experience]]&lt;5,"&lt;5",IF(tblSalaries[[#This Row],[Years of Experience]]&lt;10,"&lt;10",IF(tblSalaries[[#This Row],[Years of Experience]]&lt;15,"&lt;15",IF(tblSalaries[[#This Row],[Years of Experience]]&lt;20,"&lt;20"," &gt;20"))))</f>
        <v>&lt;5</v>
      </c>
      <c r="R162" s="14">
        <v>145</v>
      </c>
      <c r="S162" s="14">
        <f>VLOOKUP(tblSalaries[[#This Row],[clean Country]],Table3[[Country]:[GNI]],2,FALSE)</f>
        <v>47310</v>
      </c>
      <c r="T162" s="18">
        <f>tblSalaries[[#This Row],[Salary in USD]]/tblSalaries[[#This Row],[PPP GNI]]</f>
        <v>2.2828154724159799</v>
      </c>
      <c r="U162" s="27">
        <f>IF(ISNUMBER(VLOOKUP(tblSalaries[[#This Row],[clean Country]],calc!$B$22:$C$127,2,TRUE)),tblSalaries[[#This Row],[Salary in USD]],0.001)</f>
        <v>1E-3</v>
      </c>
    </row>
    <row r="163" spans="2:21" ht="15" customHeight="1" x14ac:dyDescent="0.25">
      <c r="B163" s="6" t="s">
        <v>2494</v>
      </c>
      <c r="C163" s="7">
        <v>41055.158819444441</v>
      </c>
      <c r="D163" s="8" t="s">
        <v>596</v>
      </c>
      <c r="E163" s="6">
        <v>108000</v>
      </c>
      <c r="F163" s="6" t="s">
        <v>6</v>
      </c>
      <c r="G163" s="9">
        <f>tblSalaries[[#This Row],[clean Salary (in local currency)]]*VLOOKUP(tblSalaries[[#This Row],[Currency]],tblXrate[],2,FALSE)</f>
        <v>108000</v>
      </c>
      <c r="H163" s="6" t="s">
        <v>52</v>
      </c>
      <c r="I163" s="6" t="s">
        <v>52</v>
      </c>
      <c r="J163" s="6" t="s">
        <v>583</v>
      </c>
      <c r="K163" s="6" t="str">
        <f>VLOOKUP(tblSalaries[[#This Row],[Where do you work]],tblCountries[[Actual]:[Mapping]],2,FALSE)</f>
        <v>Norway</v>
      </c>
      <c r="L163" s="6" t="str">
        <f>VLOOKUP(tblSalaries[[#This Row],[clean Country]],tblCountries[[Mapping]:[Region]],2,FALSE)</f>
        <v>Europe</v>
      </c>
      <c r="M163" s="6">
        <f>VLOOKUP(tblSalaries[[#This Row],[clean Country]],tblCountries[[Mapping]:[geo_latitude]],3,FALSE)</f>
        <v>14.2476196306026</v>
      </c>
      <c r="N163" s="6">
        <f>VLOOKUP(tblSalaries[[#This Row],[clean Country]],tblCountries[[Mapping]:[geo_latitude]],4,FALSE)</f>
        <v>65.0837339717189</v>
      </c>
      <c r="O163" s="6" t="s">
        <v>9</v>
      </c>
      <c r="P163" s="6"/>
      <c r="Q163" s="6" t="str">
        <f>IF(tblSalaries[[#This Row],[Years of Experience]]&lt;5,"&lt;5",IF(tblSalaries[[#This Row],[Years of Experience]]&lt;10,"&lt;10",IF(tblSalaries[[#This Row],[Years of Experience]]&lt;15,"&lt;15",IF(tblSalaries[[#This Row],[Years of Experience]]&lt;20,"&lt;20"," &gt;20"))))</f>
        <v>&lt;5</v>
      </c>
      <c r="R163" s="14">
        <v>146</v>
      </c>
      <c r="S163" s="14">
        <f>VLOOKUP(tblSalaries[[#This Row],[clean Country]],Table3[[Country]:[GNI]],2,FALSE)</f>
        <v>58570</v>
      </c>
      <c r="T163" s="18">
        <f>tblSalaries[[#This Row],[Salary in USD]]/tblSalaries[[#This Row],[PPP GNI]]</f>
        <v>1.8439474133515452</v>
      </c>
      <c r="U163" s="27">
        <f>IF(ISNUMBER(VLOOKUP(tblSalaries[[#This Row],[clean Country]],calc!$B$22:$C$127,2,TRUE)),tblSalaries[[#This Row],[Salary in USD]],0.001)</f>
        <v>108000</v>
      </c>
    </row>
    <row r="164" spans="2:21" ht="15" customHeight="1" x14ac:dyDescent="0.25">
      <c r="B164" s="6" t="s">
        <v>2592</v>
      </c>
      <c r="C164" s="7">
        <v>41055.363275462965</v>
      </c>
      <c r="D164" s="8">
        <v>108000</v>
      </c>
      <c r="E164" s="6">
        <v>108000</v>
      </c>
      <c r="F164" s="6" t="s">
        <v>6</v>
      </c>
      <c r="G164" s="9">
        <f>tblSalaries[[#This Row],[clean Salary (in local currency)]]*VLOOKUP(tblSalaries[[#This Row],[Currency]],tblXrate[],2,FALSE)</f>
        <v>108000</v>
      </c>
      <c r="H164" s="6" t="s">
        <v>693</v>
      </c>
      <c r="I164" s="6" t="s">
        <v>356</v>
      </c>
      <c r="J164" s="6" t="s">
        <v>15</v>
      </c>
      <c r="K164" s="6" t="str">
        <f>VLOOKUP(tblSalaries[[#This Row],[Where do you work]],tblCountries[[Actual]:[Mapping]],2,FALSE)</f>
        <v>USA</v>
      </c>
      <c r="L164" s="6" t="str">
        <f>VLOOKUP(tblSalaries[[#This Row],[clean Country]],tblCountries[[Mapping]:[Region]],2,FALSE)</f>
        <v>America</v>
      </c>
      <c r="M164" s="6">
        <f>VLOOKUP(tblSalaries[[#This Row],[clean Country]],tblCountries[[Mapping]:[geo_latitude]],3,FALSE)</f>
        <v>-100.37109375</v>
      </c>
      <c r="N164" s="6">
        <f>VLOOKUP(tblSalaries[[#This Row],[clean Country]],tblCountries[[Mapping]:[geo_latitude]],4,FALSE)</f>
        <v>40.580584664127599</v>
      </c>
      <c r="O164" s="6" t="s">
        <v>18</v>
      </c>
      <c r="P164" s="6">
        <v>7</v>
      </c>
      <c r="Q164" s="6" t="str">
        <f>IF(tblSalaries[[#This Row],[Years of Experience]]&lt;5,"&lt;5",IF(tblSalaries[[#This Row],[Years of Experience]]&lt;10,"&lt;10",IF(tblSalaries[[#This Row],[Years of Experience]]&lt;15,"&lt;15",IF(tblSalaries[[#This Row],[Years of Experience]]&lt;20,"&lt;20"," &gt;20"))))</f>
        <v>&lt;10</v>
      </c>
      <c r="R164" s="14">
        <v>147</v>
      </c>
      <c r="S164" s="14">
        <f>VLOOKUP(tblSalaries[[#This Row],[clean Country]],Table3[[Country]:[GNI]],2,FALSE)</f>
        <v>47310</v>
      </c>
      <c r="T164" s="18">
        <f>tblSalaries[[#This Row],[Salary in USD]]/tblSalaries[[#This Row],[PPP GNI]]</f>
        <v>2.2828154724159799</v>
      </c>
      <c r="U164" s="27">
        <f>IF(ISNUMBER(VLOOKUP(tblSalaries[[#This Row],[clean Country]],calc!$B$22:$C$127,2,TRUE)),tblSalaries[[#This Row],[Salary in USD]],0.001)</f>
        <v>1E-3</v>
      </c>
    </row>
    <row r="165" spans="2:21" ht="15" customHeight="1" x14ac:dyDescent="0.25">
      <c r="B165" s="6" t="s">
        <v>2025</v>
      </c>
      <c r="C165" s="7">
        <v>41054.173738425925</v>
      </c>
      <c r="D165" s="8">
        <v>107000</v>
      </c>
      <c r="E165" s="6">
        <v>107000</v>
      </c>
      <c r="F165" s="6" t="s">
        <v>6</v>
      </c>
      <c r="G165" s="9">
        <f>tblSalaries[[#This Row],[clean Salary (in local currency)]]*VLOOKUP(tblSalaries[[#This Row],[Currency]],tblXrate[],2,FALSE)</f>
        <v>107000</v>
      </c>
      <c r="H165" s="6" t="s">
        <v>45</v>
      </c>
      <c r="I165" s="6" t="s">
        <v>52</v>
      </c>
      <c r="J165" s="6" t="s">
        <v>46</v>
      </c>
      <c r="K165" s="6" t="str">
        <f>VLOOKUP(tblSalaries[[#This Row],[Where do you work]],tblCountries[[Actual]:[Mapping]],2,FALSE)</f>
        <v>Switzerland</v>
      </c>
      <c r="L165" s="6" t="str">
        <f>VLOOKUP(tblSalaries[[#This Row],[clean Country]],tblCountries[[Mapping]:[Region]],2,FALSE)</f>
        <v>Europe</v>
      </c>
      <c r="M165" s="6">
        <f>VLOOKUP(tblSalaries[[#This Row],[clean Country]],tblCountries[[Mapping]:[geo_latitude]],3,FALSE)</f>
        <v>8.2298220510780506</v>
      </c>
      <c r="N165" s="6">
        <f>VLOOKUP(tblSalaries[[#This Row],[clean Country]],tblCountries[[Mapping]:[geo_latitude]],4,FALSE)</f>
        <v>46.8002860055228</v>
      </c>
      <c r="O165" s="6" t="s">
        <v>9</v>
      </c>
      <c r="P165" s="6"/>
      <c r="Q165" s="6" t="str">
        <f>IF(tblSalaries[[#This Row],[Years of Experience]]&lt;5,"&lt;5",IF(tblSalaries[[#This Row],[Years of Experience]]&lt;10,"&lt;10",IF(tblSalaries[[#This Row],[Years of Experience]]&lt;15,"&lt;15",IF(tblSalaries[[#This Row],[Years of Experience]]&lt;20,"&lt;20"," &gt;20"))))</f>
        <v>&lt;5</v>
      </c>
      <c r="R165" s="14">
        <v>148</v>
      </c>
      <c r="S165" s="14">
        <f>VLOOKUP(tblSalaries[[#This Row],[clean Country]],Table3[[Country]:[GNI]],2,FALSE)</f>
        <v>49960</v>
      </c>
      <c r="T165" s="18">
        <f>tblSalaries[[#This Row],[Salary in USD]]/tblSalaries[[#This Row],[PPP GNI]]</f>
        <v>2.1417133706965572</v>
      </c>
      <c r="U165" s="27">
        <f>IF(ISNUMBER(VLOOKUP(tblSalaries[[#This Row],[clean Country]],calc!$B$22:$C$127,2,TRUE)),tblSalaries[[#This Row],[Salary in USD]],0.001)</f>
        <v>107000</v>
      </c>
    </row>
    <row r="166" spans="2:21" ht="15" customHeight="1" x14ac:dyDescent="0.25">
      <c r="B166" s="6" t="s">
        <v>3246</v>
      </c>
      <c r="C166" s="7">
        <v>41058.374780092592</v>
      </c>
      <c r="D166" s="8">
        <v>107000</v>
      </c>
      <c r="E166" s="6">
        <v>107000</v>
      </c>
      <c r="F166" s="6" t="s">
        <v>6</v>
      </c>
      <c r="G166" s="9">
        <f>tblSalaries[[#This Row],[clean Salary (in local currency)]]*VLOOKUP(tblSalaries[[#This Row],[Currency]],tblXrate[],2,FALSE)</f>
        <v>107000</v>
      </c>
      <c r="H166" s="6" t="s">
        <v>1417</v>
      </c>
      <c r="I166" s="6" t="s">
        <v>310</v>
      </c>
      <c r="J166" s="6" t="s">
        <v>15</v>
      </c>
      <c r="K166" s="6" t="str">
        <f>VLOOKUP(tblSalaries[[#This Row],[Where do you work]],tblCountries[[Actual]:[Mapping]],2,FALSE)</f>
        <v>USA</v>
      </c>
      <c r="L166" s="6" t="str">
        <f>VLOOKUP(tblSalaries[[#This Row],[clean Country]],tblCountries[[Mapping]:[Region]],2,FALSE)</f>
        <v>America</v>
      </c>
      <c r="M166" s="6">
        <f>VLOOKUP(tblSalaries[[#This Row],[clean Country]],tblCountries[[Mapping]:[geo_latitude]],3,FALSE)</f>
        <v>-100.37109375</v>
      </c>
      <c r="N166" s="6">
        <f>VLOOKUP(tblSalaries[[#This Row],[clean Country]],tblCountries[[Mapping]:[geo_latitude]],4,FALSE)</f>
        <v>40.580584664127599</v>
      </c>
      <c r="O166" s="6" t="s">
        <v>9</v>
      </c>
      <c r="P166" s="6">
        <v>12</v>
      </c>
      <c r="Q166" s="6" t="str">
        <f>IF(tblSalaries[[#This Row],[Years of Experience]]&lt;5,"&lt;5",IF(tblSalaries[[#This Row],[Years of Experience]]&lt;10,"&lt;10",IF(tblSalaries[[#This Row],[Years of Experience]]&lt;15,"&lt;15",IF(tblSalaries[[#This Row],[Years of Experience]]&lt;20,"&lt;20"," &gt;20"))))</f>
        <v>&lt;15</v>
      </c>
      <c r="R166" s="14">
        <v>149</v>
      </c>
      <c r="S166" s="14">
        <f>VLOOKUP(tblSalaries[[#This Row],[clean Country]],Table3[[Country]:[GNI]],2,FALSE)</f>
        <v>47310</v>
      </c>
      <c r="T166" s="18">
        <f>tblSalaries[[#This Row],[Salary in USD]]/tblSalaries[[#This Row],[PPP GNI]]</f>
        <v>2.2616782921158318</v>
      </c>
      <c r="U166" s="27">
        <f>IF(ISNUMBER(VLOOKUP(tblSalaries[[#This Row],[clean Country]],calc!$B$22:$C$127,2,TRUE)),tblSalaries[[#This Row],[Salary in USD]],0.001)</f>
        <v>1E-3</v>
      </c>
    </row>
    <row r="167" spans="2:21" ht="15" customHeight="1" x14ac:dyDescent="0.25">
      <c r="B167" s="6" t="s">
        <v>3393</v>
      </c>
      <c r="C167" s="7">
        <v>41059.024224537039</v>
      </c>
      <c r="D167" s="8">
        <v>107000</v>
      </c>
      <c r="E167" s="6">
        <v>107000</v>
      </c>
      <c r="F167" s="6" t="s">
        <v>6</v>
      </c>
      <c r="G167" s="9">
        <f>tblSalaries[[#This Row],[clean Salary (in local currency)]]*VLOOKUP(tblSalaries[[#This Row],[Currency]],tblXrate[],2,FALSE)</f>
        <v>107000</v>
      </c>
      <c r="H167" s="6" t="s">
        <v>1574</v>
      </c>
      <c r="I167" s="6" t="s">
        <v>52</v>
      </c>
      <c r="J167" s="6" t="s">
        <v>15</v>
      </c>
      <c r="K167" s="6" t="str">
        <f>VLOOKUP(tblSalaries[[#This Row],[Where do you work]],tblCountries[[Actual]:[Mapping]],2,FALSE)</f>
        <v>USA</v>
      </c>
      <c r="L167" s="6" t="str">
        <f>VLOOKUP(tblSalaries[[#This Row],[clean Country]],tblCountries[[Mapping]:[Region]],2,FALSE)</f>
        <v>America</v>
      </c>
      <c r="M167" s="6">
        <f>VLOOKUP(tblSalaries[[#This Row],[clean Country]],tblCountries[[Mapping]:[geo_latitude]],3,FALSE)</f>
        <v>-100.37109375</v>
      </c>
      <c r="N167" s="6">
        <f>VLOOKUP(tblSalaries[[#This Row],[clean Country]],tblCountries[[Mapping]:[geo_latitude]],4,FALSE)</f>
        <v>40.580584664127599</v>
      </c>
      <c r="O167" s="6" t="s">
        <v>13</v>
      </c>
      <c r="P167" s="6">
        <v>29</v>
      </c>
      <c r="Q167" s="6" t="str">
        <f>IF(tblSalaries[[#This Row],[Years of Experience]]&lt;5,"&lt;5",IF(tblSalaries[[#This Row],[Years of Experience]]&lt;10,"&lt;10",IF(tblSalaries[[#This Row],[Years of Experience]]&lt;15,"&lt;15",IF(tblSalaries[[#This Row],[Years of Experience]]&lt;20,"&lt;20"," &gt;20"))))</f>
        <v xml:space="preserve"> &gt;20</v>
      </c>
      <c r="R167" s="14">
        <v>150</v>
      </c>
      <c r="S167" s="14">
        <f>VLOOKUP(tblSalaries[[#This Row],[clean Country]],Table3[[Country]:[GNI]],2,FALSE)</f>
        <v>47310</v>
      </c>
      <c r="T167" s="18">
        <f>tblSalaries[[#This Row],[Salary in USD]]/tblSalaries[[#This Row],[PPP GNI]]</f>
        <v>2.2616782921158318</v>
      </c>
      <c r="U167" s="27">
        <f>IF(ISNUMBER(VLOOKUP(tblSalaries[[#This Row],[clean Country]],calc!$B$22:$C$127,2,TRUE)),tblSalaries[[#This Row],[Salary in USD]],0.001)</f>
        <v>1E-3</v>
      </c>
    </row>
    <row r="168" spans="2:21" ht="15" customHeight="1" x14ac:dyDescent="0.25">
      <c r="B168" s="6" t="s">
        <v>3193</v>
      </c>
      <c r="C168" s="7">
        <v>41058.01829861111</v>
      </c>
      <c r="D168" s="8" t="s">
        <v>1361</v>
      </c>
      <c r="E168" s="6">
        <v>625000</v>
      </c>
      <c r="F168" s="6" t="s">
        <v>1362</v>
      </c>
      <c r="G168" s="9">
        <f>tblSalaries[[#This Row],[clean Salary (in local currency)]]*VLOOKUP(tblSalaries[[#This Row],[Currency]],tblXrate[],2,FALSE)</f>
        <v>106815.148267971</v>
      </c>
      <c r="H168" s="6" t="s">
        <v>1363</v>
      </c>
      <c r="I168" s="6" t="s">
        <v>52</v>
      </c>
      <c r="J168" s="6" t="s">
        <v>877</v>
      </c>
      <c r="K168" s="6" t="str">
        <f>VLOOKUP(tblSalaries[[#This Row],[Where do you work]],tblCountries[[Actual]:[Mapping]],2,FALSE)</f>
        <v>Denmark</v>
      </c>
      <c r="L168" s="6" t="str">
        <f>VLOOKUP(tblSalaries[[#This Row],[clean Country]],tblCountries[[Mapping]:[Region]],2,FALSE)</f>
        <v>Europe</v>
      </c>
      <c r="M168" s="6">
        <f>VLOOKUP(tblSalaries[[#This Row],[clean Country]],tblCountries[[Mapping]:[geo_latitude]],3,FALSE)</f>
        <v>10.445226583805599</v>
      </c>
      <c r="N168" s="6">
        <f>VLOOKUP(tblSalaries[[#This Row],[clean Country]],tblCountries[[Mapping]:[geo_latitude]],4,FALSE)</f>
        <v>56.002385797452</v>
      </c>
      <c r="O168" s="6" t="s">
        <v>9</v>
      </c>
      <c r="P168" s="6">
        <v>25</v>
      </c>
      <c r="Q168" s="6" t="str">
        <f>IF(tblSalaries[[#This Row],[Years of Experience]]&lt;5,"&lt;5",IF(tblSalaries[[#This Row],[Years of Experience]]&lt;10,"&lt;10",IF(tblSalaries[[#This Row],[Years of Experience]]&lt;15,"&lt;15",IF(tblSalaries[[#This Row],[Years of Experience]]&lt;20,"&lt;20"," &gt;20"))))</f>
        <v xml:space="preserve"> &gt;20</v>
      </c>
      <c r="R168" s="14">
        <v>151</v>
      </c>
      <c r="S168" s="14">
        <f>VLOOKUP(tblSalaries[[#This Row],[clean Country]],Table3[[Country]:[GNI]],2,FALSE)</f>
        <v>41100</v>
      </c>
      <c r="T168" s="18">
        <f>tblSalaries[[#This Row],[Salary in USD]]/tblSalaries[[#This Row],[PPP GNI]]</f>
        <v>2.5989087169822627</v>
      </c>
      <c r="U168" s="27">
        <f>IF(ISNUMBER(VLOOKUP(tblSalaries[[#This Row],[clean Country]],calc!$B$22:$C$127,2,TRUE)),tblSalaries[[#This Row],[Salary in USD]],0.001)</f>
        <v>106815.148267971</v>
      </c>
    </row>
    <row r="169" spans="2:21" ht="15" customHeight="1" x14ac:dyDescent="0.25">
      <c r="B169" s="6" t="s">
        <v>3605</v>
      </c>
      <c r="C169" s="7">
        <v>41063.196458333332</v>
      </c>
      <c r="D169" s="8">
        <v>106000</v>
      </c>
      <c r="E169" s="6">
        <v>106000</v>
      </c>
      <c r="F169" s="6" t="s">
        <v>6</v>
      </c>
      <c r="G169" s="9">
        <f>tblSalaries[[#This Row],[clean Salary (in local currency)]]*VLOOKUP(tblSalaries[[#This Row],[Currency]],tblXrate[],2,FALSE)</f>
        <v>106000</v>
      </c>
      <c r="H169" s="6" t="s">
        <v>1776</v>
      </c>
      <c r="I169" s="6" t="s">
        <v>20</v>
      </c>
      <c r="J169" s="6" t="s">
        <v>877</v>
      </c>
      <c r="K169" s="6" t="str">
        <f>VLOOKUP(tblSalaries[[#This Row],[Where do you work]],tblCountries[[Actual]:[Mapping]],2,FALSE)</f>
        <v>Denmark</v>
      </c>
      <c r="L169" s="6" t="str">
        <f>VLOOKUP(tblSalaries[[#This Row],[clean Country]],tblCountries[[Mapping]:[Region]],2,FALSE)</f>
        <v>Europe</v>
      </c>
      <c r="M169" s="6">
        <f>VLOOKUP(tblSalaries[[#This Row],[clean Country]],tblCountries[[Mapping]:[geo_latitude]],3,FALSE)</f>
        <v>10.445226583805599</v>
      </c>
      <c r="N169" s="6">
        <f>VLOOKUP(tblSalaries[[#This Row],[clean Country]],tblCountries[[Mapping]:[geo_latitude]],4,FALSE)</f>
        <v>56.002385797452</v>
      </c>
      <c r="O169" s="6" t="s">
        <v>25</v>
      </c>
      <c r="P169" s="6">
        <v>7</v>
      </c>
      <c r="Q169" s="6" t="str">
        <f>IF(tblSalaries[[#This Row],[Years of Experience]]&lt;5,"&lt;5",IF(tblSalaries[[#This Row],[Years of Experience]]&lt;10,"&lt;10",IF(tblSalaries[[#This Row],[Years of Experience]]&lt;15,"&lt;15",IF(tblSalaries[[#This Row],[Years of Experience]]&lt;20,"&lt;20"," &gt;20"))))</f>
        <v>&lt;10</v>
      </c>
      <c r="R169" s="14">
        <v>152</v>
      </c>
      <c r="S169" s="14">
        <f>VLOOKUP(tblSalaries[[#This Row],[clean Country]],Table3[[Country]:[GNI]],2,FALSE)</f>
        <v>41100</v>
      </c>
      <c r="T169" s="18">
        <f>tblSalaries[[#This Row],[Salary in USD]]/tblSalaries[[#This Row],[PPP GNI]]</f>
        <v>2.5790754257907542</v>
      </c>
      <c r="U169" s="27">
        <f>IF(ISNUMBER(VLOOKUP(tblSalaries[[#This Row],[clean Country]],calc!$B$22:$C$127,2,TRUE)),tblSalaries[[#This Row],[Salary in USD]],0.001)</f>
        <v>106000</v>
      </c>
    </row>
    <row r="170" spans="2:21" ht="15" customHeight="1" x14ac:dyDescent="0.25">
      <c r="B170" s="6" t="s">
        <v>2171</v>
      </c>
      <c r="C170" s="7">
        <v>41055.033217592594</v>
      </c>
      <c r="D170" s="8">
        <v>107000</v>
      </c>
      <c r="E170" s="6">
        <v>107000</v>
      </c>
      <c r="F170" s="6" t="s">
        <v>86</v>
      </c>
      <c r="G170" s="9">
        <f>tblSalaries[[#This Row],[clean Salary (in local currency)]]*VLOOKUP(tblSalaries[[#This Row],[Currency]],tblXrate[],2,FALSE)</f>
        <v>105219.68296424497</v>
      </c>
      <c r="H170" s="6" t="s">
        <v>236</v>
      </c>
      <c r="I170" s="6" t="s">
        <v>52</v>
      </c>
      <c r="J170" s="6" t="s">
        <v>88</v>
      </c>
      <c r="K170" s="6" t="str">
        <f>VLOOKUP(tblSalaries[[#This Row],[Where do you work]],tblCountries[[Actual]:[Mapping]],2,FALSE)</f>
        <v>Canada</v>
      </c>
      <c r="L170" s="6" t="str">
        <f>VLOOKUP(tblSalaries[[#This Row],[clean Country]],tblCountries[[Mapping]:[Region]],2,FALSE)</f>
        <v>America</v>
      </c>
      <c r="M170" s="6">
        <f>VLOOKUP(tblSalaries[[#This Row],[clean Country]],tblCountries[[Mapping]:[geo_latitude]],3,FALSE)</f>
        <v>-96.081121840459303</v>
      </c>
      <c r="N170" s="6">
        <f>VLOOKUP(tblSalaries[[#This Row],[clean Country]],tblCountries[[Mapping]:[geo_latitude]],4,FALSE)</f>
        <v>62.8661033080922</v>
      </c>
      <c r="O170" s="6" t="s">
        <v>18</v>
      </c>
      <c r="P170" s="6"/>
      <c r="Q170" s="6" t="str">
        <f>IF(tblSalaries[[#This Row],[Years of Experience]]&lt;5,"&lt;5",IF(tblSalaries[[#This Row],[Years of Experience]]&lt;10,"&lt;10",IF(tblSalaries[[#This Row],[Years of Experience]]&lt;15,"&lt;15",IF(tblSalaries[[#This Row],[Years of Experience]]&lt;20,"&lt;20"," &gt;20"))))</f>
        <v>&lt;5</v>
      </c>
      <c r="R170" s="14">
        <v>153</v>
      </c>
      <c r="S170" s="14">
        <f>VLOOKUP(tblSalaries[[#This Row],[clean Country]],Table3[[Country]:[GNI]],2,FALSE)</f>
        <v>38370</v>
      </c>
      <c r="T170" s="18">
        <f>tblSalaries[[#This Row],[Salary in USD]]/tblSalaries[[#This Row],[PPP GNI]]</f>
        <v>2.7422382841867337</v>
      </c>
      <c r="U170" s="27">
        <f>IF(ISNUMBER(VLOOKUP(tblSalaries[[#This Row],[clean Country]],calc!$B$22:$C$127,2,TRUE)),tblSalaries[[#This Row],[Salary in USD]],0.001)</f>
        <v>1E-3</v>
      </c>
    </row>
    <row r="171" spans="2:21" ht="15" customHeight="1" x14ac:dyDescent="0.25">
      <c r="B171" s="6" t="s">
        <v>2670</v>
      </c>
      <c r="C171" s="7">
        <v>41055.542870370373</v>
      </c>
      <c r="D171" s="8">
        <v>105000</v>
      </c>
      <c r="E171" s="6">
        <v>105000</v>
      </c>
      <c r="F171" s="6" t="s">
        <v>6</v>
      </c>
      <c r="G171" s="9">
        <f>tblSalaries[[#This Row],[clean Salary (in local currency)]]*VLOOKUP(tblSalaries[[#This Row],[Currency]],tblXrate[],2,FALSE)</f>
        <v>105000</v>
      </c>
      <c r="H171" s="6" t="s">
        <v>76</v>
      </c>
      <c r="I171" s="6" t="s">
        <v>356</v>
      </c>
      <c r="J171" s="6" t="s">
        <v>15</v>
      </c>
      <c r="K171" s="6" t="str">
        <f>VLOOKUP(tblSalaries[[#This Row],[Where do you work]],tblCountries[[Actual]:[Mapping]],2,FALSE)</f>
        <v>USA</v>
      </c>
      <c r="L171" s="6" t="str">
        <f>VLOOKUP(tblSalaries[[#This Row],[clean Country]],tblCountries[[Mapping]:[Region]],2,FALSE)</f>
        <v>America</v>
      </c>
      <c r="M171" s="6">
        <f>VLOOKUP(tblSalaries[[#This Row],[clean Country]],tblCountries[[Mapping]:[geo_latitude]],3,FALSE)</f>
        <v>-100.37109375</v>
      </c>
      <c r="N171" s="6">
        <f>VLOOKUP(tblSalaries[[#This Row],[clean Country]],tblCountries[[Mapping]:[geo_latitude]],4,FALSE)</f>
        <v>40.580584664127599</v>
      </c>
      <c r="O171" s="6" t="s">
        <v>18</v>
      </c>
      <c r="P171" s="6">
        <v>15</v>
      </c>
      <c r="Q171" s="6" t="str">
        <f>IF(tblSalaries[[#This Row],[Years of Experience]]&lt;5,"&lt;5",IF(tblSalaries[[#This Row],[Years of Experience]]&lt;10,"&lt;10",IF(tblSalaries[[#This Row],[Years of Experience]]&lt;15,"&lt;15",IF(tblSalaries[[#This Row],[Years of Experience]]&lt;20,"&lt;20"," &gt;20"))))</f>
        <v>&lt;20</v>
      </c>
      <c r="R171" s="14">
        <v>154</v>
      </c>
      <c r="S171" s="14">
        <f>VLOOKUP(tblSalaries[[#This Row],[clean Country]],Table3[[Country]:[GNI]],2,FALSE)</f>
        <v>47310</v>
      </c>
      <c r="T171" s="18">
        <f>tblSalaries[[#This Row],[Salary in USD]]/tblSalaries[[#This Row],[PPP GNI]]</f>
        <v>2.2194039315155356</v>
      </c>
      <c r="U171" s="27">
        <f>IF(ISNUMBER(VLOOKUP(tblSalaries[[#This Row],[clean Country]],calc!$B$22:$C$127,2,TRUE)),tblSalaries[[#This Row],[Salary in USD]],0.001)</f>
        <v>1E-3</v>
      </c>
    </row>
    <row r="172" spans="2:21" ht="15" customHeight="1" x14ac:dyDescent="0.25">
      <c r="B172" s="6" t="s">
        <v>2918</v>
      </c>
      <c r="C172" s="7">
        <v>41056.90966435185</v>
      </c>
      <c r="D172" s="8">
        <v>105000</v>
      </c>
      <c r="E172" s="6">
        <v>105000</v>
      </c>
      <c r="F172" s="6" t="s">
        <v>6</v>
      </c>
      <c r="G172" s="9">
        <f>tblSalaries[[#This Row],[clean Salary (in local currency)]]*VLOOKUP(tblSalaries[[#This Row],[Currency]],tblXrate[],2,FALSE)</f>
        <v>105000</v>
      </c>
      <c r="H172" s="6" t="s">
        <v>42</v>
      </c>
      <c r="I172" s="6" t="s">
        <v>20</v>
      </c>
      <c r="J172" s="6" t="s">
        <v>15</v>
      </c>
      <c r="K172" s="6" t="str">
        <f>VLOOKUP(tblSalaries[[#This Row],[Where do you work]],tblCountries[[Actual]:[Mapping]],2,FALSE)</f>
        <v>USA</v>
      </c>
      <c r="L172" s="6" t="str">
        <f>VLOOKUP(tblSalaries[[#This Row],[clean Country]],tblCountries[[Mapping]:[Region]],2,FALSE)</f>
        <v>America</v>
      </c>
      <c r="M172" s="6">
        <f>VLOOKUP(tblSalaries[[#This Row],[clean Country]],tblCountries[[Mapping]:[geo_latitude]],3,FALSE)</f>
        <v>-100.37109375</v>
      </c>
      <c r="N172" s="6">
        <f>VLOOKUP(tblSalaries[[#This Row],[clean Country]],tblCountries[[Mapping]:[geo_latitude]],4,FALSE)</f>
        <v>40.580584664127599</v>
      </c>
      <c r="O172" s="6" t="s">
        <v>9</v>
      </c>
      <c r="P172" s="6">
        <v>20</v>
      </c>
      <c r="Q172" s="6" t="str">
        <f>IF(tblSalaries[[#This Row],[Years of Experience]]&lt;5,"&lt;5",IF(tblSalaries[[#This Row],[Years of Experience]]&lt;10,"&lt;10",IF(tblSalaries[[#This Row],[Years of Experience]]&lt;15,"&lt;15",IF(tblSalaries[[#This Row],[Years of Experience]]&lt;20,"&lt;20"," &gt;20"))))</f>
        <v xml:space="preserve"> &gt;20</v>
      </c>
      <c r="R172" s="14">
        <v>155</v>
      </c>
      <c r="S172" s="14">
        <f>VLOOKUP(tblSalaries[[#This Row],[clean Country]],Table3[[Country]:[GNI]],2,FALSE)</f>
        <v>47310</v>
      </c>
      <c r="T172" s="18">
        <f>tblSalaries[[#This Row],[Salary in USD]]/tblSalaries[[#This Row],[PPP GNI]]</f>
        <v>2.2194039315155356</v>
      </c>
      <c r="U172" s="27">
        <f>IF(ISNUMBER(VLOOKUP(tblSalaries[[#This Row],[clean Country]],calc!$B$22:$C$127,2,TRUE)),tblSalaries[[#This Row],[Salary in USD]],0.001)</f>
        <v>1E-3</v>
      </c>
    </row>
    <row r="173" spans="2:21" ht="15" customHeight="1" x14ac:dyDescent="0.25">
      <c r="B173" s="6" t="s">
        <v>3332</v>
      </c>
      <c r="C173" s="7">
        <v>41058.788425925923</v>
      </c>
      <c r="D173" s="8">
        <v>105000</v>
      </c>
      <c r="E173" s="6">
        <v>105000</v>
      </c>
      <c r="F173" s="6" t="s">
        <v>6</v>
      </c>
      <c r="G173" s="9">
        <f>tblSalaries[[#This Row],[clean Salary (in local currency)]]*VLOOKUP(tblSalaries[[#This Row],[Currency]],tblXrate[],2,FALSE)</f>
        <v>105000</v>
      </c>
      <c r="H173" s="6" t="s">
        <v>1518</v>
      </c>
      <c r="I173" s="6" t="s">
        <v>4001</v>
      </c>
      <c r="J173" s="6" t="s">
        <v>15</v>
      </c>
      <c r="K173" s="6" t="str">
        <f>VLOOKUP(tblSalaries[[#This Row],[Where do you work]],tblCountries[[Actual]:[Mapping]],2,FALSE)</f>
        <v>USA</v>
      </c>
      <c r="L173" s="6" t="str">
        <f>VLOOKUP(tblSalaries[[#This Row],[clean Country]],tblCountries[[Mapping]:[Region]],2,FALSE)</f>
        <v>America</v>
      </c>
      <c r="M173" s="6">
        <f>VLOOKUP(tblSalaries[[#This Row],[clean Country]],tblCountries[[Mapping]:[geo_latitude]],3,FALSE)</f>
        <v>-100.37109375</v>
      </c>
      <c r="N173" s="6">
        <f>VLOOKUP(tblSalaries[[#This Row],[clean Country]],tblCountries[[Mapping]:[geo_latitude]],4,FALSE)</f>
        <v>40.580584664127599</v>
      </c>
      <c r="O173" s="6" t="s">
        <v>25</v>
      </c>
      <c r="P173" s="6">
        <v>15</v>
      </c>
      <c r="Q173" s="6" t="str">
        <f>IF(tblSalaries[[#This Row],[Years of Experience]]&lt;5,"&lt;5",IF(tblSalaries[[#This Row],[Years of Experience]]&lt;10,"&lt;10",IF(tblSalaries[[#This Row],[Years of Experience]]&lt;15,"&lt;15",IF(tblSalaries[[#This Row],[Years of Experience]]&lt;20,"&lt;20"," &gt;20"))))</f>
        <v>&lt;20</v>
      </c>
      <c r="R173" s="14">
        <v>156</v>
      </c>
      <c r="S173" s="14">
        <f>VLOOKUP(tblSalaries[[#This Row],[clean Country]],Table3[[Country]:[GNI]],2,FALSE)</f>
        <v>47310</v>
      </c>
      <c r="T173" s="18">
        <f>tblSalaries[[#This Row],[Salary in USD]]/tblSalaries[[#This Row],[PPP GNI]]</f>
        <v>2.2194039315155356</v>
      </c>
      <c r="U173" s="27">
        <f>IF(ISNUMBER(VLOOKUP(tblSalaries[[#This Row],[clean Country]],calc!$B$22:$C$127,2,TRUE)),tblSalaries[[#This Row],[Salary in USD]],0.001)</f>
        <v>1E-3</v>
      </c>
    </row>
    <row r="174" spans="2:21" ht="15" customHeight="1" x14ac:dyDescent="0.25">
      <c r="B174" s="6" t="s">
        <v>3506</v>
      </c>
      <c r="C174" s="7">
        <v>41060.442800925928</v>
      </c>
      <c r="D174" s="8">
        <v>105000</v>
      </c>
      <c r="E174" s="6">
        <v>105000</v>
      </c>
      <c r="F174" s="6" t="s">
        <v>6</v>
      </c>
      <c r="G174" s="9">
        <f>tblSalaries[[#This Row],[clean Salary (in local currency)]]*VLOOKUP(tblSalaries[[#This Row],[Currency]],tblXrate[],2,FALSE)</f>
        <v>105000</v>
      </c>
      <c r="H174" s="6" t="s">
        <v>1677</v>
      </c>
      <c r="I174" s="6" t="s">
        <v>52</v>
      </c>
      <c r="J174" s="6" t="s">
        <v>15</v>
      </c>
      <c r="K174" s="6" t="str">
        <f>VLOOKUP(tblSalaries[[#This Row],[Where do you work]],tblCountries[[Actual]:[Mapping]],2,FALSE)</f>
        <v>USA</v>
      </c>
      <c r="L174" s="6" t="str">
        <f>VLOOKUP(tblSalaries[[#This Row],[clean Country]],tblCountries[[Mapping]:[Region]],2,FALSE)</f>
        <v>America</v>
      </c>
      <c r="M174" s="6">
        <f>VLOOKUP(tblSalaries[[#This Row],[clean Country]],tblCountries[[Mapping]:[geo_latitude]],3,FALSE)</f>
        <v>-100.37109375</v>
      </c>
      <c r="N174" s="6">
        <f>VLOOKUP(tblSalaries[[#This Row],[clean Country]],tblCountries[[Mapping]:[geo_latitude]],4,FALSE)</f>
        <v>40.580584664127599</v>
      </c>
      <c r="O174" s="6" t="s">
        <v>25</v>
      </c>
      <c r="P174" s="6">
        <v>30</v>
      </c>
      <c r="Q174" s="6" t="str">
        <f>IF(tblSalaries[[#This Row],[Years of Experience]]&lt;5,"&lt;5",IF(tblSalaries[[#This Row],[Years of Experience]]&lt;10,"&lt;10",IF(tblSalaries[[#This Row],[Years of Experience]]&lt;15,"&lt;15",IF(tblSalaries[[#This Row],[Years of Experience]]&lt;20,"&lt;20"," &gt;20"))))</f>
        <v xml:space="preserve"> &gt;20</v>
      </c>
      <c r="R174" s="14">
        <v>157</v>
      </c>
      <c r="S174" s="14">
        <f>VLOOKUP(tblSalaries[[#This Row],[clean Country]],Table3[[Country]:[GNI]],2,FALSE)</f>
        <v>47310</v>
      </c>
      <c r="T174" s="18">
        <f>tblSalaries[[#This Row],[Salary in USD]]/tblSalaries[[#This Row],[PPP GNI]]</f>
        <v>2.2194039315155356</v>
      </c>
      <c r="U174" s="27">
        <f>IF(ISNUMBER(VLOOKUP(tblSalaries[[#This Row],[clean Country]],calc!$B$22:$C$127,2,TRUE)),tblSalaries[[#This Row],[Salary in USD]],0.001)</f>
        <v>1E-3</v>
      </c>
    </row>
    <row r="175" spans="2:21" ht="15" customHeight="1" x14ac:dyDescent="0.25">
      <c r="B175" s="6" t="s">
        <v>3177</v>
      </c>
      <c r="C175" s="7">
        <v>41057.976064814815</v>
      </c>
      <c r="D175" s="8" t="s">
        <v>1345</v>
      </c>
      <c r="E175" s="6">
        <v>82000</v>
      </c>
      <c r="F175" s="6" t="s">
        <v>22</v>
      </c>
      <c r="G175" s="9">
        <f>tblSalaries[[#This Row],[clean Salary (in local currency)]]*VLOOKUP(tblSalaries[[#This Row],[Currency]],tblXrate[],2,FALSE)</f>
        <v>104172.75399731184</v>
      </c>
      <c r="H175" s="6" t="s">
        <v>1346</v>
      </c>
      <c r="I175" s="6" t="s">
        <v>52</v>
      </c>
      <c r="J175" s="6" t="s">
        <v>628</v>
      </c>
      <c r="K175" s="6" t="str">
        <f>VLOOKUP(tblSalaries[[#This Row],[Where do you work]],tblCountries[[Actual]:[Mapping]],2,FALSE)</f>
        <v>Netherlands</v>
      </c>
      <c r="L175" s="6" t="str">
        <f>VLOOKUP(tblSalaries[[#This Row],[clean Country]],tblCountries[[Mapping]:[Region]],2,FALSE)</f>
        <v>Europe</v>
      </c>
      <c r="M175" s="6">
        <f>VLOOKUP(tblSalaries[[#This Row],[clean Country]],tblCountries[[Mapping]:[geo_latitude]],3,FALSE)</f>
        <v>-0.23411047311343899</v>
      </c>
      <c r="N175" s="6">
        <f>VLOOKUP(tblSalaries[[#This Row],[clean Country]],tblCountries[[Mapping]:[geo_latitude]],4,FALSE)</f>
        <v>49.402635500701699</v>
      </c>
      <c r="O175" s="6" t="s">
        <v>13</v>
      </c>
      <c r="P175" s="6">
        <v>25</v>
      </c>
      <c r="Q175" s="6" t="str">
        <f>IF(tblSalaries[[#This Row],[Years of Experience]]&lt;5,"&lt;5",IF(tblSalaries[[#This Row],[Years of Experience]]&lt;10,"&lt;10",IF(tblSalaries[[#This Row],[Years of Experience]]&lt;15,"&lt;15",IF(tblSalaries[[#This Row],[Years of Experience]]&lt;20,"&lt;20"," &gt;20"))))</f>
        <v xml:space="preserve"> &gt;20</v>
      </c>
      <c r="R175" s="14">
        <v>158</v>
      </c>
      <c r="S175" s="14">
        <f>VLOOKUP(tblSalaries[[#This Row],[clean Country]],Table3[[Country]:[GNI]],2,FALSE)</f>
        <v>41810</v>
      </c>
      <c r="T175" s="18">
        <f>tblSalaries[[#This Row],[Salary in USD]]/tblSalaries[[#This Row],[PPP GNI]]</f>
        <v>2.4915750776683052</v>
      </c>
      <c r="U175" s="27">
        <f>IF(ISNUMBER(VLOOKUP(tblSalaries[[#This Row],[clean Country]],calc!$B$22:$C$127,2,TRUE)),tblSalaries[[#This Row],[Salary in USD]],0.001)</f>
        <v>104172.75399731184</v>
      </c>
    </row>
    <row r="176" spans="2:21" ht="15" customHeight="1" x14ac:dyDescent="0.25">
      <c r="B176" s="6" t="s">
        <v>2581</v>
      </c>
      <c r="C176" s="7">
        <v>41055.325335648151</v>
      </c>
      <c r="D176" s="8">
        <v>102000</v>
      </c>
      <c r="E176" s="6">
        <v>102000</v>
      </c>
      <c r="F176" s="6" t="s">
        <v>82</v>
      </c>
      <c r="G176" s="9">
        <f>tblSalaries[[#This Row],[clean Salary (in local currency)]]*VLOOKUP(tblSalaries[[#This Row],[Currency]],tblXrate[],2,FALSE)</f>
        <v>104030.78495306884</v>
      </c>
      <c r="H176" s="6" t="s">
        <v>683</v>
      </c>
      <c r="I176" s="6" t="s">
        <v>52</v>
      </c>
      <c r="J176" s="6" t="s">
        <v>84</v>
      </c>
      <c r="K176" s="6" t="str">
        <f>VLOOKUP(tblSalaries[[#This Row],[Where do you work]],tblCountries[[Actual]:[Mapping]],2,FALSE)</f>
        <v>Australia</v>
      </c>
      <c r="L176" s="6" t="str">
        <f>VLOOKUP(tblSalaries[[#This Row],[clean Country]],tblCountries[[Mapping]:[Region]],2,FALSE)</f>
        <v>Australia</v>
      </c>
      <c r="M176" s="6">
        <f>VLOOKUP(tblSalaries[[#This Row],[clean Country]],tblCountries[[Mapping]:[geo_latitude]],3,FALSE)</f>
        <v>136.67140151954899</v>
      </c>
      <c r="N176" s="6">
        <f>VLOOKUP(tblSalaries[[#This Row],[clean Country]],tblCountries[[Mapping]:[geo_latitude]],4,FALSE)</f>
        <v>-24.803590596310801</v>
      </c>
      <c r="O176" s="6" t="s">
        <v>25</v>
      </c>
      <c r="P176" s="6">
        <v>10</v>
      </c>
      <c r="Q176" s="6" t="str">
        <f>IF(tblSalaries[[#This Row],[Years of Experience]]&lt;5,"&lt;5",IF(tblSalaries[[#This Row],[Years of Experience]]&lt;10,"&lt;10",IF(tblSalaries[[#This Row],[Years of Experience]]&lt;15,"&lt;15",IF(tblSalaries[[#This Row],[Years of Experience]]&lt;20,"&lt;20"," &gt;20"))))</f>
        <v>&lt;15</v>
      </c>
      <c r="R176" s="14">
        <v>159</v>
      </c>
      <c r="S176" s="14">
        <f>VLOOKUP(tblSalaries[[#This Row],[clean Country]],Table3[[Country]:[GNI]],2,FALSE)</f>
        <v>36910</v>
      </c>
      <c r="T176" s="18">
        <f>tblSalaries[[#This Row],[Salary in USD]]/tblSalaries[[#This Row],[PPP GNI]]</f>
        <v>2.8184986440820601</v>
      </c>
      <c r="U176" s="27">
        <f>IF(ISNUMBER(VLOOKUP(tblSalaries[[#This Row],[clean Country]],calc!$B$22:$C$127,2,TRUE)),tblSalaries[[#This Row],[Salary in USD]],0.001)</f>
        <v>104030.78495306884</v>
      </c>
    </row>
    <row r="177" spans="2:21" ht="15" customHeight="1" x14ac:dyDescent="0.25">
      <c r="B177" s="6" t="s">
        <v>2419</v>
      </c>
      <c r="C177" s="7">
        <v>41055.095868055556</v>
      </c>
      <c r="D177" s="8" t="s">
        <v>506</v>
      </c>
      <c r="E177" s="6">
        <v>66000</v>
      </c>
      <c r="F177" s="6" t="s">
        <v>69</v>
      </c>
      <c r="G177" s="9">
        <f>tblSalaries[[#This Row],[clean Salary (in local currency)]]*VLOOKUP(tblSalaries[[#This Row],[Currency]],tblXrate[],2,FALSE)</f>
        <v>104027.76595644075</v>
      </c>
      <c r="H177" s="6" t="s">
        <v>507</v>
      </c>
      <c r="I177" s="6" t="s">
        <v>52</v>
      </c>
      <c r="J177" s="6" t="s">
        <v>71</v>
      </c>
      <c r="K177" s="6" t="str">
        <f>VLOOKUP(tblSalaries[[#This Row],[Where do you work]],tblCountries[[Actual]:[Mapping]],2,FALSE)</f>
        <v>UK</v>
      </c>
      <c r="L177" s="6" t="str">
        <f>VLOOKUP(tblSalaries[[#This Row],[clean Country]],tblCountries[[Mapping]:[Region]],2,FALSE)</f>
        <v>Europe</v>
      </c>
      <c r="M177" s="6">
        <f>VLOOKUP(tblSalaries[[#This Row],[clean Country]],tblCountries[[Mapping]:[geo_latitude]],3,FALSE)</f>
        <v>-3.2765753000000002</v>
      </c>
      <c r="N177" s="6">
        <f>VLOOKUP(tblSalaries[[#This Row],[clean Country]],tblCountries[[Mapping]:[geo_latitude]],4,FALSE)</f>
        <v>54.702354499999998</v>
      </c>
      <c r="O177" s="6" t="s">
        <v>25</v>
      </c>
      <c r="P177" s="6"/>
      <c r="Q177" s="6" t="str">
        <f>IF(tblSalaries[[#This Row],[Years of Experience]]&lt;5,"&lt;5",IF(tblSalaries[[#This Row],[Years of Experience]]&lt;10,"&lt;10",IF(tblSalaries[[#This Row],[Years of Experience]]&lt;15,"&lt;15",IF(tblSalaries[[#This Row],[Years of Experience]]&lt;20,"&lt;20"," &gt;20"))))</f>
        <v>&lt;5</v>
      </c>
      <c r="R177" s="14">
        <v>160</v>
      </c>
      <c r="S177" s="14">
        <f>VLOOKUP(tblSalaries[[#This Row],[clean Country]],Table3[[Country]:[GNI]],2,FALSE)</f>
        <v>35840</v>
      </c>
      <c r="T177" s="18">
        <f>tblSalaries[[#This Row],[Salary in USD]]/tblSalaries[[#This Row],[PPP GNI]]</f>
        <v>2.9025604340524764</v>
      </c>
      <c r="U177" s="27">
        <f>IF(ISNUMBER(VLOOKUP(tblSalaries[[#This Row],[clean Country]],calc!$B$22:$C$127,2,TRUE)),tblSalaries[[#This Row],[Salary in USD]],0.001)</f>
        <v>104027.76595644075</v>
      </c>
    </row>
    <row r="178" spans="2:21" ht="15" customHeight="1" x14ac:dyDescent="0.25">
      <c r="B178" s="6" t="s">
        <v>2148</v>
      </c>
      <c r="C178" s="7">
        <v>41055.030428240738</v>
      </c>
      <c r="D178" s="8">
        <v>104000</v>
      </c>
      <c r="E178" s="6">
        <v>104000</v>
      </c>
      <c r="F178" s="6" t="s">
        <v>6</v>
      </c>
      <c r="G178" s="9">
        <f>tblSalaries[[#This Row],[clean Salary (in local currency)]]*VLOOKUP(tblSalaries[[#This Row],[Currency]],tblXrate[],2,FALSE)</f>
        <v>104000</v>
      </c>
      <c r="H178" s="6" t="s">
        <v>212</v>
      </c>
      <c r="I178" s="6" t="s">
        <v>4001</v>
      </c>
      <c r="J178" s="6" t="s">
        <v>15</v>
      </c>
      <c r="K178" s="6" t="str">
        <f>VLOOKUP(tblSalaries[[#This Row],[Where do you work]],tblCountries[[Actual]:[Mapping]],2,FALSE)</f>
        <v>USA</v>
      </c>
      <c r="L178" s="6" t="str">
        <f>VLOOKUP(tblSalaries[[#This Row],[clean Country]],tblCountries[[Mapping]:[Region]],2,FALSE)</f>
        <v>America</v>
      </c>
      <c r="M178" s="6">
        <f>VLOOKUP(tblSalaries[[#This Row],[clean Country]],tblCountries[[Mapping]:[geo_latitude]],3,FALSE)</f>
        <v>-100.37109375</v>
      </c>
      <c r="N178" s="6">
        <f>VLOOKUP(tblSalaries[[#This Row],[clean Country]],tblCountries[[Mapping]:[geo_latitude]],4,FALSE)</f>
        <v>40.580584664127599</v>
      </c>
      <c r="O178" s="6" t="s">
        <v>18</v>
      </c>
      <c r="P178" s="6"/>
      <c r="Q178" s="6" t="str">
        <f>IF(tblSalaries[[#This Row],[Years of Experience]]&lt;5,"&lt;5",IF(tblSalaries[[#This Row],[Years of Experience]]&lt;10,"&lt;10",IF(tblSalaries[[#This Row],[Years of Experience]]&lt;15,"&lt;15",IF(tblSalaries[[#This Row],[Years of Experience]]&lt;20,"&lt;20"," &gt;20"))))</f>
        <v>&lt;5</v>
      </c>
      <c r="R178" s="14">
        <v>161</v>
      </c>
      <c r="S178" s="14">
        <f>VLOOKUP(tblSalaries[[#This Row],[clean Country]],Table3[[Country]:[GNI]],2,FALSE)</f>
        <v>47310</v>
      </c>
      <c r="T178" s="18">
        <f>tblSalaries[[#This Row],[Salary in USD]]/tblSalaries[[#This Row],[PPP GNI]]</f>
        <v>2.1982667512153879</v>
      </c>
      <c r="U178" s="27">
        <f>IF(ISNUMBER(VLOOKUP(tblSalaries[[#This Row],[clean Country]],calc!$B$22:$C$127,2,TRUE)),tblSalaries[[#This Row],[Salary in USD]],0.001)</f>
        <v>1E-3</v>
      </c>
    </row>
    <row r="179" spans="2:21" ht="15" customHeight="1" x14ac:dyDescent="0.25">
      <c r="B179" s="6" t="s">
        <v>2523</v>
      </c>
      <c r="C179" s="7">
        <v>41055.197523148148</v>
      </c>
      <c r="D179" s="8">
        <v>104000</v>
      </c>
      <c r="E179" s="6">
        <v>104000</v>
      </c>
      <c r="F179" s="6" t="s">
        <v>6</v>
      </c>
      <c r="G179" s="9">
        <f>tblSalaries[[#This Row],[clean Salary (in local currency)]]*VLOOKUP(tblSalaries[[#This Row],[Currency]],tblXrate[],2,FALSE)</f>
        <v>104000</v>
      </c>
      <c r="H179" s="6" t="s">
        <v>624</v>
      </c>
      <c r="I179" s="6" t="s">
        <v>20</v>
      </c>
      <c r="J179" s="6" t="s">
        <v>15</v>
      </c>
      <c r="K179" s="6" t="str">
        <f>VLOOKUP(tblSalaries[[#This Row],[Where do you work]],tblCountries[[Actual]:[Mapping]],2,FALSE)</f>
        <v>USA</v>
      </c>
      <c r="L179" s="6" t="str">
        <f>VLOOKUP(tblSalaries[[#This Row],[clean Country]],tblCountries[[Mapping]:[Region]],2,FALSE)</f>
        <v>America</v>
      </c>
      <c r="M179" s="6">
        <f>VLOOKUP(tblSalaries[[#This Row],[clean Country]],tblCountries[[Mapping]:[geo_latitude]],3,FALSE)</f>
        <v>-100.37109375</v>
      </c>
      <c r="N179" s="6">
        <f>VLOOKUP(tblSalaries[[#This Row],[clean Country]],tblCountries[[Mapping]:[geo_latitude]],4,FALSE)</f>
        <v>40.580584664127599</v>
      </c>
      <c r="O179" s="6" t="s">
        <v>9</v>
      </c>
      <c r="P179" s="6"/>
      <c r="Q179" s="6" t="str">
        <f>IF(tblSalaries[[#This Row],[Years of Experience]]&lt;5,"&lt;5",IF(tblSalaries[[#This Row],[Years of Experience]]&lt;10,"&lt;10",IF(tblSalaries[[#This Row],[Years of Experience]]&lt;15,"&lt;15",IF(tblSalaries[[#This Row],[Years of Experience]]&lt;20,"&lt;20"," &gt;20"))))</f>
        <v>&lt;5</v>
      </c>
      <c r="R179" s="14">
        <v>162</v>
      </c>
      <c r="S179" s="14">
        <f>VLOOKUP(tblSalaries[[#This Row],[clean Country]],Table3[[Country]:[GNI]],2,FALSE)</f>
        <v>47310</v>
      </c>
      <c r="T179" s="18">
        <f>tblSalaries[[#This Row],[Salary in USD]]/tblSalaries[[#This Row],[PPP GNI]]</f>
        <v>2.1982667512153879</v>
      </c>
      <c r="U179" s="27">
        <f>IF(ISNUMBER(VLOOKUP(tblSalaries[[#This Row],[clean Country]],calc!$B$22:$C$127,2,TRUE)),tblSalaries[[#This Row],[Salary in USD]],0.001)</f>
        <v>1E-3</v>
      </c>
    </row>
    <row r="180" spans="2:21" ht="15" customHeight="1" x14ac:dyDescent="0.25">
      <c r="B180" s="6" t="s">
        <v>2272</v>
      </c>
      <c r="C180" s="7">
        <v>41055.04828703704</v>
      </c>
      <c r="D180" s="8">
        <v>103000</v>
      </c>
      <c r="E180" s="6">
        <v>103000</v>
      </c>
      <c r="F180" s="6" t="s">
        <v>6</v>
      </c>
      <c r="G180" s="9">
        <f>tblSalaries[[#This Row],[clean Salary (in local currency)]]*VLOOKUP(tblSalaries[[#This Row],[Currency]],tblXrate[],2,FALSE)</f>
        <v>103000</v>
      </c>
      <c r="H180" s="6" t="s">
        <v>341</v>
      </c>
      <c r="I180" s="6" t="s">
        <v>4001</v>
      </c>
      <c r="J180" s="6" t="s">
        <v>15</v>
      </c>
      <c r="K180" s="6" t="str">
        <f>VLOOKUP(tblSalaries[[#This Row],[Where do you work]],tblCountries[[Actual]:[Mapping]],2,FALSE)</f>
        <v>USA</v>
      </c>
      <c r="L180" s="6" t="str">
        <f>VLOOKUP(tblSalaries[[#This Row],[clean Country]],tblCountries[[Mapping]:[Region]],2,FALSE)</f>
        <v>America</v>
      </c>
      <c r="M180" s="6">
        <f>VLOOKUP(tblSalaries[[#This Row],[clean Country]],tblCountries[[Mapping]:[geo_latitude]],3,FALSE)</f>
        <v>-100.37109375</v>
      </c>
      <c r="N180" s="6">
        <f>VLOOKUP(tblSalaries[[#This Row],[clean Country]],tblCountries[[Mapping]:[geo_latitude]],4,FALSE)</f>
        <v>40.580584664127599</v>
      </c>
      <c r="O180" s="6" t="s">
        <v>18</v>
      </c>
      <c r="P180" s="6"/>
      <c r="Q180" s="6" t="str">
        <f>IF(tblSalaries[[#This Row],[Years of Experience]]&lt;5,"&lt;5",IF(tblSalaries[[#This Row],[Years of Experience]]&lt;10,"&lt;10",IF(tblSalaries[[#This Row],[Years of Experience]]&lt;15,"&lt;15",IF(tblSalaries[[#This Row],[Years of Experience]]&lt;20,"&lt;20"," &gt;20"))))</f>
        <v>&lt;5</v>
      </c>
      <c r="R180" s="14">
        <v>163</v>
      </c>
      <c r="S180" s="14">
        <f>VLOOKUP(tblSalaries[[#This Row],[clean Country]],Table3[[Country]:[GNI]],2,FALSE)</f>
        <v>47310</v>
      </c>
      <c r="T180" s="18">
        <f>tblSalaries[[#This Row],[Salary in USD]]/tblSalaries[[#This Row],[PPP GNI]]</f>
        <v>2.1771295709152398</v>
      </c>
      <c r="U180" s="27">
        <f>IF(ISNUMBER(VLOOKUP(tblSalaries[[#This Row],[clean Country]],calc!$B$22:$C$127,2,TRUE)),tblSalaries[[#This Row],[Salary in USD]],0.001)</f>
        <v>1E-3</v>
      </c>
    </row>
    <row r="181" spans="2:21" ht="15" customHeight="1" x14ac:dyDescent="0.25">
      <c r="B181" s="6" t="s">
        <v>3354</v>
      </c>
      <c r="C181" s="7">
        <v>41058.892395833333</v>
      </c>
      <c r="D181" s="8">
        <v>103000</v>
      </c>
      <c r="E181" s="6">
        <v>103000</v>
      </c>
      <c r="F181" s="6" t="s">
        <v>6</v>
      </c>
      <c r="G181" s="9">
        <f>tblSalaries[[#This Row],[clean Salary (in local currency)]]*VLOOKUP(tblSalaries[[#This Row],[Currency]],tblXrate[],2,FALSE)</f>
        <v>103000</v>
      </c>
      <c r="H181" s="6" t="s">
        <v>488</v>
      </c>
      <c r="I181" s="6" t="s">
        <v>488</v>
      </c>
      <c r="J181" s="6" t="s">
        <v>15</v>
      </c>
      <c r="K181" s="6" t="str">
        <f>VLOOKUP(tblSalaries[[#This Row],[Where do you work]],tblCountries[[Actual]:[Mapping]],2,FALSE)</f>
        <v>USA</v>
      </c>
      <c r="L181" s="6" t="str">
        <f>VLOOKUP(tblSalaries[[#This Row],[clean Country]],tblCountries[[Mapping]:[Region]],2,FALSE)</f>
        <v>America</v>
      </c>
      <c r="M181" s="6">
        <f>VLOOKUP(tblSalaries[[#This Row],[clean Country]],tblCountries[[Mapping]:[geo_latitude]],3,FALSE)</f>
        <v>-100.37109375</v>
      </c>
      <c r="N181" s="6">
        <f>VLOOKUP(tblSalaries[[#This Row],[clean Country]],tblCountries[[Mapping]:[geo_latitude]],4,FALSE)</f>
        <v>40.580584664127599</v>
      </c>
      <c r="O181" s="6" t="s">
        <v>9</v>
      </c>
      <c r="P181" s="6">
        <v>22</v>
      </c>
      <c r="Q181" s="6" t="str">
        <f>IF(tblSalaries[[#This Row],[Years of Experience]]&lt;5,"&lt;5",IF(tblSalaries[[#This Row],[Years of Experience]]&lt;10,"&lt;10",IF(tblSalaries[[#This Row],[Years of Experience]]&lt;15,"&lt;15",IF(tblSalaries[[#This Row],[Years of Experience]]&lt;20,"&lt;20"," &gt;20"))))</f>
        <v xml:space="preserve"> &gt;20</v>
      </c>
      <c r="R181" s="14">
        <v>164</v>
      </c>
      <c r="S181" s="14">
        <f>VLOOKUP(tblSalaries[[#This Row],[clean Country]],Table3[[Country]:[GNI]],2,FALSE)</f>
        <v>47310</v>
      </c>
      <c r="T181" s="18">
        <f>tblSalaries[[#This Row],[Salary in USD]]/tblSalaries[[#This Row],[PPP GNI]]</f>
        <v>2.1771295709152398</v>
      </c>
      <c r="U181" s="27">
        <f>IF(ISNUMBER(VLOOKUP(tblSalaries[[#This Row],[clean Country]],calc!$B$22:$C$127,2,TRUE)),tblSalaries[[#This Row],[Salary in USD]],0.001)</f>
        <v>1E-3</v>
      </c>
    </row>
    <row r="182" spans="2:21" ht="15" customHeight="1" x14ac:dyDescent="0.25">
      <c r="B182" s="6" t="s">
        <v>3852</v>
      </c>
      <c r="C182" s="7">
        <v>41078.237708333334</v>
      </c>
      <c r="D182" s="8">
        <v>600000</v>
      </c>
      <c r="E182" s="6">
        <v>600000</v>
      </c>
      <c r="F182" s="6" t="s">
        <v>1362</v>
      </c>
      <c r="G182" s="9">
        <f>tblSalaries[[#This Row],[clean Salary (in local currency)]]*VLOOKUP(tblSalaries[[#This Row],[Currency]],tblXrate[],2,FALSE)</f>
        <v>102542.54233725216</v>
      </c>
      <c r="H182" s="6" t="s">
        <v>279</v>
      </c>
      <c r="I182" s="6" t="s">
        <v>279</v>
      </c>
      <c r="J182" s="6" t="s">
        <v>1978</v>
      </c>
      <c r="K182" s="6" t="str">
        <f>VLOOKUP(tblSalaries[[#This Row],[Where do you work]],tblCountries[[Actual]:[Mapping]],2,FALSE)</f>
        <v>Denmark</v>
      </c>
      <c r="L182" s="6" t="str">
        <f>VLOOKUP(tblSalaries[[#This Row],[clean Country]],tblCountries[[Mapping]:[Region]],2,FALSE)</f>
        <v>Europe</v>
      </c>
      <c r="M182" s="6">
        <f>VLOOKUP(tblSalaries[[#This Row],[clean Country]],tblCountries[[Mapping]:[geo_latitude]],3,FALSE)</f>
        <v>10.445226583805599</v>
      </c>
      <c r="N182" s="6">
        <f>VLOOKUP(tblSalaries[[#This Row],[clean Country]],tblCountries[[Mapping]:[geo_latitude]],4,FALSE)</f>
        <v>56.002385797452</v>
      </c>
      <c r="O182" s="6" t="s">
        <v>18</v>
      </c>
      <c r="P182" s="6">
        <v>20</v>
      </c>
      <c r="Q182" s="6" t="str">
        <f>IF(tblSalaries[[#This Row],[Years of Experience]]&lt;5,"&lt;5",IF(tblSalaries[[#This Row],[Years of Experience]]&lt;10,"&lt;10",IF(tblSalaries[[#This Row],[Years of Experience]]&lt;15,"&lt;15",IF(tblSalaries[[#This Row],[Years of Experience]]&lt;20,"&lt;20"," &gt;20"))))</f>
        <v xml:space="preserve"> &gt;20</v>
      </c>
      <c r="R182" s="14">
        <v>165</v>
      </c>
      <c r="S182" s="14">
        <f>VLOOKUP(tblSalaries[[#This Row],[clean Country]],Table3[[Country]:[GNI]],2,FALSE)</f>
        <v>41100</v>
      </c>
      <c r="T182" s="18">
        <f>tblSalaries[[#This Row],[Salary in USD]]/tblSalaries[[#This Row],[PPP GNI]]</f>
        <v>2.4949523683029722</v>
      </c>
      <c r="U182" s="27">
        <f>IF(ISNUMBER(VLOOKUP(tblSalaries[[#This Row],[clean Country]],calc!$B$22:$C$127,2,TRUE)),tblSalaries[[#This Row],[Salary in USD]],0.001)</f>
        <v>102542.54233725216</v>
      </c>
    </row>
    <row r="183" spans="2:21" ht="15" customHeight="1" x14ac:dyDescent="0.25">
      <c r="B183" s="6" t="s">
        <v>2433</v>
      </c>
      <c r="C183" s="7">
        <v>41055.106365740743</v>
      </c>
      <c r="D183" s="8" t="s">
        <v>524</v>
      </c>
      <c r="E183" s="6">
        <v>65000</v>
      </c>
      <c r="F183" s="6" t="s">
        <v>69</v>
      </c>
      <c r="G183" s="9">
        <f>tblSalaries[[#This Row],[clean Salary (in local currency)]]*VLOOKUP(tblSalaries[[#This Row],[Currency]],tblXrate[],2,FALSE)</f>
        <v>102451.58768437347</v>
      </c>
      <c r="H183" s="6" t="s">
        <v>181</v>
      </c>
      <c r="I183" s="6" t="s">
        <v>488</v>
      </c>
      <c r="J183" s="6" t="s">
        <v>71</v>
      </c>
      <c r="K183" s="6" t="str">
        <f>VLOOKUP(tblSalaries[[#This Row],[Where do you work]],tblCountries[[Actual]:[Mapping]],2,FALSE)</f>
        <v>UK</v>
      </c>
      <c r="L183" s="6" t="str">
        <f>VLOOKUP(tblSalaries[[#This Row],[clean Country]],tblCountries[[Mapping]:[Region]],2,FALSE)</f>
        <v>Europe</v>
      </c>
      <c r="M183" s="6">
        <f>VLOOKUP(tblSalaries[[#This Row],[clean Country]],tblCountries[[Mapping]:[geo_latitude]],3,FALSE)</f>
        <v>-3.2765753000000002</v>
      </c>
      <c r="N183" s="6">
        <f>VLOOKUP(tblSalaries[[#This Row],[clean Country]],tblCountries[[Mapping]:[geo_latitude]],4,FALSE)</f>
        <v>54.702354499999998</v>
      </c>
      <c r="O183" s="6" t="s">
        <v>18</v>
      </c>
      <c r="P183" s="6"/>
      <c r="Q183" s="6" t="str">
        <f>IF(tblSalaries[[#This Row],[Years of Experience]]&lt;5,"&lt;5",IF(tblSalaries[[#This Row],[Years of Experience]]&lt;10,"&lt;10",IF(tblSalaries[[#This Row],[Years of Experience]]&lt;15,"&lt;15",IF(tblSalaries[[#This Row],[Years of Experience]]&lt;20,"&lt;20"," &gt;20"))))</f>
        <v>&lt;5</v>
      </c>
      <c r="R183" s="14">
        <v>166</v>
      </c>
      <c r="S183" s="14">
        <f>VLOOKUP(tblSalaries[[#This Row],[clean Country]],Table3[[Country]:[GNI]],2,FALSE)</f>
        <v>35840</v>
      </c>
      <c r="T183" s="18">
        <f>tblSalaries[[#This Row],[Salary in USD]]/tblSalaries[[#This Row],[PPP GNI]]</f>
        <v>2.8585822456577419</v>
      </c>
      <c r="U183" s="27">
        <f>IF(ISNUMBER(VLOOKUP(tblSalaries[[#This Row],[clean Country]],calc!$B$22:$C$127,2,TRUE)),tblSalaries[[#This Row],[Salary in USD]],0.001)</f>
        <v>102451.58768437347</v>
      </c>
    </row>
    <row r="184" spans="2:21" ht="15" customHeight="1" x14ac:dyDescent="0.25">
      <c r="B184" s="6" t="s">
        <v>2741</v>
      </c>
      <c r="C184" s="7">
        <v>41055.678229166668</v>
      </c>
      <c r="D184" s="8">
        <v>65000</v>
      </c>
      <c r="E184" s="6">
        <v>65000</v>
      </c>
      <c r="F184" s="6" t="s">
        <v>69</v>
      </c>
      <c r="G184" s="9">
        <f>tblSalaries[[#This Row],[clean Salary (in local currency)]]*VLOOKUP(tblSalaries[[#This Row],[Currency]],tblXrate[],2,FALSE)</f>
        <v>102451.58768437347</v>
      </c>
      <c r="H184" s="6" t="s">
        <v>858</v>
      </c>
      <c r="I184" s="6" t="s">
        <v>52</v>
      </c>
      <c r="J184" s="6" t="s">
        <v>71</v>
      </c>
      <c r="K184" s="6" t="str">
        <f>VLOOKUP(tblSalaries[[#This Row],[Where do you work]],tblCountries[[Actual]:[Mapping]],2,FALSE)</f>
        <v>UK</v>
      </c>
      <c r="L184" s="6" t="str">
        <f>VLOOKUP(tblSalaries[[#This Row],[clean Country]],tblCountries[[Mapping]:[Region]],2,FALSE)</f>
        <v>Europe</v>
      </c>
      <c r="M184" s="6">
        <f>VLOOKUP(tblSalaries[[#This Row],[clean Country]],tblCountries[[Mapping]:[geo_latitude]],3,FALSE)</f>
        <v>-3.2765753000000002</v>
      </c>
      <c r="N184" s="6">
        <f>VLOOKUP(tblSalaries[[#This Row],[clean Country]],tblCountries[[Mapping]:[geo_latitude]],4,FALSE)</f>
        <v>54.702354499999998</v>
      </c>
      <c r="O184" s="6" t="s">
        <v>9</v>
      </c>
      <c r="P184" s="6">
        <v>15</v>
      </c>
      <c r="Q184" s="6" t="str">
        <f>IF(tblSalaries[[#This Row],[Years of Experience]]&lt;5,"&lt;5",IF(tblSalaries[[#This Row],[Years of Experience]]&lt;10,"&lt;10",IF(tblSalaries[[#This Row],[Years of Experience]]&lt;15,"&lt;15",IF(tblSalaries[[#This Row],[Years of Experience]]&lt;20,"&lt;20"," &gt;20"))))</f>
        <v>&lt;20</v>
      </c>
      <c r="R184" s="14">
        <v>167</v>
      </c>
      <c r="S184" s="14">
        <f>VLOOKUP(tblSalaries[[#This Row],[clean Country]],Table3[[Country]:[GNI]],2,FALSE)</f>
        <v>35840</v>
      </c>
      <c r="T184" s="18">
        <f>tblSalaries[[#This Row],[Salary in USD]]/tblSalaries[[#This Row],[PPP GNI]]</f>
        <v>2.8585822456577419</v>
      </c>
      <c r="U184" s="27">
        <f>IF(ISNUMBER(VLOOKUP(tblSalaries[[#This Row],[clean Country]],calc!$B$22:$C$127,2,TRUE)),tblSalaries[[#This Row],[Salary in USD]],0.001)</f>
        <v>102451.58768437347</v>
      </c>
    </row>
    <row r="185" spans="2:21" ht="15" customHeight="1" x14ac:dyDescent="0.25">
      <c r="B185" s="6" t="s">
        <v>2905</v>
      </c>
      <c r="C185" s="7">
        <v>41056.720416666663</v>
      </c>
      <c r="D185" s="8" t="s">
        <v>524</v>
      </c>
      <c r="E185" s="6">
        <v>65000</v>
      </c>
      <c r="F185" s="6" t="s">
        <v>69</v>
      </c>
      <c r="G185" s="9">
        <f>tblSalaries[[#This Row],[clean Salary (in local currency)]]*VLOOKUP(tblSalaries[[#This Row],[Currency]],tblXrate[],2,FALSE)</f>
        <v>102451.58768437347</v>
      </c>
      <c r="H185" s="6" t="s">
        <v>52</v>
      </c>
      <c r="I185" s="6" t="s">
        <v>52</v>
      </c>
      <c r="J185" s="6" t="s">
        <v>71</v>
      </c>
      <c r="K185" s="6" t="str">
        <f>VLOOKUP(tblSalaries[[#This Row],[Where do you work]],tblCountries[[Actual]:[Mapping]],2,FALSE)</f>
        <v>UK</v>
      </c>
      <c r="L185" s="6" t="str">
        <f>VLOOKUP(tblSalaries[[#This Row],[clean Country]],tblCountries[[Mapping]:[Region]],2,FALSE)</f>
        <v>Europe</v>
      </c>
      <c r="M185" s="6">
        <f>VLOOKUP(tblSalaries[[#This Row],[clean Country]],tblCountries[[Mapping]:[geo_latitude]],3,FALSE)</f>
        <v>-3.2765753000000002</v>
      </c>
      <c r="N185" s="6">
        <f>VLOOKUP(tblSalaries[[#This Row],[clean Country]],tblCountries[[Mapping]:[geo_latitude]],4,FALSE)</f>
        <v>54.702354499999998</v>
      </c>
      <c r="O185" s="6" t="s">
        <v>25</v>
      </c>
      <c r="P185" s="6">
        <v>15</v>
      </c>
      <c r="Q185" s="6" t="str">
        <f>IF(tblSalaries[[#This Row],[Years of Experience]]&lt;5,"&lt;5",IF(tblSalaries[[#This Row],[Years of Experience]]&lt;10,"&lt;10",IF(tblSalaries[[#This Row],[Years of Experience]]&lt;15,"&lt;15",IF(tblSalaries[[#This Row],[Years of Experience]]&lt;20,"&lt;20"," &gt;20"))))</f>
        <v>&lt;20</v>
      </c>
      <c r="R185" s="14">
        <v>168</v>
      </c>
      <c r="S185" s="14">
        <f>VLOOKUP(tblSalaries[[#This Row],[clean Country]],Table3[[Country]:[GNI]],2,FALSE)</f>
        <v>35840</v>
      </c>
      <c r="T185" s="18">
        <f>tblSalaries[[#This Row],[Salary in USD]]/tblSalaries[[#This Row],[PPP GNI]]</f>
        <v>2.8585822456577419</v>
      </c>
      <c r="U185" s="27">
        <f>IF(ISNUMBER(VLOOKUP(tblSalaries[[#This Row],[clean Country]],calc!$B$22:$C$127,2,TRUE)),tblSalaries[[#This Row],[Salary in USD]],0.001)</f>
        <v>102451.58768437347</v>
      </c>
    </row>
    <row r="186" spans="2:21" ht="15" customHeight="1" x14ac:dyDescent="0.25">
      <c r="B186" s="6" t="s">
        <v>3419</v>
      </c>
      <c r="C186" s="7">
        <v>41059.456689814811</v>
      </c>
      <c r="D186" s="8">
        <v>8500</v>
      </c>
      <c r="E186" s="6">
        <v>102000</v>
      </c>
      <c r="F186" s="6" t="s">
        <v>6</v>
      </c>
      <c r="G186" s="9">
        <f>tblSalaries[[#This Row],[clean Salary (in local currency)]]*VLOOKUP(tblSalaries[[#This Row],[Currency]],tblXrate[],2,FALSE)</f>
        <v>102000</v>
      </c>
      <c r="H186" s="6" t="s">
        <v>108</v>
      </c>
      <c r="I186" s="6" t="s">
        <v>20</v>
      </c>
      <c r="J186" s="6" t="s">
        <v>15</v>
      </c>
      <c r="K186" s="6" t="str">
        <f>VLOOKUP(tblSalaries[[#This Row],[Where do you work]],tblCountries[[Actual]:[Mapping]],2,FALSE)</f>
        <v>USA</v>
      </c>
      <c r="L186" s="6" t="str">
        <f>VLOOKUP(tblSalaries[[#This Row],[clean Country]],tblCountries[[Mapping]:[Region]],2,FALSE)</f>
        <v>America</v>
      </c>
      <c r="M186" s="6">
        <f>VLOOKUP(tblSalaries[[#This Row],[clean Country]],tblCountries[[Mapping]:[geo_latitude]],3,FALSE)</f>
        <v>-100.37109375</v>
      </c>
      <c r="N186" s="6">
        <f>VLOOKUP(tblSalaries[[#This Row],[clean Country]],tblCountries[[Mapping]:[geo_latitude]],4,FALSE)</f>
        <v>40.580584664127599</v>
      </c>
      <c r="O186" s="6" t="s">
        <v>9</v>
      </c>
      <c r="P186" s="6">
        <v>5</v>
      </c>
      <c r="Q186" s="6" t="str">
        <f>IF(tblSalaries[[#This Row],[Years of Experience]]&lt;5,"&lt;5",IF(tblSalaries[[#This Row],[Years of Experience]]&lt;10,"&lt;10",IF(tblSalaries[[#This Row],[Years of Experience]]&lt;15,"&lt;15",IF(tblSalaries[[#This Row],[Years of Experience]]&lt;20,"&lt;20"," &gt;20"))))</f>
        <v>&lt;10</v>
      </c>
      <c r="R186" s="14">
        <v>169</v>
      </c>
      <c r="S186" s="14">
        <f>VLOOKUP(tblSalaries[[#This Row],[clean Country]],Table3[[Country]:[GNI]],2,FALSE)</f>
        <v>47310</v>
      </c>
      <c r="T186" s="18">
        <f>tblSalaries[[#This Row],[Salary in USD]]/tblSalaries[[#This Row],[PPP GNI]]</f>
        <v>2.1559923906150917</v>
      </c>
      <c r="U186" s="27">
        <f>IF(ISNUMBER(VLOOKUP(tblSalaries[[#This Row],[clean Country]],calc!$B$22:$C$127,2,TRUE)),tblSalaries[[#This Row],[Salary in USD]],0.001)</f>
        <v>1E-3</v>
      </c>
    </row>
    <row r="187" spans="2:21" ht="15" customHeight="1" x14ac:dyDescent="0.25">
      <c r="B187" s="6" t="s">
        <v>2079</v>
      </c>
      <c r="C187" s="7">
        <v>41054.957696759258</v>
      </c>
      <c r="D187" s="8" t="s">
        <v>123</v>
      </c>
      <c r="E187" s="6">
        <v>100000</v>
      </c>
      <c r="F187" s="6" t="s">
        <v>82</v>
      </c>
      <c r="G187" s="9">
        <f>tblSalaries[[#This Row],[clean Salary (in local currency)]]*VLOOKUP(tblSalaries[[#This Row],[Currency]],tblXrate[],2,FALSE)</f>
        <v>101990.96564026357</v>
      </c>
      <c r="H187" s="6" t="s">
        <v>124</v>
      </c>
      <c r="I187" s="6" t="s">
        <v>52</v>
      </c>
      <c r="J187" s="6" t="s">
        <v>84</v>
      </c>
      <c r="K187" s="6" t="str">
        <f>VLOOKUP(tblSalaries[[#This Row],[Where do you work]],tblCountries[[Actual]:[Mapping]],2,FALSE)</f>
        <v>Australia</v>
      </c>
      <c r="L187" s="6" t="str">
        <f>VLOOKUP(tblSalaries[[#This Row],[clean Country]],tblCountries[[Mapping]:[Region]],2,FALSE)</f>
        <v>Australia</v>
      </c>
      <c r="M187" s="6">
        <f>VLOOKUP(tblSalaries[[#This Row],[clean Country]],tblCountries[[Mapping]:[geo_latitude]],3,FALSE)</f>
        <v>136.67140151954899</v>
      </c>
      <c r="N187" s="6">
        <f>VLOOKUP(tblSalaries[[#This Row],[clean Country]],tblCountries[[Mapping]:[geo_latitude]],4,FALSE)</f>
        <v>-24.803590596310801</v>
      </c>
      <c r="O187" s="6" t="s">
        <v>9</v>
      </c>
      <c r="P187" s="6"/>
      <c r="Q187" s="6" t="str">
        <f>IF(tblSalaries[[#This Row],[Years of Experience]]&lt;5,"&lt;5",IF(tblSalaries[[#This Row],[Years of Experience]]&lt;10,"&lt;10",IF(tblSalaries[[#This Row],[Years of Experience]]&lt;15,"&lt;15",IF(tblSalaries[[#This Row],[Years of Experience]]&lt;20,"&lt;20"," &gt;20"))))</f>
        <v>&lt;5</v>
      </c>
      <c r="R187" s="14">
        <v>170</v>
      </c>
      <c r="S187" s="14">
        <f>VLOOKUP(tblSalaries[[#This Row],[clean Country]],Table3[[Country]:[GNI]],2,FALSE)</f>
        <v>36910</v>
      </c>
      <c r="T187" s="18">
        <f>tblSalaries[[#This Row],[Salary in USD]]/tblSalaries[[#This Row],[PPP GNI]]</f>
        <v>2.7632339647863335</v>
      </c>
      <c r="U187" s="27">
        <f>IF(ISNUMBER(VLOOKUP(tblSalaries[[#This Row],[clean Country]],calc!$B$22:$C$127,2,TRUE)),tblSalaries[[#This Row],[Salary in USD]],0.001)</f>
        <v>101990.96564026357</v>
      </c>
    </row>
    <row r="188" spans="2:21" ht="15" customHeight="1" x14ac:dyDescent="0.25">
      <c r="B188" s="6" t="s">
        <v>2604</v>
      </c>
      <c r="C188" s="7">
        <v>41055.411365740743</v>
      </c>
      <c r="D188" s="8">
        <v>100000</v>
      </c>
      <c r="E188" s="6">
        <v>100000</v>
      </c>
      <c r="F188" s="6" t="s">
        <v>82</v>
      </c>
      <c r="G188" s="9">
        <f>tblSalaries[[#This Row],[clean Salary (in local currency)]]*VLOOKUP(tblSalaries[[#This Row],[Currency]],tblXrate[],2,FALSE)</f>
        <v>101990.96564026357</v>
      </c>
      <c r="H188" s="6" t="s">
        <v>707</v>
      </c>
      <c r="I188" s="6" t="s">
        <v>52</v>
      </c>
      <c r="J188" s="6" t="s">
        <v>84</v>
      </c>
      <c r="K188" s="6" t="str">
        <f>VLOOKUP(tblSalaries[[#This Row],[Where do you work]],tblCountries[[Actual]:[Mapping]],2,FALSE)</f>
        <v>Australia</v>
      </c>
      <c r="L188" s="6" t="str">
        <f>VLOOKUP(tblSalaries[[#This Row],[clean Country]],tblCountries[[Mapping]:[Region]],2,FALSE)</f>
        <v>Australia</v>
      </c>
      <c r="M188" s="6">
        <f>VLOOKUP(tblSalaries[[#This Row],[clean Country]],tblCountries[[Mapping]:[geo_latitude]],3,FALSE)</f>
        <v>136.67140151954899</v>
      </c>
      <c r="N188" s="6">
        <f>VLOOKUP(tblSalaries[[#This Row],[clean Country]],tblCountries[[Mapping]:[geo_latitude]],4,FALSE)</f>
        <v>-24.803590596310801</v>
      </c>
      <c r="O188" s="6" t="s">
        <v>18</v>
      </c>
      <c r="P188" s="6">
        <v>20</v>
      </c>
      <c r="Q188" s="6" t="str">
        <f>IF(tblSalaries[[#This Row],[Years of Experience]]&lt;5,"&lt;5",IF(tblSalaries[[#This Row],[Years of Experience]]&lt;10,"&lt;10",IF(tblSalaries[[#This Row],[Years of Experience]]&lt;15,"&lt;15",IF(tblSalaries[[#This Row],[Years of Experience]]&lt;20,"&lt;20"," &gt;20"))))</f>
        <v xml:space="preserve"> &gt;20</v>
      </c>
      <c r="R188" s="14">
        <v>171</v>
      </c>
      <c r="S188" s="14">
        <f>VLOOKUP(tblSalaries[[#This Row],[clean Country]],Table3[[Country]:[GNI]],2,FALSE)</f>
        <v>36910</v>
      </c>
      <c r="T188" s="18">
        <f>tblSalaries[[#This Row],[Salary in USD]]/tblSalaries[[#This Row],[PPP GNI]]</f>
        <v>2.7632339647863335</v>
      </c>
      <c r="U188" s="27">
        <f>IF(ISNUMBER(VLOOKUP(tblSalaries[[#This Row],[clean Country]],calc!$B$22:$C$127,2,TRUE)),tblSalaries[[#This Row],[Salary in USD]],0.001)</f>
        <v>101990.96564026357</v>
      </c>
    </row>
    <row r="189" spans="2:21" ht="15" customHeight="1" x14ac:dyDescent="0.25">
      <c r="B189" s="6" t="s">
        <v>2620</v>
      </c>
      <c r="C189" s="7">
        <v>41055.462326388886</v>
      </c>
      <c r="D189" s="8">
        <v>100000</v>
      </c>
      <c r="E189" s="6">
        <v>100000</v>
      </c>
      <c r="F189" s="6" t="s">
        <v>82</v>
      </c>
      <c r="G189" s="9">
        <f>tblSalaries[[#This Row],[clean Salary (in local currency)]]*VLOOKUP(tblSalaries[[#This Row],[Currency]],tblXrate[],2,FALSE)</f>
        <v>101990.96564026357</v>
      </c>
      <c r="H189" s="6" t="s">
        <v>207</v>
      </c>
      <c r="I189" s="6" t="s">
        <v>20</v>
      </c>
      <c r="J189" s="6" t="s">
        <v>84</v>
      </c>
      <c r="K189" s="6" t="str">
        <f>VLOOKUP(tblSalaries[[#This Row],[Where do you work]],tblCountries[[Actual]:[Mapping]],2,FALSE)</f>
        <v>Australia</v>
      </c>
      <c r="L189" s="6" t="str">
        <f>VLOOKUP(tblSalaries[[#This Row],[clean Country]],tblCountries[[Mapping]:[Region]],2,FALSE)</f>
        <v>Australia</v>
      </c>
      <c r="M189" s="6">
        <f>VLOOKUP(tblSalaries[[#This Row],[clean Country]],tblCountries[[Mapping]:[geo_latitude]],3,FALSE)</f>
        <v>136.67140151954899</v>
      </c>
      <c r="N189" s="6">
        <f>VLOOKUP(tblSalaries[[#This Row],[clean Country]],tblCountries[[Mapping]:[geo_latitude]],4,FALSE)</f>
        <v>-24.803590596310801</v>
      </c>
      <c r="O189" s="6" t="s">
        <v>13</v>
      </c>
      <c r="P189" s="6">
        <v>1</v>
      </c>
      <c r="Q189" s="6" t="str">
        <f>IF(tblSalaries[[#This Row],[Years of Experience]]&lt;5,"&lt;5",IF(tblSalaries[[#This Row],[Years of Experience]]&lt;10,"&lt;10",IF(tblSalaries[[#This Row],[Years of Experience]]&lt;15,"&lt;15",IF(tblSalaries[[#This Row],[Years of Experience]]&lt;20,"&lt;20"," &gt;20"))))</f>
        <v>&lt;5</v>
      </c>
      <c r="R189" s="14">
        <v>172</v>
      </c>
      <c r="S189" s="14">
        <f>VLOOKUP(tblSalaries[[#This Row],[clean Country]],Table3[[Country]:[GNI]],2,FALSE)</f>
        <v>36910</v>
      </c>
      <c r="T189" s="18">
        <f>tblSalaries[[#This Row],[Salary in USD]]/tblSalaries[[#This Row],[PPP GNI]]</f>
        <v>2.7632339647863335</v>
      </c>
      <c r="U189" s="27">
        <f>IF(ISNUMBER(VLOOKUP(tblSalaries[[#This Row],[clean Country]],calc!$B$22:$C$127,2,TRUE)),tblSalaries[[#This Row],[Salary in USD]],0.001)</f>
        <v>101990.96564026357</v>
      </c>
    </row>
    <row r="190" spans="2:21" ht="15" customHeight="1" x14ac:dyDescent="0.25">
      <c r="B190" s="6" t="s">
        <v>2674</v>
      </c>
      <c r="C190" s="7">
        <v>41055.544421296298</v>
      </c>
      <c r="D190" s="8">
        <v>100000</v>
      </c>
      <c r="E190" s="6">
        <v>100000</v>
      </c>
      <c r="F190" s="6" t="s">
        <v>82</v>
      </c>
      <c r="G190" s="9">
        <f>tblSalaries[[#This Row],[clean Salary (in local currency)]]*VLOOKUP(tblSalaries[[#This Row],[Currency]],tblXrate[],2,FALSE)</f>
        <v>101990.96564026357</v>
      </c>
      <c r="H190" s="6" t="s">
        <v>779</v>
      </c>
      <c r="I190" s="6" t="s">
        <v>52</v>
      </c>
      <c r="J190" s="6" t="s">
        <v>84</v>
      </c>
      <c r="K190" s="6" t="str">
        <f>VLOOKUP(tblSalaries[[#This Row],[Where do you work]],tblCountries[[Actual]:[Mapping]],2,FALSE)</f>
        <v>Australia</v>
      </c>
      <c r="L190" s="6" t="str">
        <f>VLOOKUP(tblSalaries[[#This Row],[clean Country]],tblCountries[[Mapping]:[Region]],2,FALSE)</f>
        <v>Australia</v>
      </c>
      <c r="M190" s="6">
        <f>VLOOKUP(tblSalaries[[#This Row],[clean Country]],tblCountries[[Mapping]:[geo_latitude]],3,FALSE)</f>
        <v>136.67140151954899</v>
      </c>
      <c r="N190" s="6">
        <f>VLOOKUP(tblSalaries[[#This Row],[clean Country]],tblCountries[[Mapping]:[geo_latitude]],4,FALSE)</f>
        <v>-24.803590596310801</v>
      </c>
      <c r="O190" s="6" t="s">
        <v>25</v>
      </c>
      <c r="P190" s="6">
        <v>20</v>
      </c>
      <c r="Q190" s="6" t="str">
        <f>IF(tblSalaries[[#This Row],[Years of Experience]]&lt;5,"&lt;5",IF(tblSalaries[[#This Row],[Years of Experience]]&lt;10,"&lt;10",IF(tblSalaries[[#This Row],[Years of Experience]]&lt;15,"&lt;15",IF(tblSalaries[[#This Row],[Years of Experience]]&lt;20,"&lt;20"," &gt;20"))))</f>
        <v xml:space="preserve"> &gt;20</v>
      </c>
      <c r="R190" s="14">
        <v>173</v>
      </c>
      <c r="S190" s="14">
        <f>VLOOKUP(tblSalaries[[#This Row],[clean Country]],Table3[[Country]:[GNI]],2,FALSE)</f>
        <v>36910</v>
      </c>
      <c r="T190" s="18">
        <f>tblSalaries[[#This Row],[Salary in USD]]/tblSalaries[[#This Row],[PPP GNI]]</f>
        <v>2.7632339647863335</v>
      </c>
      <c r="U190" s="27">
        <f>IF(ISNUMBER(VLOOKUP(tblSalaries[[#This Row],[clean Country]],calc!$B$22:$C$127,2,TRUE)),tblSalaries[[#This Row],[Salary in USD]],0.001)</f>
        <v>101990.96564026357</v>
      </c>
    </row>
    <row r="191" spans="2:21" ht="15" customHeight="1" x14ac:dyDescent="0.25">
      <c r="B191" s="6" t="s">
        <v>2954</v>
      </c>
      <c r="C191" s="7">
        <v>41057.274884259263</v>
      </c>
      <c r="D191" s="8">
        <v>100000</v>
      </c>
      <c r="E191" s="6">
        <v>100000</v>
      </c>
      <c r="F191" s="6" t="s">
        <v>82</v>
      </c>
      <c r="G191" s="9">
        <f>tblSalaries[[#This Row],[clean Salary (in local currency)]]*VLOOKUP(tblSalaries[[#This Row],[Currency]],tblXrate[],2,FALSE)</f>
        <v>101990.96564026357</v>
      </c>
      <c r="H191" s="6" t="s">
        <v>76</v>
      </c>
      <c r="I191" s="6" t="s">
        <v>356</v>
      </c>
      <c r="J191" s="6" t="s">
        <v>84</v>
      </c>
      <c r="K191" s="6" t="str">
        <f>VLOOKUP(tblSalaries[[#This Row],[Where do you work]],tblCountries[[Actual]:[Mapping]],2,FALSE)</f>
        <v>Australia</v>
      </c>
      <c r="L191" s="6" t="str">
        <f>VLOOKUP(tblSalaries[[#This Row],[clean Country]],tblCountries[[Mapping]:[Region]],2,FALSE)</f>
        <v>Australia</v>
      </c>
      <c r="M191" s="6">
        <f>VLOOKUP(tblSalaries[[#This Row],[clean Country]],tblCountries[[Mapping]:[geo_latitude]],3,FALSE)</f>
        <v>136.67140151954899</v>
      </c>
      <c r="N191" s="6">
        <f>VLOOKUP(tblSalaries[[#This Row],[clean Country]],tblCountries[[Mapping]:[geo_latitude]],4,FALSE)</f>
        <v>-24.803590596310801</v>
      </c>
      <c r="O191" s="6" t="s">
        <v>13</v>
      </c>
      <c r="P191" s="6">
        <v>6</v>
      </c>
      <c r="Q191" s="6" t="str">
        <f>IF(tblSalaries[[#This Row],[Years of Experience]]&lt;5,"&lt;5",IF(tblSalaries[[#This Row],[Years of Experience]]&lt;10,"&lt;10",IF(tblSalaries[[#This Row],[Years of Experience]]&lt;15,"&lt;15",IF(tblSalaries[[#This Row],[Years of Experience]]&lt;20,"&lt;20"," &gt;20"))))</f>
        <v>&lt;10</v>
      </c>
      <c r="R191" s="14">
        <v>174</v>
      </c>
      <c r="S191" s="14">
        <f>VLOOKUP(tblSalaries[[#This Row],[clean Country]],Table3[[Country]:[GNI]],2,FALSE)</f>
        <v>36910</v>
      </c>
      <c r="T191" s="18">
        <f>tblSalaries[[#This Row],[Salary in USD]]/tblSalaries[[#This Row],[PPP GNI]]</f>
        <v>2.7632339647863335</v>
      </c>
      <c r="U191" s="27">
        <f>IF(ISNUMBER(VLOOKUP(tblSalaries[[#This Row],[clean Country]],calc!$B$22:$C$127,2,TRUE)),tblSalaries[[#This Row],[Salary in USD]],0.001)</f>
        <v>101990.96564026357</v>
      </c>
    </row>
    <row r="192" spans="2:21" ht="15" customHeight="1" x14ac:dyDescent="0.25">
      <c r="B192" s="6" t="s">
        <v>2978</v>
      </c>
      <c r="C192" s="7">
        <v>41057.390231481484</v>
      </c>
      <c r="D192" s="8">
        <v>100000</v>
      </c>
      <c r="E192" s="6">
        <v>100000</v>
      </c>
      <c r="F192" s="6" t="s">
        <v>82</v>
      </c>
      <c r="G192" s="9">
        <f>tblSalaries[[#This Row],[clean Salary (in local currency)]]*VLOOKUP(tblSalaries[[#This Row],[Currency]],tblXrate[],2,FALSE)</f>
        <v>101990.96564026357</v>
      </c>
      <c r="H192" s="6" t="s">
        <v>855</v>
      </c>
      <c r="I192" s="6" t="s">
        <v>20</v>
      </c>
      <c r="J192" s="6" t="s">
        <v>84</v>
      </c>
      <c r="K192" s="6" t="str">
        <f>VLOOKUP(tblSalaries[[#This Row],[Where do you work]],tblCountries[[Actual]:[Mapping]],2,FALSE)</f>
        <v>Australia</v>
      </c>
      <c r="L192" s="6" t="str">
        <f>VLOOKUP(tblSalaries[[#This Row],[clean Country]],tblCountries[[Mapping]:[Region]],2,FALSE)</f>
        <v>Australia</v>
      </c>
      <c r="M192" s="6">
        <f>VLOOKUP(tblSalaries[[#This Row],[clean Country]],tblCountries[[Mapping]:[geo_latitude]],3,FALSE)</f>
        <v>136.67140151954899</v>
      </c>
      <c r="N192" s="6">
        <f>VLOOKUP(tblSalaries[[#This Row],[clean Country]],tblCountries[[Mapping]:[geo_latitude]],4,FALSE)</f>
        <v>-24.803590596310801</v>
      </c>
      <c r="O192" s="6" t="s">
        <v>9</v>
      </c>
      <c r="P192" s="6">
        <v>20</v>
      </c>
      <c r="Q192" s="6" t="str">
        <f>IF(tblSalaries[[#This Row],[Years of Experience]]&lt;5,"&lt;5",IF(tblSalaries[[#This Row],[Years of Experience]]&lt;10,"&lt;10",IF(tblSalaries[[#This Row],[Years of Experience]]&lt;15,"&lt;15",IF(tblSalaries[[#This Row],[Years of Experience]]&lt;20,"&lt;20"," &gt;20"))))</f>
        <v xml:space="preserve"> &gt;20</v>
      </c>
      <c r="R192" s="14">
        <v>175</v>
      </c>
      <c r="S192" s="14">
        <f>VLOOKUP(tblSalaries[[#This Row],[clean Country]],Table3[[Country]:[GNI]],2,FALSE)</f>
        <v>36910</v>
      </c>
      <c r="T192" s="18">
        <f>tblSalaries[[#This Row],[Salary in USD]]/tblSalaries[[#This Row],[PPP GNI]]</f>
        <v>2.7632339647863335</v>
      </c>
      <c r="U192" s="27">
        <f>IF(ISNUMBER(VLOOKUP(tblSalaries[[#This Row],[clean Country]],calc!$B$22:$C$127,2,TRUE)),tblSalaries[[#This Row],[Salary in USD]],0.001)</f>
        <v>101990.96564026357</v>
      </c>
    </row>
    <row r="193" spans="2:21" ht="15" customHeight="1" x14ac:dyDescent="0.25">
      <c r="B193" s="6" t="s">
        <v>3248</v>
      </c>
      <c r="C193" s="7">
        <v>41058.39271990741</v>
      </c>
      <c r="D193" s="8">
        <v>100000</v>
      </c>
      <c r="E193" s="6">
        <v>100000</v>
      </c>
      <c r="F193" s="6" t="s">
        <v>82</v>
      </c>
      <c r="G193" s="9">
        <f>tblSalaries[[#This Row],[clean Salary (in local currency)]]*VLOOKUP(tblSalaries[[#This Row],[Currency]],tblXrate[],2,FALSE)</f>
        <v>101990.96564026357</v>
      </c>
      <c r="H193" s="6" t="s">
        <v>1419</v>
      </c>
      <c r="I193" s="6" t="s">
        <v>356</v>
      </c>
      <c r="J193" s="6" t="s">
        <v>84</v>
      </c>
      <c r="K193" s="6" t="str">
        <f>VLOOKUP(tblSalaries[[#This Row],[Where do you work]],tblCountries[[Actual]:[Mapping]],2,FALSE)</f>
        <v>Australia</v>
      </c>
      <c r="L193" s="6" t="str">
        <f>VLOOKUP(tblSalaries[[#This Row],[clean Country]],tblCountries[[Mapping]:[Region]],2,FALSE)</f>
        <v>Australia</v>
      </c>
      <c r="M193" s="6">
        <f>VLOOKUP(tblSalaries[[#This Row],[clean Country]],tblCountries[[Mapping]:[geo_latitude]],3,FALSE)</f>
        <v>136.67140151954899</v>
      </c>
      <c r="N193" s="6">
        <f>VLOOKUP(tblSalaries[[#This Row],[clean Country]],tblCountries[[Mapping]:[geo_latitude]],4,FALSE)</f>
        <v>-24.803590596310801</v>
      </c>
      <c r="O193" s="6" t="s">
        <v>9</v>
      </c>
      <c r="P193" s="6">
        <v>15</v>
      </c>
      <c r="Q193" s="6" t="str">
        <f>IF(tblSalaries[[#This Row],[Years of Experience]]&lt;5,"&lt;5",IF(tblSalaries[[#This Row],[Years of Experience]]&lt;10,"&lt;10",IF(tblSalaries[[#This Row],[Years of Experience]]&lt;15,"&lt;15",IF(tblSalaries[[#This Row],[Years of Experience]]&lt;20,"&lt;20"," &gt;20"))))</f>
        <v>&lt;20</v>
      </c>
      <c r="R193" s="14">
        <v>176</v>
      </c>
      <c r="S193" s="14">
        <f>VLOOKUP(tblSalaries[[#This Row],[clean Country]],Table3[[Country]:[GNI]],2,FALSE)</f>
        <v>36910</v>
      </c>
      <c r="T193" s="18">
        <f>tblSalaries[[#This Row],[Salary in USD]]/tblSalaries[[#This Row],[PPP GNI]]</f>
        <v>2.7632339647863335</v>
      </c>
      <c r="U193" s="27">
        <f>IF(ISNUMBER(VLOOKUP(tblSalaries[[#This Row],[clean Country]],calc!$B$22:$C$127,2,TRUE)),tblSalaries[[#This Row],[Salary in USD]],0.001)</f>
        <v>101990.96564026357</v>
      </c>
    </row>
    <row r="194" spans="2:21" ht="15" customHeight="1" x14ac:dyDescent="0.25">
      <c r="B194" s="6" t="s">
        <v>3331</v>
      </c>
      <c r="C194" s="7">
        <v>41058.788402777776</v>
      </c>
      <c r="D194" s="8">
        <v>100000</v>
      </c>
      <c r="E194" s="6">
        <v>100000</v>
      </c>
      <c r="F194" s="6" t="s">
        <v>82</v>
      </c>
      <c r="G194" s="9">
        <f>tblSalaries[[#This Row],[clean Salary (in local currency)]]*VLOOKUP(tblSalaries[[#This Row],[Currency]],tblXrate[],2,FALSE)</f>
        <v>101990.96564026357</v>
      </c>
      <c r="H194" s="6" t="s">
        <v>1517</v>
      </c>
      <c r="I194" s="6" t="s">
        <v>356</v>
      </c>
      <c r="J194" s="6" t="s">
        <v>84</v>
      </c>
      <c r="K194" s="6" t="str">
        <f>VLOOKUP(tblSalaries[[#This Row],[Where do you work]],tblCountries[[Actual]:[Mapping]],2,FALSE)</f>
        <v>Australia</v>
      </c>
      <c r="L194" s="6" t="str">
        <f>VLOOKUP(tblSalaries[[#This Row],[clean Country]],tblCountries[[Mapping]:[Region]],2,FALSE)</f>
        <v>Australia</v>
      </c>
      <c r="M194" s="6">
        <f>VLOOKUP(tblSalaries[[#This Row],[clean Country]],tblCountries[[Mapping]:[geo_latitude]],3,FALSE)</f>
        <v>136.67140151954899</v>
      </c>
      <c r="N194" s="6">
        <f>VLOOKUP(tblSalaries[[#This Row],[clean Country]],tblCountries[[Mapping]:[geo_latitude]],4,FALSE)</f>
        <v>-24.803590596310801</v>
      </c>
      <c r="O194" s="6" t="s">
        <v>25</v>
      </c>
      <c r="P194" s="6">
        <v>30</v>
      </c>
      <c r="Q194" s="6" t="str">
        <f>IF(tblSalaries[[#This Row],[Years of Experience]]&lt;5,"&lt;5",IF(tblSalaries[[#This Row],[Years of Experience]]&lt;10,"&lt;10",IF(tblSalaries[[#This Row],[Years of Experience]]&lt;15,"&lt;15",IF(tblSalaries[[#This Row],[Years of Experience]]&lt;20,"&lt;20"," &gt;20"))))</f>
        <v xml:space="preserve"> &gt;20</v>
      </c>
      <c r="R194" s="14">
        <v>177</v>
      </c>
      <c r="S194" s="14">
        <f>VLOOKUP(tblSalaries[[#This Row],[clean Country]],Table3[[Country]:[GNI]],2,FALSE)</f>
        <v>36910</v>
      </c>
      <c r="T194" s="18">
        <f>tblSalaries[[#This Row],[Salary in USD]]/tblSalaries[[#This Row],[PPP GNI]]</f>
        <v>2.7632339647863335</v>
      </c>
      <c r="U194" s="27">
        <f>IF(ISNUMBER(VLOOKUP(tblSalaries[[#This Row],[clean Country]],calc!$B$22:$C$127,2,TRUE)),tblSalaries[[#This Row],[Salary in USD]],0.001)</f>
        <v>101990.96564026357</v>
      </c>
    </row>
    <row r="195" spans="2:21" ht="15" customHeight="1" x14ac:dyDescent="0.25">
      <c r="B195" s="6" t="s">
        <v>3554</v>
      </c>
      <c r="C195" s="7">
        <v>41061.30736111111</v>
      </c>
      <c r="D195" s="8">
        <v>100000</v>
      </c>
      <c r="E195" s="6">
        <v>100000</v>
      </c>
      <c r="F195" s="6" t="s">
        <v>82</v>
      </c>
      <c r="G195" s="9">
        <f>tblSalaries[[#This Row],[clean Salary (in local currency)]]*VLOOKUP(tblSalaries[[#This Row],[Currency]],tblXrate[],2,FALSE)</f>
        <v>101990.96564026357</v>
      </c>
      <c r="H195" s="6" t="s">
        <v>772</v>
      </c>
      <c r="I195" s="6" t="s">
        <v>52</v>
      </c>
      <c r="J195" s="6" t="s">
        <v>84</v>
      </c>
      <c r="K195" s="6" t="str">
        <f>VLOOKUP(tblSalaries[[#This Row],[Where do you work]],tblCountries[[Actual]:[Mapping]],2,FALSE)</f>
        <v>Australia</v>
      </c>
      <c r="L195" s="6" t="str">
        <f>VLOOKUP(tblSalaries[[#This Row],[clean Country]],tblCountries[[Mapping]:[Region]],2,FALSE)</f>
        <v>Australia</v>
      </c>
      <c r="M195" s="6">
        <f>VLOOKUP(tblSalaries[[#This Row],[clean Country]],tblCountries[[Mapping]:[geo_latitude]],3,FALSE)</f>
        <v>136.67140151954899</v>
      </c>
      <c r="N195" s="6">
        <f>VLOOKUP(tblSalaries[[#This Row],[clean Country]],tblCountries[[Mapping]:[geo_latitude]],4,FALSE)</f>
        <v>-24.803590596310801</v>
      </c>
      <c r="O195" s="6" t="s">
        <v>9</v>
      </c>
      <c r="P195" s="6">
        <v>20</v>
      </c>
      <c r="Q195" s="6" t="str">
        <f>IF(tblSalaries[[#This Row],[Years of Experience]]&lt;5,"&lt;5",IF(tblSalaries[[#This Row],[Years of Experience]]&lt;10,"&lt;10",IF(tblSalaries[[#This Row],[Years of Experience]]&lt;15,"&lt;15",IF(tblSalaries[[#This Row],[Years of Experience]]&lt;20,"&lt;20"," &gt;20"))))</f>
        <v xml:space="preserve"> &gt;20</v>
      </c>
      <c r="R195" s="14">
        <v>178</v>
      </c>
      <c r="S195" s="14">
        <f>VLOOKUP(tblSalaries[[#This Row],[clean Country]],Table3[[Country]:[GNI]],2,FALSE)</f>
        <v>36910</v>
      </c>
      <c r="T195" s="18">
        <f>tblSalaries[[#This Row],[Salary in USD]]/tblSalaries[[#This Row],[PPP GNI]]</f>
        <v>2.7632339647863335</v>
      </c>
      <c r="U195" s="27">
        <f>IF(ISNUMBER(VLOOKUP(tblSalaries[[#This Row],[clean Country]],calc!$B$22:$C$127,2,TRUE)),tblSalaries[[#This Row],[Salary in USD]],0.001)</f>
        <v>101990.96564026357</v>
      </c>
    </row>
    <row r="196" spans="2:21" ht="15" customHeight="1" x14ac:dyDescent="0.25">
      <c r="B196" s="6" t="s">
        <v>2907</v>
      </c>
      <c r="C196" s="7">
        <v>41056.763553240744</v>
      </c>
      <c r="D196" s="8">
        <v>64210.1</v>
      </c>
      <c r="E196" s="6">
        <v>64210</v>
      </c>
      <c r="F196" s="6" t="s">
        <v>69</v>
      </c>
      <c r="G196" s="9">
        <f>tblSalaries[[#This Row],[clean Salary (in local currency)]]*VLOOKUP(tblSalaries[[#This Row],[Currency]],tblXrate[],2,FALSE)</f>
        <v>101206.40684944032</v>
      </c>
      <c r="H196" s="6" t="s">
        <v>1056</v>
      </c>
      <c r="I196" s="6" t="s">
        <v>356</v>
      </c>
      <c r="J196" s="6" t="s">
        <v>71</v>
      </c>
      <c r="K196" s="6" t="str">
        <f>VLOOKUP(tblSalaries[[#This Row],[Where do you work]],tblCountries[[Actual]:[Mapping]],2,FALSE)</f>
        <v>UK</v>
      </c>
      <c r="L196" s="6" t="str">
        <f>VLOOKUP(tblSalaries[[#This Row],[clean Country]],tblCountries[[Mapping]:[Region]],2,FALSE)</f>
        <v>Europe</v>
      </c>
      <c r="M196" s="6">
        <f>VLOOKUP(tblSalaries[[#This Row],[clean Country]],tblCountries[[Mapping]:[geo_latitude]],3,FALSE)</f>
        <v>-3.2765753000000002</v>
      </c>
      <c r="N196" s="6">
        <f>VLOOKUP(tblSalaries[[#This Row],[clean Country]],tblCountries[[Mapping]:[geo_latitude]],4,FALSE)</f>
        <v>54.702354499999998</v>
      </c>
      <c r="O196" s="6" t="s">
        <v>9</v>
      </c>
      <c r="P196" s="6">
        <v>16</v>
      </c>
      <c r="Q196" s="6" t="str">
        <f>IF(tblSalaries[[#This Row],[Years of Experience]]&lt;5,"&lt;5",IF(tblSalaries[[#This Row],[Years of Experience]]&lt;10,"&lt;10",IF(tblSalaries[[#This Row],[Years of Experience]]&lt;15,"&lt;15",IF(tblSalaries[[#This Row],[Years of Experience]]&lt;20,"&lt;20"," &gt;20"))))</f>
        <v>&lt;20</v>
      </c>
      <c r="R196" s="14">
        <v>179</v>
      </c>
      <c r="S196" s="14">
        <f>VLOOKUP(tblSalaries[[#This Row],[clean Country]],Table3[[Country]:[GNI]],2,FALSE)</f>
        <v>35840</v>
      </c>
      <c r="T196" s="18">
        <f>tblSalaries[[#This Row],[Salary in USD]]/tblSalaries[[#This Row],[PPP GNI]]</f>
        <v>2.8238394768259019</v>
      </c>
      <c r="U196" s="27">
        <f>IF(ISNUMBER(VLOOKUP(tblSalaries[[#This Row],[clean Country]],calc!$B$22:$C$127,2,TRUE)),tblSalaries[[#This Row],[Salary in USD]],0.001)</f>
        <v>101206.40684944032</v>
      </c>
    </row>
    <row r="197" spans="2:21" ht="15" customHeight="1" x14ac:dyDescent="0.25">
      <c r="B197" s="6" t="s">
        <v>3887</v>
      </c>
      <c r="C197" s="7">
        <v>41080.873877314814</v>
      </c>
      <c r="D197" s="8">
        <v>8400</v>
      </c>
      <c r="E197" s="6">
        <v>100800</v>
      </c>
      <c r="F197" s="6" t="s">
        <v>6</v>
      </c>
      <c r="G197" s="9">
        <f>tblSalaries[[#This Row],[clean Salary (in local currency)]]*VLOOKUP(tblSalaries[[#This Row],[Currency]],tblXrate[],2,FALSE)</f>
        <v>100800</v>
      </c>
      <c r="H197" s="6" t="s">
        <v>1741</v>
      </c>
      <c r="I197" s="6" t="s">
        <v>4001</v>
      </c>
      <c r="J197" s="6" t="s">
        <v>2004</v>
      </c>
      <c r="K197" s="6" t="str">
        <f>VLOOKUP(tblSalaries[[#This Row],[Where do you work]],tblCountries[[Actual]:[Mapping]],2,FALSE)</f>
        <v>Oman</v>
      </c>
      <c r="L197" s="6" t="str">
        <f>VLOOKUP(tblSalaries[[#This Row],[clean Country]],tblCountries[[Mapping]:[Region]],2,FALSE)</f>
        <v>MENA</v>
      </c>
      <c r="M197" s="6">
        <f>VLOOKUP(tblSalaries[[#This Row],[clean Country]],tblCountries[[Mapping]:[geo_latitude]],3,FALSE)</f>
        <v>56.204361666001901</v>
      </c>
      <c r="N197" s="6">
        <f>VLOOKUP(tblSalaries[[#This Row],[clean Country]],tblCountries[[Mapping]:[geo_latitude]],4,FALSE)</f>
        <v>20.5725797624225</v>
      </c>
      <c r="O197" s="6" t="s">
        <v>9</v>
      </c>
      <c r="P197" s="6">
        <v>4</v>
      </c>
      <c r="Q197" s="6" t="str">
        <f>IF(tblSalaries[[#This Row],[Years of Experience]]&lt;5,"&lt;5",IF(tblSalaries[[#This Row],[Years of Experience]]&lt;10,"&lt;10",IF(tblSalaries[[#This Row],[Years of Experience]]&lt;15,"&lt;15",IF(tblSalaries[[#This Row],[Years of Experience]]&lt;20,"&lt;20"," &gt;20"))))</f>
        <v>&lt;5</v>
      </c>
      <c r="R197" s="14">
        <v>180</v>
      </c>
      <c r="S197" s="14">
        <f>VLOOKUP(tblSalaries[[#This Row],[clean Country]],Table3[[Country]:[GNI]],2,FALSE)</f>
        <v>25190</v>
      </c>
      <c r="T197" s="18">
        <f>tblSalaries[[#This Row],[Salary in USD]]/tblSalaries[[#This Row],[PPP GNI]]</f>
        <v>4.0015879317189365</v>
      </c>
      <c r="U197" s="27">
        <f>IF(ISNUMBER(VLOOKUP(tblSalaries[[#This Row],[clean Country]],calc!$B$22:$C$127,2,TRUE)),tblSalaries[[#This Row],[Salary in USD]],0.001)</f>
        <v>100800</v>
      </c>
    </row>
    <row r="198" spans="2:21" ht="15" customHeight="1" x14ac:dyDescent="0.25">
      <c r="B198" s="6" t="s">
        <v>3555</v>
      </c>
      <c r="C198" s="7">
        <v>41061.337893518517</v>
      </c>
      <c r="D198" s="8" t="s">
        <v>1734</v>
      </c>
      <c r="E198" s="6">
        <v>5650000</v>
      </c>
      <c r="F198" s="6" t="s">
        <v>40</v>
      </c>
      <c r="G198" s="9">
        <f>tblSalaries[[#This Row],[clean Salary (in local currency)]]*VLOOKUP(tblSalaries[[#This Row],[Currency]],tblXrate[],2,FALSE)</f>
        <v>100614.72928405051</v>
      </c>
      <c r="H198" s="6" t="s">
        <v>360</v>
      </c>
      <c r="I198" s="6" t="s">
        <v>3999</v>
      </c>
      <c r="J198" s="6" t="s">
        <v>8</v>
      </c>
      <c r="K198" s="6" t="str">
        <f>VLOOKUP(tblSalaries[[#This Row],[Where do you work]],tblCountries[[Actual]:[Mapping]],2,FALSE)</f>
        <v>India</v>
      </c>
      <c r="L198" s="6" t="str">
        <f>VLOOKUP(tblSalaries[[#This Row],[clean Country]],tblCountries[[Mapping]:[Region]],2,FALSE)</f>
        <v>Asia</v>
      </c>
      <c r="M198" s="6">
        <f>VLOOKUP(tblSalaries[[#This Row],[clean Country]],tblCountries[[Mapping]:[geo_latitude]],3,FALSE)</f>
        <v>79.718824157759499</v>
      </c>
      <c r="N198" s="6">
        <f>VLOOKUP(tblSalaries[[#This Row],[clean Country]],tblCountries[[Mapping]:[geo_latitude]],4,FALSE)</f>
        <v>22.134914550529199</v>
      </c>
      <c r="O198" s="6" t="s">
        <v>18</v>
      </c>
      <c r="P198" s="6">
        <v>6</v>
      </c>
      <c r="Q198" s="6" t="str">
        <f>IF(tblSalaries[[#This Row],[Years of Experience]]&lt;5,"&lt;5",IF(tblSalaries[[#This Row],[Years of Experience]]&lt;10,"&lt;10",IF(tblSalaries[[#This Row],[Years of Experience]]&lt;15,"&lt;15",IF(tblSalaries[[#This Row],[Years of Experience]]&lt;20,"&lt;20"," &gt;20"))))</f>
        <v>&lt;10</v>
      </c>
      <c r="R198" s="14">
        <v>181</v>
      </c>
      <c r="S198" s="14">
        <f>VLOOKUP(tblSalaries[[#This Row],[clean Country]],Table3[[Country]:[GNI]],2,FALSE)</f>
        <v>3400</v>
      </c>
      <c r="T198" s="18">
        <f>tblSalaries[[#This Row],[Salary in USD]]/tblSalaries[[#This Row],[PPP GNI]]</f>
        <v>29.592567436485446</v>
      </c>
      <c r="U198" s="27">
        <f>IF(ISNUMBER(VLOOKUP(tblSalaries[[#This Row],[clean Country]],calc!$B$22:$C$127,2,TRUE)),tblSalaries[[#This Row],[Salary in USD]],0.001)</f>
        <v>100614.72928405051</v>
      </c>
    </row>
    <row r="199" spans="2:21" ht="15" customHeight="1" x14ac:dyDescent="0.25">
      <c r="B199" s="6" t="s">
        <v>2056</v>
      </c>
      <c r="C199" s="7">
        <v>41054.253437500003</v>
      </c>
      <c r="D199" s="8" t="s">
        <v>97</v>
      </c>
      <c r="E199" s="6">
        <v>100000</v>
      </c>
      <c r="F199" s="6" t="s">
        <v>6</v>
      </c>
      <c r="G199" s="9">
        <f>tblSalaries[[#This Row],[clean Salary (in local currency)]]*VLOOKUP(tblSalaries[[#This Row],[Currency]],tblXrate[],2,FALSE)</f>
        <v>100000</v>
      </c>
      <c r="H199" s="6" t="s">
        <v>98</v>
      </c>
      <c r="I199" s="6" t="s">
        <v>20</v>
      </c>
      <c r="J199" s="6" t="s">
        <v>24</v>
      </c>
      <c r="K199" s="6" t="str">
        <f>VLOOKUP(tblSalaries[[#This Row],[Where do you work]],tblCountries[[Actual]:[Mapping]],2,FALSE)</f>
        <v>Germany</v>
      </c>
      <c r="L199" s="6" t="str">
        <f>VLOOKUP(tblSalaries[[#This Row],[clean Country]],tblCountries[[Mapping]:[Region]],2,FALSE)</f>
        <v>Europe</v>
      </c>
      <c r="M199" s="6">
        <f>VLOOKUP(tblSalaries[[#This Row],[clean Country]],tblCountries[[Mapping]:[geo_latitude]],3,FALSE)</f>
        <v>10.370231137780101</v>
      </c>
      <c r="N199" s="6">
        <f>VLOOKUP(tblSalaries[[#This Row],[clean Country]],tblCountries[[Mapping]:[geo_latitude]],4,FALSE)</f>
        <v>51.322924262780397</v>
      </c>
      <c r="O199" s="6" t="s">
        <v>13</v>
      </c>
      <c r="P199" s="6"/>
      <c r="Q199" s="6" t="str">
        <f>IF(tblSalaries[[#This Row],[Years of Experience]]&lt;5,"&lt;5",IF(tblSalaries[[#This Row],[Years of Experience]]&lt;10,"&lt;10",IF(tblSalaries[[#This Row],[Years of Experience]]&lt;15,"&lt;15",IF(tblSalaries[[#This Row],[Years of Experience]]&lt;20,"&lt;20"," &gt;20"))))</f>
        <v>&lt;5</v>
      </c>
      <c r="R199" s="14">
        <v>182</v>
      </c>
      <c r="S199" s="14">
        <f>VLOOKUP(tblSalaries[[#This Row],[clean Country]],Table3[[Country]:[GNI]],2,FALSE)</f>
        <v>38100</v>
      </c>
      <c r="T199" s="18">
        <f>tblSalaries[[#This Row],[Salary in USD]]/tblSalaries[[#This Row],[PPP GNI]]</f>
        <v>2.6246719160104988</v>
      </c>
      <c r="U199" s="27">
        <f>IF(ISNUMBER(VLOOKUP(tblSalaries[[#This Row],[clean Country]],calc!$B$22:$C$127,2,TRUE)),tblSalaries[[#This Row],[Salary in USD]],0.001)</f>
        <v>100000</v>
      </c>
    </row>
    <row r="200" spans="2:21" ht="15" customHeight="1" x14ac:dyDescent="0.25">
      <c r="B200" s="6" t="s">
        <v>2076</v>
      </c>
      <c r="C200" s="7">
        <v>41054.324305555558</v>
      </c>
      <c r="D200" s="8">
        <v>100000</v>
      </c>
      <c r="E200" s="6">
        <v>100000</v>
      </c>
      <c r="F200" s="6" t="s">
        <v>6</v>
      </c>
      <c r="G200" s="9">
        <f>tblSalaries[[#This Row],[clean Salary (in local currency)]]*VLOOKUP(tblSalaries[[#This Row],[Currency]],tblXrate[],2,FALSE)</f>
        <v>100000</v>
      </c>
      <c r="H200" s="6" t="s">
        <v>119</v>
      </c>
      <c r="I200" s="6" t="s">
        <v>52</v>
      </c>
      <c r="J200" s="6" t="s">
        <v>120</v>
      </c>
      <c r="K200" s="6" t="str">
        <f>VLOOKUP(tblSalaries[[#This Row],[Where do you work]],tblCountries[[Actual]:[Mapping]],2,FALSE)</f>
        <v>South Africa</v>
      </c>
      <c r="L200" s="6" t="str">
        <f>VLOOKUP(tblSalaries[[#This Row],[clean Country]],tblCountries[[Mapping]:[Region]],2,FALSE)</f>
        <v>Africa</v>
      </c>
      <c r="M200" s="6">
        <f>VLOOKUP(tblSalaries[[#This Row],[clean Country]],tblCountries[[Mapping]:[geo_latitude]],3,FALSE)</f>
        <v>25.075048595878101</v>
      </c>
      <c r="N200" s="6">
        <f>VLOOKUP(tblSalaries[[#This Row],[clean Country]],tblCountries[[Mapping]:[geo_latitude]],4,FALSE)</f>
        <v>-29.262871995561401</v>
      </c>
      <c r="O200" s="6" t="s">
        <v>9</v>
      </c>
      <c r="P200" s="6"/>
      <c r="Q200" s="6" t="str">
        <f>IF(tblSalaries[[#This Row],[Years of Experience]]&lt;5,"&lt;5",IF(tblSalaries[[#This Row],[Years of Experience]]&lt;10,"&lt;10",IF(tblSalaries[[#This Row],[Years of Experience]]&lt;15,"&lt;15",IF(tblSalaries[[#This Row],[Years of Experience]]&lt;20,"&lt;20"," &gt;20"))))</f>
        <v>&lt;5</v>
      </c>
      <c r="R200" s="14">
        <v>183</v>
      </c>
      <c r="S200" s="14">
        <f>VLOOKUP(tblSalaries[[#This Row],[clean Country]],Table3[[Country]:[GNI]],2,FALSE)</f>
        <v>10360</v>
      </c>
      <c r="T200" s="18">
        <f>tblSalaries[[#This Row],[Salary in USD]]/tblSalaries[[#This Row],[PPP GNI]]</f>
        <v>9.6525096525096519</v>
      </c>
      <c r="U200" s="27">
        <f>IF(ISNUMBER(VLOOKUP(tblSalaries[[#This Row],[clean Country]],calc!$B$22:$C$127,2,TRUE)),tblSalaries[[#This Row],[Salary in USD]],0.001)</f>
        <v>100000</v>
      </c>
    </row>
    <row r="201" spans="2:21" ht="15" customHeight="1" x14ac:dyDescent="0.25">
      <c r="B201" s="6" t="s">
        <v>2163</v>
      </c>
      <c r="C201" s="7">
        <v>41055.031817129631</v>
      </c>
      <c r="D201" s="8">
        <v>100000</v>
      </c>
      <c r="E201" s="6">
        <v>100000</v>
      </c>
      <c r="F201" s="6" t="s">
        <v>6</v>
      </c>
      <c r="G201" s="9">
        <f>tblSalaries[[#This Row],[clean Salary (in local currency)]]*VLOOKUP(tblSalaries[[#This Row],[Currency]],tblXrate[],2,FALSE)</f>
        <v>100000</v>
      </c>
      <c r="H201" s="6" t="s">
        <v>227</v>
      </c>
      <c r="I201" s="6" t="s">
        <v>310</v>
      </c>
      <c r="J201" s="6" t="s">
        <v>15</v>
      </c>
      <c r="K201" s="6" t="str">
        <f>VLOOKUP(tblSalaries[[#This Row],[Where do you work]],tblCountries[[Actual]:[Mapping]],2,FALSE)</f>
        <v>USA</v>
      </c>
      <c r="L201" s="6" t="str">
        <f>VLOOKUP(tblSalaries[[#This Row],[clean Country]],tblCountries[[Mapping]:[Region]],2,FALSE)</f>
        <v>America</v>
      </c>
      <c r="M201" s="6">
        <f>VLOOKUP(tblSalaries[[#This Row],[clean Country]],tblCountries[[Mapping]:[geo_latitude]],3,FALSE)</f>
        <v>-100.37109375</v>
      </c>
      <c r="N201" s="6">
        <f>VLOOKUP(tblSalaries[[#This Row],[clean Country]],tblCountries[[Mapping]:[geo_latitude]],4,FALSE)</f>
        <v>40.580584664127599</v>
      </c>
      <c r="O201" s="6" t="s">
        <v>13</v>
      </c>
      <c r="P201" s="6"/>
      <c r="Q201" s="6" t="str">
        <f>IF(tblSalaries[[#This Row],[Years of Experience]]&lt;5,"&lt;5",IF(tblSalaries[[#This Row],[Years of Experience]]&lt;10,"&lt;10",IF(tblSalaries[[#This Row],[Years of Experience]]&lt;15,"&lt;15",IF(tblSalaries[[#This Row],[Years of Experience]]&lt;20,"&lt;20"," &gt;20"))))</f>
        <v>&lt;5</v>
      </c>
      <c r="R201" s="14">
        <v>184</v>
      </c>
      <c r="S201" s="14">
        <f>VLOOKUP(tblSalaries[[#This Row],[clean Country]],Table3[[Country]:[GNI]],2,FALSE)</f>
        <v>47310</v>
      </c>
      <c r="T201" s="18">
        <f>tblSalaries[[#This Row],[Salary in USD]]/tblSalaries[[#This Row],[PPP GNI]]</f>
        <v>2.113718030014796</v>
      </c>
      <c r="U201" s="27">
        <f>IF(ISNUMBER(VLOOKUP(tblSalaries[[#This Row],[clean Country]],calc!$B$22:$C$127,2,TRUE)),tblSalaries[[#This Row],[Salary in USD]],0.001)</f>
        <v>1E-3</v>
      </c>
    </row>
    <row r="202" spans="2:21" ht="15" customHeight="1" x14ac:dyDescent="0.25">
      <c r="B202" s="6" t="s">
        <v>2207</v>
      </c>
      <c r="C202" s="7">
        <v>41055.037291666667</v>
      </c>
      <c r="D202" s="8">
        <v>100000</v>
      </c>
      <c r="E202" s="6">
        <v>100000</v>
      </c>
      <c r="F202" s="6" t="s">
        <v>6</v>
      </c>
      <c r="G202" s="9">
        <f>tblSalaries[[#This Row],[clean Salary (in local currency)]]*VLOOKUP(tblSalaries[[#This Row],[Currency]],tblXrate[],2,FALSE)</f>
        <v>100000</v>
      </c>
      <c r="H202" s="6" t="s">
        <v>276</v>
      </c>
      <c r="I202" s="6" t="s">
        <v>52</v>
      </c>
      <c r="J202" s="6" t="s">
        <v>15</v>
      </c>
      <c r="K202" s="6" t="str">
        <f>VLOOKUP(tblSalaries[[#This Row],[Where do you work]],tblCountries[[Actual]:[Mapping]],2,FALSE)</f>
        <v>USA</v>
      </c>
      <c r="L202" s="6" t="str">
        <f>VLOOKUP(tblSalaries[[#This Row],[clean Country]],tblCountries[[Mapping]:[Region]],2,FALSE)</f>
        <v>America</v>
      </c>
      <c r="M202" s="6">
        <f>VLOOKUP(tblSalaries[[#This Row],[clean Country]],tblCountries[[Mapping]:[geo_latitude]],3,FALSE)</f>
        <v>-100.37109375</v>
      </c>
      <c r="N202" s="6">
        <f>VLOOKUP(tblSalaries[[#This Row],[clean Country]],tblCountries[[Mapping]:[geo_latitude]],4,FALSE)</f>
        <v>40.580584664127599</v>
      </c>
      <c r="O202" s="6" t="s">
        <v>13</v>
      </c>
      <c r="P202" s="6"/>
      <c r="Q202" s="6" t="str">
        <f>IF(tblSalaries[[#This Row],[Years of Experience]]&lt;5,"&lt;5",IF(tblSalaries[[#This Row],[Years of Experience]]&lt;10,"&lt;10",IF(tblSalaries[[#This Row],[Years of Experience]]&lt;15,"&lt;15",IF(tblSalaries[[#This Row],[Years of Experience]]&lt;20,"&lt;20"," &gt;20"))))</f>
        <v>&lt;5</v>
      </c>
      <c r="R202" s="14">
        <v>185</v>
      </c>
      <c r="S202" s="14">
        <f>VLOOKUP(tblSalaries[[#This Row],[clean Country]],Table3[[Country]:[GNI]],2,FALSE)</f>
        <v>47310</v>
      </c>
      <c r="T202" s="18">
        <f>tblSalaries[[#This Row],[Salary in USD]]/tblSalaries[[#This Row],[PPP GNI]]</f>
        <v>2.113718030014796</v>
      </c>
      <c r="U202" s="27">
        <f>IF(ISNUMBER(VLOOKUP(tblSalaries[[#This Row],[clean Country]],calc!$B$22:$C$127,2,TRUE)),tblSalaries[[#This Row],[Salary in USD]],0.001)</f>
        <v>1E-3</v>
      </c>
    </row>
    <row r="203" spans="2:21" ht="15" customHeight="1" x14ac:dyDescent="0.25">
      <c r="B203" s="6" t="s">
        <v>2217</v>
      </c>
      <c r="C203" s="7">
        <v>41055.038263888891</v>
      </c>
      <c r="D203" s="8">
        <v>100000</v>
      </c>
      <c r="E203" s="6">
        <v>100000</v>
      </c>
      <c r="F203" s="6" t="s">
        <v>6</v>
      </c>
      <c r="G203" s="9">
        <f>tblSalaries[[#This Row],[clean Salary (in local currency)]]*VLOOKUP(tblSalaries[[#This Row],[Currency]],tblXrate[],2,FALSE)</f>
        <v>100000</v>
      </c>
      <c r="H203" s="6" t="s">
        <v>287</v>
      </c>
      <c r="I203" s="6" t="s">
        <v>4001</v>
      </c>
      <c r="J203" s="6" t="s">
        <v>15</v>
      </c>
      <c r="K203" s="6" t="str">
        <f>VLOOKUP(tblSalaries[[#This Row],[Where do you work]],tblCountries[[Actual]:[Mapping]],2,FALSE)</f>
        <v>USA</v>
      </c>
      <c r="L203" s="6" t="str">
        <f>VLOOKUP(tblSalaries[[#This Row],[clean Country]],tblCountries[[Mapping]:[Region]],2,FALSE)</f>
        <v>America</v>
      </c>
      <c r="M203" s="6">
        <f>VLOOKUP(tblSalaries[[#This Row],[clean Country]],tblCountries[[Mapping]:[geo_latitude]],3,FALSE)</f>
        <v>-100.37109375</v>
      </c>
      <c r="N203" s="6">
        <f>VLOOKUP(tblSalaries[[#This Row],[clean Country]],tblCountries[[Mapping]:[geo_latitude]],4,FALSE)</f>
        <v>40.580584664127599</v>
      </c>
      <c r="O203" s="6" t="s">
        <v>9</v>
      </c>
      <c r="P203" s="6"/>
      <c r="Q203" s="6" t="str">
        <f>IF(tblSalaries[[#This Row],[Years of Experience]]&lt;5,"&lt;5",IF(tblSalaries[[#This Row],[Years of Experience]]&lt;10,"&lt;10",IF(tblSalaries[[#This Row],[Years of Experience]]&lt;15,"&lt;15",IF(tblSalaries[[#This Row],[Years of Experience]]&lt;20,"&lt;20"," &gt;20"))))</f>
        <v>&lt;5</v>
      </c>
      <c r="R203" s="14">
        <v>186</v>
      </c>
      <c r="S203" s="14">
        <f>VLOOKUP(tblSalaries[[#This Row],[clean Country]],Table3[[Country]:[GNI]],2,FALSE)</f>
        <v>47310</v>
      </c>
      <c r="T203" s="18">
        <f>tblSalaries[[#This Row],[Salary in USD]]/tblSalaries[[#This Row],[PPP GNI]]</f>
        <v>2.113718030014796</v>
      </c>
      <c r="U203" s="27">
        <f>IF(ISNUMBER(VLOOKUP(tblSalaries[[#This Row],[clean Country]],calc!$B$22:$C$127,2,TRUE)),tblSalaries[[#This Row],[Salary in USD]],0.001)</f>
        <v>1E-3</v>
      </c>
    </row>
    <row r="204" spans="2:21" ht="15" customHeight="1" x14ac:dyDescent="0.25">
      <c r="B204" s="6" t="s">
        <v>2347</v>
      </c>
      <c r="C204" s="7">
        <v>41055.068645833337</v>
      </c>
      <c r="D204" s="8" t="s">
        <v>426</v>
      </c>
      <c r="E204" s="6">
        <v>100000</v>
      </c>
      <c r="F204" s="6" t="s">
        <v>6</v>
      </c>
      <c r="G204" s="9">
        <f>tblSalaries[[#This Row],[clean Salary (in local currency)]]*VLOOKUP(tblSalaries[[#This Row],[Currency]],tblXrate[],2,FALSE)</f>
        <v>100000</v>
      </c>
      <c r="H204" s="6" t="s">
        <v>427</v>
      </c>
      <c r="I204" s="6" t="s">
        <v>20</v>
      </c>
      <c r="J204" s="6" t="s">
        <v>71</v>
      </c>
      <c r="K204" s="6" t="str">
        <f>VLOOKUP(tblSalaries[[#This Row],[Where do you work]],tblCountries[[Actual]:[Mapping]],2,FALSE)</f>
        <v>UK</v>
      </c>
      <c r="L204" s="6" t="str">
        <f>VLOOKUP(tblSalaries[[#This Row],[clean Country]],tblCountries[[Mapping]:[Region]],2,FALSE)</f>
        <v>Europe</v>
      </c>
      <c r="M204" s="6">
        <f>VLOOKUP(tblSalaries[[#This Row],[clean Country]],tblCountries[[Mapping]:[geo_latitude]],3,FALSE)</f>
        <v>-3.2765753000000002</v>
      </c>
      <c r="N204" s="6">
        <f>VLOOKUP(tblSalaries[[#This Row],[clean Country]],tblCountries[[Mapping]:[geo_latitude]],4,FALSE)</f>
        <v>54.702354499999998</v>
      </c>
      <c r="O204" s="6" t="s">
        <v>9</v>
      </c>
      <c r="P204" s="6"/>
      <c r="Q204" s="6" t="str">
        <f>IF(tblSalaries[[#This Row],[Years of Experience]]&lt;5,"&lt;5",IF(tblSalaries[[#This Row],[Years of Experience]]&lt;10,"&lt;10",IF(tblSalaries[[#This Row],[Years of Experience]]&lt;15,"&lt;15",IF(tblSalaries[[#This Row],[Years of Experience]]&lt;20,"&lt;20"," &gt;20"))))</f>
        <v>&lt;5</v>
      </c>
      <c r="R204" s="14">
        <v>187</v>
      </c>
      <c r="S204" s="14">
        <f>VLOOKUP(tblSalaries[[#This Row],[clean Country]],Table3[[Country]:[GNI]],2,FALSE)</f>
        <v>35840</v>
      </c>
      <c r="T204" s="18">
        <f>tblSalaries[[#This Row],[Salary in USD]]/tblSalaries[[#This Row],[PPP GNI]]</f>
        <v>2.7901785714285716</v>
      </c>
      <c r="U204" s="27">
        <f>IF(ISNUMBER(VLOOKUP(tblSalaries[[#This Row],[clean Country]],calc!$B$22:$C$127,2,TRUE)),tblSalaries[[#This Row],[Salary in USD]],0.001)</f>
        <v>100000</v>
      </c>
    </row>
    <row r="205" spans="2:21" ht="15" customHeight="1" x14ac:dyDescent="0.25">
      <c r="B205" s="6" t="s">
        <v>2397</v>
      </c>
      <c r="C205" s="7">
        <v>41055.086122685185</v>
      </c>
      <c r="D205" s="8">
        <v>100000</v>
      </c>
      <c r="E205" s="6">
        <v>100000</v>
      </c>
      <c r="F205" s="6" t="s">
        <v>6</v>
      </c>
      <c r="G205" s="9">
        <f>tblSalaries[[#This Row],[clean Salary (in local currency)]]*VLOOKUP(tblSalaries[[#This Row],[Currency]],tblXrate[],2,FALSE)</f>
        <v>100000</v>
      </c>
      <c r="H205" s="6" t="s">
        <v>481</v>
      </c>
      <c r="I205" s="6" t="s">
        <v>20</v>
      </c>
      <c r="J205" s="6" t="s">
        <v>15</v>
      </c>
      <c r="K205" s="6" t="str">
        <f>VLOOKUP(tblSalaries[[#This Row],[Where do you work]],tblCountries[[Actual]:[Mapping]],2,FALSE)</f>
        <v>USA</v>
      </c>
      <c r="L205" s="6" t="str">
        <f>VLOOKUP(tblSalaries[[#This Row],[clean Country]],tblCountries[[Mapping]:[Region]],2,FALSE)</f>
        <v>America</v>
      </c>
      <c r="M205" s="6">
        <f>VLOOKUP(tblSalaries[[#This Row],[clean Country]],tblCountries[[Mapping]:[geo_latitude]],3,FALSE)</f>
        <v>-100.37109375</v>
      </c>
      <c r="N205" s="6">
        <f>VLOOKUP(tblSalaries[[#This Row],[clean Country]],tblCountries[[Mapping]:[geo_latitude]],4,FALSE)</f>
        <v>40.580584664127599</v>
      </c>
      <c r="O205" s="6" t="s">
        <v>13</v>
      </c>
      <c r="P205" s="6"/>
      <c r="Q205" s="6" t="str">
        <f>IF(tblSalaries[[#This Row],[Years of Experience]]&lt;5,"&lt;5",IF(tblSalaries[[#This Row],[Years of Experience]]&lt;10,"&lt;10",IF(tblSalaries[[#This Row],[Years of Experience]]&lt;15,"&lt;15",IF(tblSalaries[[#This Row],[Years of Experience]]&lt;20,"&lt;20"," &gt;20"))))</f>
        <v>&lt;5</v>
      </c>
      <c r="R205" s="14">
        <v>188</v>
      </c>
      <c r="S205" s="14">
        <f>VLOOKUP(tblSalaries[[#This Row],[clean Country]],Table3[[Country]:[GNI]],2,FALSE)</f>
        <v>47310</v>
      </c>
      <c r="T205" s="18">
        <f>tblSalaries[[#This Row],[Salary in USD]]/tblSalaries[[#This Row],[PPP GNI]]</f>
        <v>2.113718030014796</v>
      </c>
      <c r="U205" s="27">
        <f>IF(ISNUMBER(VLOOKUP(tblSalaries[[#This Row],[clean Country]],calc!$B$22:$C$127,2,TRUE)),tblSalaries[[#This Row],[Salary in USD]],0.001)</f>
        <v>1E-3</v>
      </c>
    </row>
    <row r="206" spans="2:21" ht="15" customHeight="1" x14ac:dyDescent="0.25">
      <c r="B206" s="6" t="s">
        <v>2503</v>
      </c>
      <c r="C206" s="7">
        <v>41055.170231481483</v>
      </c>
      <c r="D206" s="8">
        <v>100000</v>
      </c>
      <c r="E206" s="6">
        <v>100000</v>
      </c>
      <c r="F206" s="6" t="s">
        <v>6</v>
      </c>
      <c r="G206" s="9">
        <f>tblSalaries[[#This Row],[clean Salary (in local currency)]]*VLOOKUP(tblSalaries[[#This Row],[Currency]],tblXrate[],2,FALSE)</f>
        <v>100000</v>
      </c>
      <c r="H206" s="6" t="s">
        <v>20</v>
      </c>
      <c r="I206" s="6" t="s">
        <v>20</v>
      </c>
      <c r="J206" s="6" t="s">
        <v>15</v>
      </c>
      <c r="K206" s="6" t="str">
        <f>VLOOKUP(tblSalaries[[#This Row],[Where do you work]],tblCountries[[Actual]:[Mapping]],2,FALSE)</f>
        <v>USA</v>
      </c>
      <c r="L206" s="6" t="str">
        <f>VLOOKUP(tblSalaries[[#This Row],[clean Country]],tblCountries[[Mapping]:[Region]],2,FALSE)</f>
        <v>America</v>
      </c>
      <c r="M206" s="6">
        <f>VLOOKUP(tblSalaries[[#This Row],[clean Country]],tblCountries[[Mapping]:[geo_latitude]],3,FALSE)</f>
        <v>-100.37109375</v>
      </c>
      <c r="N206" s="6">
        <f>VLOOKUP(tblSalaries[[#This Row],[clean Country]],tblCountries[[Mapping]:[geo_latitude]],4,FALSE)</f>
        <v>40.580584664127599</v>
      </c>
      <c r="O206" s="6" t="s">
        <v>9</v>
      </c>
      <c r="P206" s="6"/>
      <c r="Q206" s="6" t="str">
        <f>IF(tblSalaries[[#This Row],[Years of Experience]]&lt;5,"&lt;5",IF(tblSalaries[[#This Row],[Years of Experience]]&lt;10,"&lt;10",IF(tblSalaries[[#This Row],[Years of Experience]]&lt;15,"&lt;15",IF(tblSalaries[[#This Row],[Years of Experience]]&lt;20,"&lt;20"," &gt;20"))))</f>
        <v>&lt;5</v>
      </c>
      <c r="R206" s="14">
        <v>189</v>
      </c>
      <c r="S206" s="14">
        <f>VLOOKUP(tblSalaries[[#This Row],[clean Country]],Table3[[Country]:[GNI]],2,FALSE)</f>
        <v>47310</v>
      </c>
      <c r="T206" s="18">
        <f>tblSalaries[[#This Row],[Salary in USD]]/tblSalaries[[#This Row],[PPP GNI]]</f>
        <v>2.113718030014796</v>
      </c>
      <c r="U206" s="27">
        <f>IF(ISNUMBER(VLOOKUP(tblSalaries[[#This Row],[clean Country]],calc!$B$22:$C$127,2,TRUE)),tblSalaries[[#This Row],[Salary in USD]],0.001)</f>
        <v>1E-3</v>
      </c>
    </row>
    <row r="207" spans="2:21" ht="15" customHeight="1" x14ac:dyDescent="0.25">
      <c r="B207" s="6" t="s">
        <v>2522</v>
      </c>
      <c r="C207" s="7">
        <v>41055.195370370369</v>
      </c>
      <c r="D207" s="8">
        <v>100000</v>
      </c>
      <c r="E207" s="6">
        <v>100000</v>
      </c>
      <c r="F207" s="6" t="s">
        <v>6</v>
      </c>
      <c r="G207" s="9">
        <f>tblSalaries[[#This Row],[clean Salary (in local currency)]]*VLOOKUP(tblSalaries[[#This Row],[Currency]],tblXrate[],2,FALSE)</f>
        <v>100000</v>
      </c>
      <c r="H207" s="6" t="s">
        <v>139</v>
      </c>
      <c r="I207" s="6" t="s">
        <v>4001</v>
      </c>
      <c r="J207" s="6" t="s">
        <v>15</v>
      </c>
      <c r="K207" s="6" t="str">
        <f>VLOOKUP(tblSalaries[[#This Row],[Where do you work]],tblCountries[[Actual]:[Mapping]],2,FALSE)</f>
        <v>USA</v>
      </c>
      <c r="L207" s="6" t="str">
        <f>VLOOKUP(tblSalaries[[#This Row],[clean Country]],tblCountries[[Mapping]:[Region]],2,FALSE)</f>
        <v>America</v>
      </c>
      <c r="M207" s="6">
        <f>VLOOKUP(tblSalaries[[#This Row],[clean Country]],tblCountries[[Mapping]:[geo_latitude]],3,FALSE)</f>
        <v>-100.37109375</v>
      </c>
      <c r="N207" s="6">
        <f>VLOOKUP(tblSalaries[[#This Row],[clean Country]],tblCountries[[Mapping]:[geo_latitude]],4,FALSE)</f>
        <v>40.580584664127599</v>
      </c>
      <c r="O207" s="6" t="s">
        <v>18</v>
      </c>
      <c r="P207" s="6"/>
      <c r="Q207" s="6" t="str">
        <f>IF(tblSalaries[[#This Row],[Years of Experience]]&lt;5,"&lt;5",IF(tblSalaries[[#This Row],[Years of Experience]]&lt;10,"&lt;10",IF(tblSalaries[[#This Row],[Years of Experience]]&lt;15,"&lt;15",IF(tblSalaries[[#This Row],[Years of Experience]]&lt;20,"&lt;20"," &gt;20"))))</f>
        <v>&lt;5</v>
      </c>
      <c r="R207" s="14">
        <v>190</v>
      </c>
      <c r="S207" s="14">
        <f>VLOOKUP(tblSalaries[[#This Row],[clean Country]],Table3[[Country]:[GNI]],2,FALSE)</f>
        <v>47310</v>
      </c>
      <c r="T207" s="18">
        <f>tblSalaries[[#This Row],[Salary in USD]]/tblSalaries[[#This Row],[PPP GNI]]</f>
        <v>2.113718030014796</v>
      </c>
      <c r="U207" s="27">
        <f>IF(ISNUMBER(VLOOKUP(tblSalaries[[#This Row],[clean Country]],calc!$B$22:$C$127,2,TRUE)),tblSalaries[[#This Row],[Salary in USD]],0.001)</f>
        <v>1E-3</v>
      </c>
    </row>
    <row r="208" spans="2:21" ht="15" customHeight="1" x14ac:dyDescent="0.25">
      <c r="B208" s="6" t="s">
        <v>2821</v>
      </c>
      <c r="C208" s="7">
        <v>41055.961134259262</v>
      </c>
      <c r="D208" s="8">
        <v>100000</v>
      </c>
      <c r="E208" s="6">
        <v>100000</v>
      </c>
      <c r="F208" s="6" t="s">
        <v>6</v>
      </c>
      <c r="G208" s="9">
        <f>tblSalaries[[#This Row],[clean Salary (in local currency)]]*VLOOKUP(tblSalaries[[#This Row],[Currency]],tblXrate[],2,FALSE)</f>
        <v>100000</v>
      </c>
      <c r="H208" s="6" t="s">
        <v>456</v>
      </c>
      <c r="I208" s="6" t="s">
        <v>4001</v>
      </c>
      <c r="J208" s="6" t="s">
        <v>15</v>
      </c>
      <c r="K208" s="6" t="str">
        <f>VLOOKUP(tblSalaries[[#This Row],[Where do you work]],tblCountries[[Actual]:[Mapping]],2,FALSE)</f>
        <v>USA</v>
      </c>
      <c r="L208" s="6" t="str">
        <f>VLOOKUP(tblSalaries[[#This Row],[clean Country]],tblCountries[[Mapping]:[Region]],2,FALSE)</f>
        <v>America</v>
      </c>
      <c r="M208" s="6">
        <f>VLOOKUP(tblSalaries[[#This Row],[clean Country]],tblCountries[[Mapping]:[geo_latitude]],3,FALSE)</f>
        <v>-100.37109375</v>
      </c>
      <c r="N208" s="6">
        <f>VLOOKUP(tblSalaries[[#This Row],[clean Country]],tblCountries[[Mapping]:[geo_latitude]],4,FALSE)</f>
        <v>40.580584664127599</v>
      </c>
      <c r="O208" s="6" t="s">
        <v>9</v>
      </c>
      <c r="P208" s="6">
        <v>10</v>
      </c>
      <c r="Q208" s="6" t="str">
        <f>IF(tblSalaries[[#This Row],[Years of Experience]]&lt;5,"&lt;5",IF(tblSalaries[[#This Row],[Years of Experience]]&lt;10,"&lt;10",IF(tblSalaries[[#This Row],[Years of Experience]]&lt;15,"&lt;15",IF(tblSalaries[[#This Row],[Years of Experience]]&lt;20,"&lt;20"," &gt;20"))))</f>
        <v>&lt;15</v>
      </c>
      <c r="R208" s="14">
        <v>191</v>
      </c>
      <c r="S208" s="14">
        <f>VLOOKUP(tblSalaries[[#This Row],[clean Country]],Table3[[Country]:[GNI]],2,FALSE)</f>
        <v>47310</v>
      </c>
      <c r="T208" s="18">
        <f>tblSalaries[[#This Row],[Salary in USD]]/tblSalaries[[#This Row],[PPP GNI]]</f>
        <v>2.113718030014796</v>
      </c>
      <c r="U208" s="27">
        <f>IF(ISNUMBER(VLOOKUP(tblSalaries[[#This Row],[clean Country]],calc!$B$22:$C$127,2,TRUE)),tblSalaries[[#This Row],[Salary in USD]],0.001)</f>
        <v>1E-3</v>
      </c>
    </row>
    <row r="209" spans="2:21" ht="15" customHeight="1" x14ac:dyDescent="0.25">
      <c r="B209" s="6" t="s">
        <v>2883</v>
      </c>
      <c r="C209" s="7">
        <v>41056.5783912037</v>
      </c>
      <c r="D209" s="8" t="s">
        <v>1030</v>
      </c>
      <c r="E209" s="6">
        <v>100000</v>
      </c>
      <c r="F209" s="6" t="s">
        <v>6</v>
      </c>
      <c r="G209" s="9">
        <f>tblSalaries[[#This Row],[clean Salary (in local currency)]]*VLOOKUP(tblSalaries[[#This Row],[Currency]],tblXrate[],2,FALSE)</f>
        <v>100000</v>
      </c>
      <c r="H209" s="6" t="s">
        <v>139</v>
      </c>
      <c r="I209" s="6" t="s">
        <v>4001</v>
      </c>
      <c r="J209" s="6" t="s">
        <v>1031</v>
      </c>
      <c r="K209" s="6" t="str">
        <f>VLOOKUP(tblSalaries[[#This Row],[Where do you work]],tblCountries[[Actual]:[Mapping]],2,FALSE)</f>
        <v>Mexico</v>
      </c>
      <c r="L209" s="6" t="str">
        <f>VLOOKUP(tblSalaries[[#This Row],[clean Country]],tblCountries[[Mapping]:[Region]],2,FALSE)</f>
        <v>Latin America</v>
      </c>
      <c r="M209" s="6">
        <f>VLOOKUP(tblSalaries[[#This Row],[clean Country]],tblCountries[[Mapping]:[geo_latitude]],3,FALSE)</f>
        <v>-103.373900728424</v>
      </c>
      <c r="N209" s="6">
        <f>VLOOKUP(tblSalaries[[#This Row],[clean Country]],tblCountries[[Mapping]:[geo_latitude]],4,FALSE)</f>
        <v>23.996424387451</v>
      </c>
      <c r="O209" s="6" t="s">
        <v>13</v>
      </c>
      <c r="P209" s="6">
        <v>10</v>
      </c>
      <c r="Q209" s="6" t="str">
        <f>IF(tblSalaries[[#This Row],[Years of Experience]]&lt;5,"&lt;5",IF(tblSalaries[[#This Row],[Years of Experience]]&lt;10,"&lt;10",IF(tblSalaries[[#This Row],[Years of Experience]]&lt;15,"&lt;15",IF(tblSalaries[[#This Row],[Years of Experience]]&lt;20,"&lt;20"," &gt;20"))))</f>
        <v>&lt;15</v>
      </c>
      <c r="R209" s="14">
        <v>192</v>
      </c>
      <c r="S209" s="14">
        <f>VLOOKUP(tblSalaries[[#This Row],[clean Country]],Table3[[Country]:[GNI]],2,FALSE)</f>
        <v>14400</v>
      </c>
      <c r="T209" s="18">
        <f>tblSalaries[[#This Row],[Salary in USD]]/tblSalaries[[#This Row],[PPP GNI]]</f>
        <v>6.9444444444444446</v>
      </c>
      <c r="U209" s="27">
        <f>IF(ISNUMBER(VLOOKUP(tblSalaries[[#This Row],[clean Country]],calc!$B$22:$C$127,2,TRUE)),tblSalaries[[#This Row],[Salary in USD]],0.001)</f>
        <v>100000</v>
      </c>
    </row>
    <row r="210" spans="2:21" ht="15" customHeight="1" x14ac:dyDescent="0.25">
      <c r="B210" s="6" t="s">
        <v>3207</v>
      </c>
      <c r="C210" s="7">
        <v>41058.072256944448</v>
      </c>
      <c r="D210" s="8">
        <v>100000</v>
      </c>
      <c r="E210" s="6">
        <v>100000</v>
      </c>
      <c r="F210" s="6" t="s">
        <v>6</v>
      </c>
      <c r="G210" s="9">
        <f>tblSalaries[[#This Row],[clean Salary (in local currency)]]*VLOOKUP(tblSalaries[[#This Row],[Currency]],tblXrate[],2,FALSE)</f>
        <v>100000</v>
      </c>
      <c r="H210" s="6" t="s">
        <v>642</v>
      </c>
      <c r="I210" s="6" t="s">
        <v>52</v>
      </c>
      <c r="J210" s="6" t="s">
        <v>15</v>
      </c>
      <c r="K210" s="6" t="str">
        <f>VLOOKUP(tblSalaries[[#This Row],[Where do you work]],tblCountries[[Actual]:[Mapping]],2,FALSE)</f>
        <v>USA</v>
      </c>
      <c r="L210" s="6" t="str">
        <f>VLOOKUP(tblSalaries[[#This Row],[clean Country]],tblCountries[[Mapping]:[Region]],2,FALSE)</f>
        <v>America</v>
      </c>
      <c r="M210" s="6">
        <f>VLOOKUP(tblSalaries[[#This Row],[clean Country]],tblCountries[[Mapping]:[geo_latitude]],3,FALSE)</f>
        <v>-100.37109375</v>
      </c>
      <c r="N210" s="6">
        <f>VLOOKUP(tblSalaries[[#This Row],[clean Country]],tblCountries[[Mapping]:[geo_latitude]],4,FALSE)</f>
        <v>40.580584664127599</v>
      </c>
      <c r="O210" s="6" t="s">
        <v>9</v>
      </c>
      <c r="P210" s="6">
        <v>11</v>
      </c>
      <c r="Q210" s="6" t="str">
        <f>IF(tblSalaries[[#This Row],[Years of Experience]]&lt;5,"&lt;5",IF(tblSalaries[[#This Row],[Years of Experience]]&lt;10,"&lt;10",IF(tblSalaries[[#This Row],[Years of Experience]]&lt;15,"&lt;15",IF(tblSalaries[[#This Row],[Years of Experience]]&lt;20,"&lt;20"," &gt;20"))))</f>
        <v>&lt;15</v>
      </c>
      <c r="R210" s="14">
        <v>193</v>
      </c>
      <c r="S210" s="14">
        <f>VLOOKUP(tblSalaries[[#This Row],[clean Country]],Table3[[Country]:[GNI]],2,FALSE)</f>
        <v>47310</v>
      </c>
      <c r="T210" s="18">
        <f>tblSalaries[[#This Row],[Salary in USD]]/tblSalaries[[#This Row],[PPP GNI]]</f>
        <v>2.113718030014796</v>
      </c>
      <c r="U210" s="27">
        <f>IF(ISNUMBER(VLOOKUP(tblSalaries[[#This Row],[clean Country]],calc!$B$22:$C$127,2,TRUE)),tblSalaries[[#This Row],[Salary in USD]],0.001)</f>
        <v>1E-3</v>
      </c>
    </row>
    <row r="211" spans="2:21" ht="15" customHeight="1" x14ac:dyDescent="0.25">
      <c r="B211" s="6" t="s">
        <v>3215</v>
      </c>
      <c r="C211" s="7">
        <v>41058.101712962962</v>
      </c>
      <c r="D211" s="8" t="s">
        <v>97</v>
      </c>
      <c r="E211" s="6">
        <v>100000</v>
      </c>
      <c r="F211" s="6" t="s">
        <v>6</v>
      </c>
      <c r="G211" s="9">
        <f>tblSalaries[[#This Row],[clean Salary (in local currency)]]*VLOOKUP(tblSalaries[[#This Row],[Currency]],tblXrate[],2,FALSE)</f>
        <v>100000</v>
      </c>
      <c r="H211" s="6" t="s">
        <v>488</v>
      </c>
      <c r="I211" s="6" t="s">
        <v>488</v>
      </c>
      <c r="J211" s="6" t="s">
        <v>583</v>
      </c>
      <c r="K211" s="6" t="str">
        <f>VLOOKUP(tblSalaries[[#This Row],[Where do you work]],tblCountries[[Actual]:[Mapping]],2,FALSE)</f>
        <v>Norway</v>
      </c>
      <c r="L211" s="6" t="str">
        <f>VLOOKUP(tblSalaries[[#This Row],[clean Country]],tblCountries[[Mapping]:[Region]],2,FALSE)</f>
        <v>Europe</v>
      </c>
      <c r="M211" s="6">
        <f>VLOOKUP(tblSalaries[[#This Row],[clean Country]],tblCountries[[Mapping]:[geo_latitude]],3,FALSE)</f>
        <v>14.2476196306026</v>
      </c>
      <c r="N211" s="6">
        <f>VLOOKUP(tblSalaries[[#This Row],[clean Country]],tblCountries[[Mapping]:[geo_latitude]],4,FALSE)</f>
        <v>65.0837339717189</v>
      </c>
      <c r="O211" s="6" t="s">
        <v>9</v>
      </c>
      <c r="P211" s="6">
        <v>12</v>
      </c>
      <c r="Q211" s="6" t="str">
        <f>IF(tblSalaries[[#This Row],[Years of Experience]]&lt;5,"&lt;5",IF(tblSalaries[[#This Row],[Years of Experience]]&lt;10,"&lt;10",IF(tblSalaries[[#This Row],[Years of Experience]]&lt;15,"&lt;15",IF(tblSalaries[[#This Row],[Years of Experience]]&lt;20,"&lt;20"," &gt;20"))))</f>
        <v>&lt;15</v>
      </c>
      <c r="R211" s="14">
        <v>194</v>
      </c>
      <c r="S211" s="14">
        <f>VLOOKUP(tblSalaries[[#This Row],[clean Country]],Table3[[Country]:[GNI]],2,FALSE)</f>
        <v>58570</v>
      </c>
      <c r="T211" s="18">
        <f>tblSalaries[[#This Row],[Salary in USD]]/tblSalaries[[#This Row],[PPP GNI]]</f>
        <v>1.7073587160662456</v>
      </c>
      <c r="U211" s="27">
        <f>IF(ISNUMBER(VLOOKUP(tblSalaries[[#This Row],[clean Country]],calc!$B$22:$C$127,2,TRUE)),tblSalaries[[#This Row],[Salary in USD]],0.001)</f>
        <v>100000</v>
      </c>
    </row>
    <row r="212" spans="2:21" ht="15" customHeight="1" x14ac:dyDescent="0.25">
      <c r="B212" s="6" t="s">
        <v>3281</v>
      </c>
      <c r="C212" s="7">
        <v>41058.582291666666</v>
      </c>
      <c r="D212" s="8" t="s">
        <v>1457</v>
      </c>
      <c r="E212" s="6">
        <v>100000</v>
      </c>
      <c r="F212" s="6" t="s">
        <v>6</v>
      </c>
      <c r="G212" s="9">
        <f>tblSalaries[[#This Row],[clean Salary (in local currency)]]*VLOOKUP(tblSalaries[[#This Row],[Currency]],tblXrate[],2,FALSE)</f>
        <v>100000</v>
      </c>
      <c r="H212" s="6" t="s">
        <v>207</v>
      </c>
      <c r="I212" s="6" t="s">
        <v>20</v>
      </c>
      <c r="J212" s="6" t="s">
        <v>1458</v>
      </c>
      <c r="K212" s="6" t="str">
        <f>VLOOKUP(tblSalaries[[#This Row],[Where do you work]],tblCountries[[Actual]:[Mapping]],2,FALSE)</f>
        <v>Uganda</v>
      </c>
      <c r="L212" s="6" t="str">
        <f>VLOOKUP(tblSalaries[[#This Row],[clean Country]],tblCountries[[Mapping]:[Region]],2,FALSE)</f>
        <v>Africa</v>
      </c>
      <c r="M212" s="6">
        <f>VLOOKUP(tblSalaries[[#This Row],[clean Country]],tblCountries[[Mapping]:[geo_latitude]],3,FALSE)</f>
        <v>32.390463808412001</v>
      </c>
      <c r="N212" s="6">
        <f>VLOOKUP(tblSalaries[[#This Row],[clean Country]],tblCountries[[Mapping]:[geo_latitude]],4,FALSE)</f>
        <v>1.28083065102171</v>
      </c>
      <c r="O212" s="6" t="s">
        <v>9</v>
      </c>
      <c r="P212" s="6">
        <v>17</v>
      </c>
      <c r="Q212" s="6" t="str">
        <f>IF(tblSalaries[[#This Row],[Years of Experience]]&lt;5,"&lt;5",IF(tblSalaries[[#This Row],[Years of Experience]]&lt;10,"&lt;10",IF(tblSalaries[[#This Row],[Years of Experience]]&lt;15,"&lt;15",IF(tblSalaries[[#This Row],[Years of Experience]]&lt;20,"&lt;20"," &gt;20"))))</f>
        <v>&lt;20</v>
      </c>
      <c r="R212" s="14">
        <v>195</v>
      </c>
      <c r="S212" s="14">
        <f>VLOOKUP(tblSalaries[[#This Row],[clean Country]],Table3[[Country]:[GNI]],2,FALSE)</f>
        <v>1250</v>
      </c>
      <c r="T212" s="18">
        <f>tblSalaries[[#This Row],[Salary in USD]]/tblSalaries[[#This Row],[PPP GNI]]</f>
        <v>80</v>
      </c>
      <c r="U212" s="27">
        <f>IF(ISNUMBER(VLOOKUP(tblSalaries[[#This Row],[clean Country]],calc!$B$22:$C$127,2,TRUE)),tblSalaries[[#This Row],[Salary in USD]],0.001)</f>
        <v>100000</v>
      </c>
    </row>
    <row r="213" spans="2:21" ht="15" customHeight="1" x14ac:dyDescent="0.25">
      <c r="B213" s="6" t="s">
        <v>3349</v>
      </c>
      <c r="C213" s="7">
        <v>41058.84746527778</v>
      </c>
      <c r="D213" s="8" t="s">
        <v>1537</v>
      </c>
      <c r="E213" s="6">
        <v>100000</v>
      </c>
      <c r="F213" s="6" t="s">
        <v>6</v>
      </c>
      <c r="G213" s="9">
        <f>tblSalaries[[#This Row],[clean Salary (in local currency)]]*VLOOKUP(tblSalaries[[#This Row],[Currency]],tblXrate[],2,FALSE)</f>
        <v>100000</v>
      </c>
      <c r="H213" s="6" t="s">
        <v>424</v>
      </c>
      <c r="I213" s="6" t="s">
        <v>20</v>
      </c>
      <c r="J213" s="6" t="s">
        <v>15</v>
      </c>
      <c r="K213" s="6" t="str">
        <f>VLOOKUP(tblSalaries[[#This Row],[Where do you work]],tblCountries[[Actual]:[Mapping]],2,FALSE)</f>
        <v>USA</v>
      </c>
      <c r="L213" s="6" t="str">
        <f>VLOOKUP(tblSalaries[[#This Row],[clean Country]],tblCountries[[Mapping]:[Region]],2,FALSE)</f>
        <v>America</v>
      </c>
      <c r="M213" s="6">
        <f>VLOOKUP(tblSalaries[[#This Row],[clean Country]],tblCountries[[Mapping]:[geo_latitude]],3,FALSE)</f>
        <v>-100.37109375</v>
      </c>
      <c r="N213" s="6">
        <f>VLOOKUP(tblSalaries[[#This Row],[clean Country]],tblCountries[[Mapping]:[geo_latitude]],4,FALSE)</f>
        <v>40.580584664127599</v>
      </c>
      <c r="O213" s="6" t="s">
        <v>9</v>
      </c>
      <c r="P213" s="6">
        <v>1</v>
      </c>
      <c r="Q213" s="6" t="str">
        <f>IF(tblSalaries[[#This Row],[Years of Experience]]&lt;5,"&lt;5",IF(tblSalaries[[#This Row],[Years of Experience]]&lt;10,"&lt;10",IF(tblSalaries[[#This Row],[Years of Experience]]&lt;15,"&lt;15",IF(tblSalaries[[#This Row],[Years of Experience]]&lt;20,"&lt;20"," &gt;20"))))</f>
        <v>&lt;5</v>
      </c>
      <c r="R213" s="14">
        <v>196</v>
      </c>
      <c r="S213" s="14">
        <f>VLOOKUP(tblSalaries[[#This Row],[clean Country]],Table3[[Country]:[GNI]],2,FALSE)</f>
        <v>47310</v>
      </c>
      <c r="T213" s="18">
        <f>tblSalaries[[#This Row],[Salary in USD]]/tblSalaries[[#This Row],[PPP GNI]]</f>
        <v>2.113718030014796</v>
      </c>
      <c r="U213" s="27">
        <f>IF(ISNUMBER(VLOOKUP(tblSalaries[[#This Row],[clean Country]],calc!$B$22:$C$127,2,TRUE)),tblSalaries[[#This Row],[Salary in USD]],0.001)</f>
        <v>1E-3</v>
      </c>
    </row>
    <row r="214" spans="2:21" ht="15" customHeight="1" x14ac:dyDescent="0.25">
      <c r="B214" s="6" t="s">
        <v>3357</v>
      </c>
      <c r="C214" s="7">
        <v>41058.895555555559</v>
      </c>
      <c r="D214" s="8">
        <v>100000</v>
      </c>
      <c r="E214" s="6">
        <v>100000</v>
      </c>
      <c r="F214" s="6" t="s">
        <v>6</v>
      </c>
      <c r="G214" s="9">
        <f>tblSalaries[[#This Row],[clean Salary (in local currency)]]*VLOOKUP(tblSalaries[[#This Row],[Currency]],tblXrate[],2,FALSE)</f>
        <v>100000</v>
      </c>
      <c r="H214" s="6" t="s">
        <v>1541</v>
      </c>
      <c r="I214" s="6" t="s">
        <v>4001</v>
      </c>
      <c r="J214" s="6" t="s">
        <v>447</v>
      </c>
      <c r="K214" s="6" t="str">
        <f>VLOOKUP(tblSalaries[[#This Row],[Where do you work]],tblCountries[[Actual]:[Mapping]],2,FALSE)</f>
        <v>Sweden</v>
      </c>
      <c r="L214" s="6" t="str">
        <f>VLOOKUP(tblSalaries[[#This Row],[clean Country]],tblCountries[[Mapping]:[Region]],2,FALSE)</f>
        <v>Europe</v>
      </c>
      <c r="M214" s="6">
        <f>VLOOKUP(tblSalaries[[#This Row],[clean Country]],tblCountries[[Mapping]:[geo_latitude]],3,FALSE)</f>
        <v>16.9016059132089</v>
      </c>
      <c r="N214" s="6">
        <f>VLOOKUP(tblSalaries[[#This Row],[clean Country]],tblCountries[[Mapping]:[geo_latitude]],4,FALSE)</f>
        <v>62.3435495255451</v>
      </c>
      <c r="O214" s="6" t="s">
        <v>18</v>
      </c>
      <c r="P214" s="6">
        <v>20</v>
      </c>
      <c r="Q214" s="6" t="str">
        <f>IF(tblSalaries[[#This Row],[Years of Experience]]&lt;5,"&lt;5",IF(tblSalaries[[#This Row],[Years of Experience]]&lt;10,"&lt;10",IF(tblSalaries[[#This Row],[Years of Experience]]&lt;15,"&lt;15",IF(tblSalaries[[#This Row],[Years of Experience]]&lt;20,"&lt;20"," &gt;20"))))</f>
        <v xml:space="preserve"> &gt;20</v>
      </c>
      <c r="R214" s="14">
        <v>197</v>
      </c>
      <c r="S214" s="14">
        <f>VLOOKUP(tblSalaries[[#This Row],[clean Country]],Table3[[Country]:[GNI]],2,FALSE)</f>
        <v>40393</v>
      </c>
      <c r="T214" s="18">
        <f>tblSalaries[[#This Row],[Salary in USD]]/tblSalaries[[#This Row],[PPP GNI]]</f>
        <v>2.475676478597777</v>
      </c>
      <c r="U214" s="27">
        <f>IF(ISNUMBER(VLOOKUP(tblSalaries[[#This Row],[clean Country]],calc!$B$22:$C$127,2,TRUE)),tblSalaries[[#This Row],[Salary in USD]],0.001)</f>
        <v>100000</v>
      </c>
    </row>
    <row r="215" spans="2:21" ht="15" customHeight="1" x14ac:dyDescent="0.25">
      <c r="B215" s="6" t="s">
        <v>3611</v>
      </c>
      <c r="C215" s="7">
        <v>41063.518831018519</v>
      </c>
      <c r="D215" s="8">
        <v>100000</v>
      </c>
      <c r="E215" s="6">
        <v>100000</v>
      </c>
      <c r="F215" s="6" t="s">
        <v>6</v>
      </c>
      <c r="G215" s="9">
        <f>tblSalaries[[#This Row],[clean Salary (in local currency)]]*VLOOKUP(tblSalaries[[#This Row],[Currency]],tblXrate[],2,FALSE)</f>
        <v>100000</v>
      </c>
      <c r="H215" s="6" t="s">
        <v>356</v>
      </c>
      <c r="I215" s="6" t="s">
        <v>356</v>
      </c>
      <c r="J215" s="6" t="s">
        <v>15</v>
      </c>
      <c r="K215" s="6" t="str">
        <f>VLOOKUP(tblSalaries[[#This Row],[Where do you work]],tblCountries[[Actual]:[Mapping]],2,FALSE)</f>
        <v>USA</v>
      </c>
      <c r="L215" s="6" t="str">
        <f>VLOOKUP(tblSalaries[[#This Row],[clean Country]],tblCountries[[Mapping]:[Region]],2,FALSE)</f>
        <v>America</v>
      </c>
      <c r="M215" s="6">
        <f>VLOOKUP(tblSalaries[[#This Row],[clean Country]],tblCountries[[Mapping]:[geo_latitude]],3,FALSE)</f>
        <v>-100.37109375</v>
      </c>
      <c r="N215" s="6">
        <f>VLOOKUP(tblSalaries[[#This Row],[clean Country]],tblCountries[[Mapping]:[geo_latitude]],4,FALSE)</f>
        <v>40.580584664127599</v>
      </c>
      <c r="O215" s="6" t="s">
        <v>18</v>
      </c>
      <c r="P215" s="6">
        <v>4</v>
      </c>
      <c r="Q215" s="6" t="str">
        <f>IF(tblSalaries[[#This Row],[Years of Experience]]&lt;5,"&lt;5",IF(tblSalaries[[#This Row],[Years of Experience]]&lt;10,"&lt;10",IF(tblSalaries[[#This Row],[Years of Experience]]&lt;15,"&lt;15",IF(tblSalaries[[#This Row],[Years of Experience]]&lt;20,"&lt;20"," &gt;20"))))</f>
        <v>&lt;5</v>
      </c>
      <c r="R215" s="14">
        <v>198</v>
      </c>
      <c r="S215" s="14">
        <f>VLOOKUP(tblSalaries[[#This Row],[clean Country]],Table3[[Country]:[GNI]],2,FALSE)</f>
        <v>47310</v>
      </c>
      <c r="T215" s="18">
        <f>tblSalaries[[#This Row],[Salary in USD]]/tblSalaries[[#This Row],[PPP GNI]]</f>
        <v>2.113718030014796</v>
      </c>
      <c r="U215" s="27">
        <f>IF(ISNUMBER(VLOOKUP(tblSalaries[[#This Row],[clean Country]],calc!$B$22:$C$127,2,TRUE)),tblSalaries[[#This Row],[Salary in USD]],0.001)</f>
        <v>1E-3</v>
      </c>
    </row>
    <row r="216" spans="2:21" ht="15" customHeight="1" x14ac:dyDescent="0.25">
      <c r="B216" s="6" t="s">
        <v>3688</v>
      </c>
      <c r="C216" s="7">
        <v>41066.888090277775</v>
      </c>
      <c r="D216" s="8">
        <v>100000</v>
      </c>
      <c r="E216" s="6">
        <v>100000</v>
      </c>
      <c r="F216" s="6" t="s">
        <v>6</v>
      </c>
      <c r="G216" s="9">
        <f>tblSalaries[[#This Row],[clean Salary (in local currency)]]*VLOOKUP(tblSalaries[[#This Row],[Currency]],tblXrate[],2,FALSE)</f>
        <v>100000</v>
      </c>
      <c r="H216" s="6" t="s">
        <v>1850</v>
      </c>
      <c r="I216" s="6" t="s">
        <v>20</v>
      </c>
      <c r="J216" s="6" t="s">
        <v>65</v>
      </c>
      <c r="K216" s="6" t="str">
        <f>VLOOKUP(tblSalaries[[#This Row],[Where do you work]],tblCountries[[Actual]:[Mapping]],2,FALSE)</f>
        <v>Russia</v>
      </c>
      <c r="L216" s="6" t="str">
        <f>VLOOKUP(tblSalaries[[#This Row],[clean Country]],tblCountries[[Mapping]:[Region]],2,FALSE)</f>
        <v>Europe</v>
      </c>
      <c r="M216" s="6">
        <f>VLOOKUP(tblSalaries[[#This Row],[clean Country]],tblCountries[[Mapping]:[geo_latitude]],3,FALSE)</f>
        <v>36.38671875</v>
      </c>
      <c r="N216" s="6">
        <f>VLOOKUP(tblSalaries[[#This Row],[clean Country]],tblCountries[[Mapping]:[geo_latitude]],4,FALSE)</f>
        <v>57.515822865538802</v>
      </c>
      <c r="O216" s="6" t="s">
        <v>13</v>
      </c>
      <c r="P216" s="6">
        <v>6</v>
      </c>
      <c r="Q216" s="6" t="str">
        <f>IF(tblSalaries[[#This Row],[Years of Experience]]&lt;5,"&lt;5",IF(tblSalaries[[#This Row],[Years of Experience]]&lt;10,"&lt;10",IF(tblSalaries[[#This Row],[Years of Experience]]&lt;15,"&lt;15",IF(tblSalaries[[#This Row],[Years of Experience]]&lt;20,"&lt;20"," &gt;20"))))</f>
        <v>&lt;10</v>
      </c>
      <c r="R216" s="14">
        <v>199</v>
      </c>
      <c r="S216" s="14">
        <f>VLOOKUP(tblSalaries[[#This Row],[clean Country]],Table3[[Country]:[GNI]],2,FALSE)</f>
        <v>19240</v>
      </c>
      <c r="T216" s="18">
        <f>tblSalaries[[#This Row],[Salary in USD]]/tblSalaries[[#This Row],[PPP GNI]]</f>
        <v>5.1975051975051976</v>
      </c>
      <c r="U216" s="27">
        <f>IF(ISNUMBER(VLOOKUP(tblSalaries[[#This Row],[clean Country]],calc!$B$22:$C$127,2,TRUE)),tblSalaries[[#This Row],[Salary in USD]],0.001)</f>
        <v>100000</v>
      </c>
    </row>
    <row r="217" spans="2:21" ht="15" customHeight="1" x14ac:dyDescent="0.25">
      <c r="B217" s="6" t="s">
        <v>3763</v>
      </c>
      <c r="C217" s="7">
        <v>41072.018136574072</v>
      </c>
      <c r="D217" s="8">
        <v>100000</v>
      </c>
      <c r="E217" s="6">
        <v>100000</v>
      </c>
      <c r="F217" s="6" t="s">
        <v>6</v>
      </c>
      <c r="G217" s="9">
        <f>tblSalaries[[#This Row],[clean Salary (in local currency)]]*VLOOKUP(tblSalaries[[#This Row],[Currency]],tblXrate[],2,FALSE)</f>
        <v>100000</v>
      </c>
      <c r="H217" s="6" t="s">
        <v>256</v>
      </c>
      <c r="I217" s="6" t="s">
        <v>20</v>
      </c>
      <c r="J217" s="6" t="s">
        <v>15</v>
      </c>
      <c r="K217" s="6" t="str">
        <f>VLOOKUP(tblSalaries[[#This Row],[Where do you work]],tblCountries[[Actual]:[Mapping]],2,FALSE)</f>
        <v>USA</v>
      </c>
      <c r="L217" s="6" t="str">
        <f>VLOOKUP(tblSalaries[[#This Row],[clean Country]],tblCountries[[Mapping]:[Region]],2,FALSE)</f>
        <v>America</v>
      </c>
      <c r="M217" s="6">
        <f>VLOOKUP(tblSalaries[[#This Row],[clean Country]],tblCountries[[Mapping]:[geo_latitude]],3,FALSE)</f>
        <v>-100.37109375</v>
      </c>
      <c r="N217" s="6">
        <f>VLOOKUP(tblSalaries[[#This Row],[clean Country]],tblCountries[[Mapping]:[geo_latitude]],4,FALSE)</f>
        <v>40.580584664127599</v>
      </c>
      <c r="O217" s="6" t="s">
        <v>13</v>
      </c>
      <c r="P217" s="6">
        <v>12</v>
      </c>
      <c r="Q217" s="6" t="str">
        <f>IF(tblSalaries[[#This Row],[Years of Experience]]&lt;5,"&lt;5",IF(tblSalaries[[#This Row],[Years of Experience]]&lt;10,"&lt;10",IF(tblSalaries[[#This Row],[Years of Experience]]&lt;15,"&lt;15",IF(tblSalaries[[#This Row],[Years of Experience]]&lt;20,"&lt;20"," &gt;20"))))</f>
        <v>&lt;15</v>
      </c>
      <c r="R217" s="14">
        <v>200</v>
      </c>
      <c r="S217" s="14">
        <f>VLOOKUP(tblSalaries[[#This Row],[clean Country]],Table3[[Country]:[GNI]],2,FALSE)</f>
        <v>47310</v>
      </c>
      <c r="T217" s="18">
        <f>tblSalaries[[#This Row],[Salary in USD]]/tblSalaries[[#This Row],[PPP GNI]]</f>
        <v>2.113718030014796</v>
      </c>
      <c r="U217" s="27">
        <f>IF(ISNUMBER(VLOOKUP(tblSalaries[[#This Row],[clean Country]],calc!$B$22:$C$127,2,TRUE)),tblSalaries[[#This Row],[Salary in USD]],0.001)</f>
        <v>1E-3</v>
      </c>
    </row>
    <row r="218" spans="2:21" ht="15" customHeight="1" x14ac:dyDescent="0.25">
      <c r="B218" s="6" t="s">
        <v>3846</v>
      </c>
      <c r="C218" s="7">
        <v>41077.168055555558</v>
      </c>
      <c r="D218" s="8" t="s">
        <v>1973</v>
      </c>
      <c r="E218" s="6">
        <v>100000</v>
      </c>
      <c r="F218" s="6" t="s">
        <v>6</v>
      </c>
      <c r="G218" s="9">
        <f>tblSalaries[[#This Row],[clean Salary (in local currency)]]*VLOOKUP(tblSalaries[[#This Row],[Currency]],tblXrate[],2,FALSE)</f>
        <v>100000</v>
      </c>
      <c r="H218" s="6" t="s">
        <v>1974</v>
      </c>
      <c r="I218" s="6" t="s">
        <v>52</v>
      </c>
      <c r="J218" s="6" t="s">
        <v>179</v>
      </c>
      <c r="K218" s="6" t="str">
        <f>VLOOKUP(tblSalaries[[#This Row],[Where do you work]],tblCountries[[Actual]:[Mapping]],2,FALSE)</f>
        <v>UAE</v>
      </c>
      <c r="L218" s="6" t="str">
        <f>VLOOKUP(tblSalaries[[#This Row],[clean Country]],tblCountries[[Mapping]:[Region]],2,FALSE)</f>
        <v>MENA</v>
      </c>
      <c r="M218" s="6">
        <f>VLOOKUP(tblSalaries[[#This Row],[clean Country]],tblCountries[[Mapping]:[geo_latitude]],3,FALSE)</f>
        <v>53.96484375</v>
      </c>
      <c r="N218" s="6" t="str">
        <f>VLOOKUP(tblSalaries[[#This Row],[clean Country]],tblCountries[[Mapping]:[geo_latitude]],4,FALSE)</f>
        <v>23.805449612314625,</v>
      </c>
      <c r="O218" s="6" t="s">
        <v>13</v>
      </c>
      <c r="P218" s="6">
        <v>15</v>
      </c>
      <c r="Q218" s="6" t="str">
        <f>IF(tblSalaries[[#This Row],[Years of Experience]]&lt;5,"&lt;5",IF(tblSalaries[[#This Row],[Years of Experience]]&lt;10,"&lt;10",IF(tblSalaries[[#This Row],[Years of Experience]]&lt;15,"&lt;15",IF(tblSalaries[[#This Row],[Years of Experience]]&lt;20,"&lt;20"," &gt;20"))))</f>
        <v>&lt;20</v>
      </c>
      <c r="R218" s="14">
        <v>201</v>
      </c>
      <c r="S218" s="14">
        <f>VLOOKUP(tblSalaries[[#This Row],[clean Country]],Table3[[Country]:[GNI]],2,FALSE)</f>
        <v>50580</v>
      </c>
      <c r="T218" s="18">
        <f>tblSalaries[[#This Row],[Salary in USD]]/tblSalaries[[#This Row],[PPP GNI]]</f>
        <v>1.9770660340055357</v>
      </c>
      <c r="U218" s="27">
        <f>IF(ISNUMBER(VLOOKUP(tblSalaries[[#This Row],[clean Country]],calc!$B$22:$C$127,2,TRUE)),tblSalaries[[#This Row],[Salary in USD]],0.001)</f>
        <v>100000</v>
      </c>
    </row>
    <row r="219" spans="2:21" ht="15" customHeight="1" x14ac:dyDescent="0.25">
      <c r="B219" s="6" t="s">
        <v>3068</v>
      </c>
      <c r="C219" s="7">
        <v>41057.655694444446</v>
      </c>
      <c r="D219" s="8" t="s">
        <v>1221</v>
      </c>
      <c r="E219" s="6">
        <v>63000</v>
      </c>
      <c r="F219" s="6" t="s">
        <v>69</v>
      </c>
      <c r="G219" s="9">
        <f>tblSalaries[[#This Row],[clean Salary (in local currency)]]*VLOOKUP(tblSalaries[[#This Row],[Currency]],tblXrate[],2,FALSE)</f>
        <v>99299.231140238902</v>
      </c>
      <c r="H219" s="6" t="s">
        <v>1222</v>
      </c>
      <c r="I219" s="6" t="s">
        <v>67</v>
      </c>
      <c r="J219" s="6" t="s">
        <v>71</v>
      </c>
      <c r="K219" s="6" t="str">
        <f>VLOOKUP(tblSalaries[[#This Row],[Where do you work]],tblCountries[[Actual]:[Mapping]],2,FALSE)</f>
        <v>UK</v>
      </c>
      <c r="L219" s="6" t="str">
        <f>VLOOKUP(tblSalaries[[#This Row],[clean Country]],tblCountries[[Mapping]:[Region]],2,FALSE)</f>
        <v>Europe</v>
      </c>
      <c r="M219" s="6">
        <f>VLOOKUP(tblSalaries[[#This Row],[clean Country]],tblCountries[[Mapping]:[geo_latitude]],3,FALSE)</f>
        <v>-3.2765753000000002</v>
      </c>
      <c r="N219" s="6">
        <f>VLOOKUP(tblSalaries[[#This Row],[clean Country]],tblCountries[[Mapping]:[geo_latitude]],4,FALSE)</f>
        <v>54.702354499999998</v>
      </c>
      <c r="O219" s="6" t="s">
        <v>18</v>
      </c>
      <c r="P219" s="6">
        <v>1</v>
      </c>
      <c r="Q219" s="6" t="str">
        <f>IF(tblSalaries[[#This Row],[Years of Experience]]&lt;5,"&lt;5",IF(tblSalaries[[#This Row],[Years of Experience]]&lt;10,"&lt;10",IF(tblSalaries[[#This Row],[Years of Experience]]&lt;15,"&lt;15",IF(tblSalaries[[#This Row],[Years of Experience]]&lt;20,"&lt;20"," &gt;20"))))</f>
        <v>&lt;5</v>
      </c>
      <c r="R219" s="14">
        <v>202</v>
      </c>
      <c r="S219" s="14">
        <f>VLOOKUP(tblSalaries[[#This Row],[clean Country]],Table3[[Country]:[GNI]],2,FALSE)</f>
        <v>35840</v>
      </c>
      <c r="T219" s="18">
        <f>tblSalaries[[#This Row],[Salary in USD]]/tblSalaries[[#This Row],[PPP GNI]]</f>
        <v>2.7706258688682728</v>
      </c>
      <c r="U219" s="27">
        <f>IF(ISNUMBER(VLOOKUP(tblSalaries[[#This Row],[clean Country]],calc!$B$22:$C$127,2,TRUE)),tblSalaries[[#This Row],[Salary in USD]],0.001)</f>
        <v>99299.231140238902</v>
      </c>
    </row>
    <row r="220" spans="2:21" ht="15" customHeight="1" x14ac:dyDescent="0.25">
      <c r="B220" s="6" t="s">
        <v>2394</v>
      </c>
      <c r="C220" s="7">
        <v>41055.084745370368</v>
      </c>
      <c r="D220" s="8" t="s">
        <v>477</v>
      </c>
      <c r="E220" s="6">
        <v>99147</v>
      </c>
      <c r="F220" s="6" t="s">
        <v>6</v>
      </c>
      <c r="G220" s="9">
        <f>tblSalaries[[#This Row],[clean Salary (in local currency)]]*VLOOKUP(tblSalaries[[#This Row],[Currency]],tblXrate[],2,FALSE)</f>
        <v>99147</v>
      </c>
      <c r="H220" s="6" t="s">
        <v>478</v>
      </c>
      <c r="I220" s="6" t="s">
        <v>67</v>
      </c>
      <c r="J220" s="6" t="s">
        <v>65</v>
      </c>
      <c r="K220" s="6" t="str">
        <f>VLOOKUP(tblSalaries[[#This Row],[Where do you work]],tblCountries[[Actual]:[Mapping]],2,FALSE)</f>
        <v>Russia</v>
      </c>
      <c r="L220" s="6" t="str">
        <f>VLOOKUP(tblSalaries[[#This Row],[clean Country]],tblCountries[[Mapping]:[Region]],2,FALSE)</f>
        <v>Europe</v>
      </c>
      <c r="M220" s="6">
        <f>VLOOKUP(tblSalaries[[#This Row],[clean Country]],tblCountries[[Mapping]:[geo_latitude]],3,FALSE)</f>
        <v>36.38671875</v>
      </c>
      <c r="N220" s="6">
        <f>VLOOKUP(tblSalaries[[#This Row],[clean Country]],tblCountries[[Mapping]:[geo_latitude]],4,FALSE)</f>
        <v>57.515822865538802</v>
      </c>
      <c r="O220" s="6" t="s">
        <v>9</v>
      </c>
      <c r="P220" s="6"/>
      <c r="Q220" s="6" t="str">
        <f>IF(tblSalaries[[#This Row],[Years of Experience]]&lt;5,"&lt;5",IF(tblSalaries[[#This Row],[Years of Experience]]&lt;10,"&lt;10",IF(tblSalaries[[#This Row],[Years of Experience]]&lt;15,"&lt;15",IF(tblSalaries[[#This Row],[Years of Experience]]&lt;20,"&lt;20"," &gt;20"))))</f>
        <v>&lt;5</v>
      </c>
      <c r="R220" s="14">
        <v>203</v>
      </c>
      <c r="S220" s="14">
        <f>VLOOKUP(tblSalaries[[#This Row],[clean Country]],Table3[[Country]:[GNI]],2,FALSE)</f>
        <v>19240</v>
      </c>
      <c r="T220" s="18">
        <f>tblSalaries[[#This Row],[Salary in USD]]/tblSalaries[[#This Row],[PPP GNI]]</f>
        <v>5.1531704781704786</v>
      </c>
      <c r="U220" s="27">
        <f>IF(ISNUMBER(VLOOKUP(tblSalaries[[#This Row],[clean Country]],calc!$B$22:$C$127,2,TRUE)),tblSalaries[[#This Row],[Salary in USD]],0.001)</f>
        <v>99147</v>
      </c>
    </row>
    <row r="221" spans="2:21" ht="15" customHeight="1" x14ac:dyDescent="0.25">
      <c r="B221" s="6" t="s">
        <v>2202</v>
      </c>
      <c r="C221" s="7">
        <v>41055.036539351851</v>
      </c>
      <c r="D221" s="8" t="s">
        <v>268</v>
      </c>
      <c r="E221" s="6">
        <v>99000</v>
      </c>
      <c r="F221" s="6" t="s">
        <v>6</v>
      </c>
      <c r="G221" s="9">
        <f>tblSalaries[[#This Row],[clean Salary (in local currency)]]*VLOOKUP(tblSalaries[[#This Row],[Currency]],tblXrate[],2,FALSE)</f>
        <v>99000</v>
      </c>
      <c r="H221" s="6" t="s">
        <v>269</v>
      </c>
      <c r="I221" s="6" t="s">
        <v>488</v>
      </c>
      <c r="J221" s="6" t="s">
        <v>15</v>
      </c>
      <c r="K221" s="6" t="str">
        <f>VLOOKUP(tblSalaries[[#This Row],[Where do you work]],tblCountries[[Actual]:[Mapping]],2,FALSE)</f>
        <v>USA</v>
      </c>
      <c r="L221" s="6" t="str">
        <f>VLOOKUP(tblSalaries[[#This Row],[clean Country]],tblCountries[[Mapping]:[Region]],2,FALSE)</f>
        <v>America</v>
      </c>
      <c r="M221" s="6">
        <f>VLOOKUP(tblSalaries[[#This Row],[clean Country]],tblCountries[[Mapping]:[geo_latitude]],3,FALSE)</f>
        <v>-100.37109375</v>
      </c>
      <c r="N221" s="6">
        <f>VLOOKUP(tblSalaries[[#This Row],[clean Country]],tblCountries[[Mapping]:[geo_latitude]],4,FALSE)</f>
        <v>40.580584664127599</v>
      </c>
      <c r="O221" s="6" t="s">
        <v>9</v>
      </c>
      <c r="P221" s="6"/>
      <c r="Q221" s="6" t="str">
        <f>IF(tblSalaries[[#This Row],[Years of Experience]]&lt;5,"&lt;5",IF(tblSalaries[[#This Row],[Years of Experience]]&lt;10,"&lt;10",IF(tblSalaries[[#This Row],[Years of Experience]]&lt;15,"&lt;15",IF(tblSalaries[[#This Row],[Years of Experience]]&lt;20,"&lt;20"," &gt;20"))))</f>
        <v>&lt;5</v>
      </c>
      <c r="R221" s="14">
        <v>204</v>
      </c>
      <c r="S221" s="14">
        <f>VLOOKUP(tblSalaries[[#This Row],[clean Country]],Table3[[Country]:[GNI]],2,FALSE)</f>
        <v>47310</v>
      </c>
      <c r="T221" s="18">
        <f>tblSalaries[[#This Row],[Salary in USD]]/tblSalaries[[#This Row],[PPP GNI]]</f>
        <v>2.0925808497146479</v>
      </c>
      <c r="U221" s="27">
        <f>IF(ISNUMBER(VLOOKUP(tblSalaries[[#This Row],[clean Country]],calc!$B$22:$C$127,2,TRUE)),tblSalaries[[#This Row],[Salary in USD]],0.001)</f>
        <v>1E-3</v>
      </c>
    </row>
    <row r="222" spans="2:21" ht="15" customHeight="1" x14ac:dyDescent="0.25">
      <c r="B222" s="6" t="s">
        <v>2277</v>
      </c>
      <c r="C222" s="7">
        <v>41055.049247685187</v>
      </c>
      <c r="D222" s="8">
        <v>99000</v>
      </c>
      <c r="E222" s="6">
        <v>99000</v>
      </c>
      <c r="F222" s="6" t="s">
        <v>6</v>
      </c>
      <c r="G222" s="9">
        <f>tblSalaries[[#This Row],[clean Salary (in local currency)]]*VLOOKUP(tblSalaries[[#This Row],[Currency]],tblXrate[],2,FALSE)</f>
        <v>99000</v>
      </c>
      <c r="H222" s="6" t="s">
        <v>207</v>
      </c>
      <c r="I222" s="6" t="s">
        <v>20</v>
      </c>
      <c r="J222" s="6" t="s">
        <v>15</v>
      </c>
      <c r="K222" s="6" t="str">
        <f>VLOOKUP(tblSalaries[[#This Row],[Where do you work]],tblCountries[[Actual]:[Mapping]],2,FALSE)</f>
        <v>USA</v>
      </c>
      <c r="L222" s="6" t="str">
        <f>VLOOKUP(tblSalaries[[#This Row],[clean Country]],tblCountries[[Mapping]:[Region]],2,FALSE)</f>
        <v>America</v>
      </c>
      <c r="M222" s="6">
        <f>VLOOKUP(tblSalaries[[#This Row],[clean Country]],tblCountries[[Mapping]:[geo_latitude]],3,FALSE)</f>
        <v>-100.37109375</v>
      </c>
      <c r="N222" s="6">
        <f>VLOOKUP(tblSalaries[[#This Row],[clean Country]],tblCountries[[Mapping]:[geo_latitude]],4,FALSE)</f>
        <v>40.580584664127599</v>
      </c>
      <c r="O222" s="6" t="s">
        <v>18</v>
      </c>
      <c r="P222" s="6"/>
      <c r="Q222" s="6" t="str">
        <f>IF(tblSalaries[[#This Row],[Years of Experience]]&lt;5,"&lt;5",IF(tblSalaries[[#This Row],[Years of Experience]]&lt;10,"&lt;10",IF(tblSalaries[[#This Row],[Years of Experience]]&lt;15,"&lt;15",IF(tblSalaries[[#This Row],[Years of Experience]]&lt;20,"&lt;20"," &gt;20"))))</f>
        <v>&lt;5</v>
      </c>
      <c r="R222" s="14">
        <v>205</v>
      </c>
      <c r="S222" s="14">
        <f>VLOOKUP(tblSalaries[[#This Row],[clean Country]],Table3[[Country]:[GNI]],2,FALSE)</f>
        <v>47310</v>
      </c>
      <c r="T222" s="18">
        <f>tblSalaries[[#This Row],[Salary in USD]]/tblSalaries[[#This Row],[PPP GNI]]</f>
        <v>2.0925808497146479</v>
      </c>
      <c r="U222" s="27">
        <f>IF(ISNUMBER(VLOOKUP(tblSalaries[[#This Row],[clean Country]],calc!$B$22:$C$127,2,TRUE)),tblSalaries[[#This Row],[Salary in USD]],0.001)</f>
        <v>1E-3</v>
      </c>
    </row>
    <row r="223" spans="2:21" ht="15" customHeight="1" x14ac:dyDescent="0.25">
      <c r="B223" s="6" t="s">
        <v>2241</v>
      </c>
      <c r="C223" s="7">
        <v>41055.043171296296</v>
      </c>
      <c r="D223" s="8">
        <v>100000</v>
      </c>
      <c r="E223" s="6">
        <v>100000</v>
      </c>
      <c r="F223" s="6" t="s">
        <v>86</v>
      </c>
      <c r="G223" s="9">
        <f>tblSalaries[[#This Row],[clean Salary (in local currency)]]*VLOOKUP(tblSalaries[[#This Row],[Currency]],tblXrate[],2,FALSE)</f>
        <v>98336.152303032693</v>
      </c>
      <c r="H223" s="6" t="s">
        <v>312</v>
      </c>
      <c r="I223" s="6" t="s">
        <v>52</v>
      </c>
      <c r="J223" s="6" t="s">
        <v>88</v>
      </c>
      <c r="K223" s="6" t="str">
        <f>VLOOKUP(tblSalaries[[#This Row],[Where do you work]],tblCountries[[Actual]:[Mapping]],2,FALSE)</f>
        <v>Canada</v>
      </c>
      <c r="L223" s="6" t="str">
        <f>VLOOKUP(tblSalaries[[#This Row],[clean Country]],tblCountries[[Mapping]:[Region]],2,FALSE)</f>
        <v>America</v>
      </c>
      <c r="M223" s="6">
        <f>VLOOKUP(tblSalaries[[#This Row],[clean Country]],tblCountries[[Mapping]:[geo_latitude]],3,FALSE)</f>
        <v>-96.081121840459303</v>
      </c>
      <c r="N223" s="6">
        <f>VLOOKUP(tblSalaries[[#This Row],[clean Country]],tblCountries[[Mapping]:[geo_latitude]],4,FALSE)</f>
        <v>62.8661033080922</v>
      </c>
      <c r="O223" s="6" t="s">
        <v>18</v>
      </c>
      <c r="P223" s="6"/>
      <c r="Q223" s="6" t="str">
        <f>IF(tblSalaries[[#This Row],[Years of Experience]]&lt;5,"&lt;5",IF(tblSalaries[[#This Row],[Years of Experience]]&lt;10,"&lt;10",IF(tblSalaries[[#This Row],[Years of Experience]]&lt;15,"&lt;15",IF(tblSalaries[[#This Row],[Years of Experience]]&lt;20,"&lt;20"," &gt;20"))))</f>
        <v>&lt;5</v>
      </c>
      <c r="R223" s="14">
        <v>206</v>
      </c>
      <c r="S223" s="14">
        <f>VLOOKUP(tblSalaries[[#This Row],[clean Country]],Table3[[Country]:[GNI]],2,FALSE)</f>
        <v>38370</v>
      </c>
      <c r="T223" s="18">
        <f>tblSalaries[[#This Row],[Salary in USD]]/tblSalaries[[#This Row],[PPP GNI]]</f>
        <v>2.5628395179315269</v>
      </c>
      <c r="U223" s="27">
        <f>IF(ISNUMBER(VLOOKUP(tblSalaries[[#This Row],[clean Country]],calc!$B$22:$C$127,2,TRUE)),tblSalaries[[#This Row],[Salary in USD]],0.001)</f>
        <v>1E-3</v>
      </c>
    </row>
    <row r="224" spans="2:21" ht="15" customHeight="1" x14ac:dyDescent="0.25">
      <c r="B224" s="6" t="s">
        <v>2786</v>
      </c>
      <c r="C224" s="7">
        <v>41055.852303240739</v>
      </c>
      <c r="D224" s="8">
        <v>100000</v>
      </c>
      <c r="E224" s="6">
        <v>100000</v>
      </c>
      <c r="F224" s="6" t="s">
        <v>86</v>
      </c>
      <c r="G224" s="9">
        <f>tblSalaries[[#This Row],[clean Salary (in local currency)]]*VLOOKUP(tblSalaries[[#This Row],[Currency]],tblXrate[],2,FALSE)</f>
        <v>98336.152303032693</v>
      </c>
      <c r="H224" s="6" t="s">
        <v>913</v>
      </c>
      <c r="I224" s="6" t="s">
        <v>4001</v>
      </c>
      <c r="J224" s="6" t="s">
        <v>88</v>
      </c>
      <c r="K224" s="6" t="str">
        <f>VLOOKUP(tblSalaries[[#This Row],[Where do you work]],tblCountries[[Actual]:[Mapping]],2,FALSE)</f>
        <v>Canada</v>
      </c>
      <c r="L224" s="6" t="str">
        <f>VLOOKUP(tblSalaries[[#This Row],[clean Country]],tblCountries[[Mapping]:[Region]],2,FALSE)</f>
        <v>America</v>
      </c>
      <c r="M224" s="6">
        <f>VLOOKUP(tblSalaries[[#This Row],[clean Country]],tblCountries[[Mapping]:[geo_latitude]],3,FALSE)</f>
        <v>-96.081121840459303</v>
      </c>
      <c r="N224" s="6">
        <f>VLOOKUP(tblSalaries[[#This Row],[clean Country]],tblCountries[[Mapping]:[geo_latitude]],4,FALSE)</f>
        <v>62.8661033080922</v>
      </c>
      <c r="O224" s="6" t="s">
        <v>9</v>
      </c>
      <c r="P224" s="6">
        <v>5</v>
      </c>
      <c r="Q224" s="6" t="str">
        <f>IF(tblSalaries[[#This Row],[Years of Experience]]&lt;5,"&lt;5",IF(tblSalaries[[#This Row],[Years of Experience]]&lt;10,"&lt;10",IF(tblSalaries[[#This Row],[Years of Experience]]&lt;15,"&lt;15",IF(tblSalaries[[#This Row],[Years of Experience]]&lt;20,"&lt;20"," &gt;20"))))</f>
        <v>&lt;10</v>
      </c>
      <c r="R224" s="14">
        <v>207</v>
      </c>
      <c r="S224" s="14">
        <f>VLOOKUP(tblSalaries[[#This Row],[clean Country]],Table3[[Country]:[GNI]],2,FALSE)</f>
        <v>38370</v>
      </c>
      <c r="T224" s="18">
        <f>tblSalaries[[#This Row],[Salary in USD]]/tblSalaries[[#This Row],[PPP GNI]]</f>
        <v>2.5628395179315269</v>
      </c>
      <c r="U224" s="27">
        <f>IF(ISNUMBER(VLOOKUP(tblSalaries[[#This Row],[clean Country]],calc!$B$22:$C$127,2,TRUE)),tblSalaries[[#This Row],[Salary in USD]],0.001)</f>
        <v>1E-3</v>
      </c>
    </row>
    <row r="225" spans="2:21" ht="15" customHeight="1" x14ac:dyDescent="0.25">
      <c r="B225" s="6" t="s">
        <v>2843</v>
      </c>
      <c r="C225" s="7">
        <v>41056.106504629628</v>
      </c>
      <c r="D225" s="8">
        <v>100000</v>
      </c>
      <c r="E225" s="6">
        <v>100000</v>
      </c>
      <c r="F225" s="6" t="s">
        <v>86</v>
      </c>
      <c r="G225" s="9">
        <f>tblSalaries[[#This Row],[clean Salary (in local currency)]]*VLOOKUP(tblSalaries[[#This Row],[Currency]],tblXrate[],2,FALSE)</f>
        <v>98336.152303032693</v>
      </c>
      <c r="H225" s="6" t="s">
        <v>982</v>
      </c>
      <c r="I225" s="6" t="s">
        <v>52</v>
      </c>
      <c r="J225" s="6" t="s">
        <v>88</v>
      </c>
      <c r="K225" s="6" t="str">
        <f>VLOOKUP(tblSalaries[[#This Row],[Where do you work]],tblCountries[[Actual]:[Mapping]],2,FALSE)</f>
        <v>Canada</v>
      </c>
      <c r="L225" s="6" t="str">
        <f>VLOOKUP(tblSalaries[[#This Row],[clean Country]],tblCountries[[Mapping]:[Region]],2,FALSE)</f>
        <v>America</v>
      </c>
      <c r="M225" s="6">
        <f>VLOOKUP(tblSalaries[[#This Row],[clean Country]],tblCountries[[Mapping]:[geo_latitude]],3,FALSE)</f>
        <v>-96.081121840459303</v>
      </c>
      <c r="N225" s="6">
        <f>VLOOKUP(tblSalaries[[#This Row],[clean Country]],tblCountries[[Mapping]:[geo_latitude]],4,FALSE)</f>
        <v>62.8661033080922</v>
      </c>
      <c r="O225" s="6" t="s">
        <v>18</v>
      </c>
      <c r="P225" s="6">
        <v>10</v>
      </c>
      <c r="Q225" s="6" t="str">
        <f>IF(tblSalaries[[#This Row],[Years of Experience]]&lt;5,"&lt;5",IF(tblSalaries[[#This Row],[Years of Experience]]&lt;10,"&lt;10",IF(tblSalaries[[#This Row],[Years of Experience]]&lt;15,"&lt;15",IF(tblSalaries[[#This Row],[Years of Experience]]&lt;20,"&lt;20"," &gt;20"))))</f>
        <v>&lt;15</v>
      </c>
      <c r="R225" s="14">
        <v>208</v>
      </c>
      <c r="S225" s="14">
        <f>VLOOKUP(tblSalaries[[#This Row],[clean Country]],Table3[[Country]:[GNI]],2,FALSE)</f>
        <v>38370</v>
      </c>
      <c r="T225" s="18">
        <f>tblSalaries[[#This Row],[Salary in USD]]/tblSalaries[[#This Row],[PPP GNI]]</f>
        <v>2.5628395179315269</v>
      </c>
      <c r="U225" s="27">
        <f>IF(ISNUMBER(VLOOKUP(tblSalaries[[#This Row],[clean Country]],calc!$B$22:$C$127,2,TRUE)),tblSalaries[[#This Row],[Salary in USD]],0.001)</f>
        <v>1E-3</v>
      </c>
    </row>
    <row r="226" spans="2:21" ht="15" customHeight="1" x14ac:dyDescent="0.25">
      <c r="B226" s="6" t="s">
        <v>2858</v>
      </c>
      <c r="C226" s="7">
        <v>41056.27584490741</v>
      </c>
      <c r="D226" s="8">
        <v>98000</v>
      </c>
      <c r="E226" s="6">
        <v>98000</v>
      </c>
      <c r="F226" s="6" t="s">
        <v>6</v>
      </c>
      <c r="G226" s="9">
        <f>tblSalaries[[#This Row],[clean Salary (in local currency)]]*VLOOKUP(tblSalaries[[#This Row],[Currency]],tblXrate[],2,FALSE)</f>
        <v>98000</v>
      </c>
      <c r="H226" s="6" t="s">
        <v>996</v>
      </c>
      <c r="I226" s="6" t="s">
        <v>52</v>
      </c>
      <c r="J226" s="6" t="s">
        <v>997</v>
      </c>
      <c r="K226" s="6" t="str">
        <f>VLOOKUP(tblSalaries[[#This Row],[Where do you work]],tblCountries[[Actual]:[Mapping]],2,FALSE)</f>
        <v>Indonesia</v>
      </c>
      <c r="L226" s="6" t="str">
        <f>VLOOKUP(tblSalaries[[#This Row],[clean Country]],tblCountries[[Mapping]:[Region]],2,FALSE)</f>
        <v>Asia</v>
      </c>
      <c r="M226" s="6">
        <f>VLOOKUP(tblSalaries[[#This Row],[clean Country]],tblCountries[[Mapping]:[geo_latitude]],3,FALSE)</f>
        <v>118.74036008173201</v>
      </c>
      <c r="N226" s="6">
        <f>VLOOKUP(tblSalaries[[#This Row],[clean Country]],tblCountries[[Mapping]:[geo_latitude]],4,FALSE)</f>
        <v>-3.1759486978616001</v>
      </c>
      <c r="O226" s="6" t="s">
        <v>18</v>
      </c>
      <c r="P226" s="6">
        <v>14</v>
      </c>
      <c r="Q226" s="6" t="str">
        <f>IF(tblSalaries[[#This Row],[Years of Experience]]&lt;5,"&lt;5",IF(tblSalaries[[#This Row],[Years of Experience]]&lt;10,"&lt;10",IF(tblSalaries[[#This Row],[Years of Experience]]&lt;15,"&lt;15",IF(tblSalaries[[#This Row],[Years of Experience]]&lt;20,"&lt;20"," &gt;20"))))</f>
        <v>&lt;15</v>
      </c>
      <c r="R226" s="14">
        <v>209</v>
      </c>
      <c r="S226" s="14">
        <f>VLOOKUP(tblSalaries[[#This Row],[clean Country]],Table3[[Country]:[GNI]],2,FALSE)</f>
        <v>4200</v>
      </c>
      <c r="T226" s="18">
        <f>tblSalaries[[#This Row],[Salary in USD]]/tblSalaries[[#This Row],[PPP GNI]]</f>
        <v>23.333333333333332</v>
      </c>
      <c r="U226" s="27">
        <f>IF(ISNUMBER(VLOOKUP(tblSalaries[[#This Row],[clean Country]],calc!$B$22:$C$127,2,TRUE)),tblSalaries[[#This Row],[Salary in USD]],0.001)</f>
        <v>98000</v>
      </c>
    </row>
    <row r="227" spans="2:21" ht="15" customHeight="1" x14ac:dyDescent="0.25">
      <c r="B227" s="6" t="s">
        <v>2292</v>
      </c>
      <c r="C227" s="7">
        <v>41055.054131944446</v>
      </c>
      <c r="D227" s="8">
        <v>97000</v>
      </c>
      <c r="E227" s="6">
        <v>97000</v>
      </c>
      <c r="F227" s="6" t="s">
        <v>6</v>
      </c>
      <c r="G227" s="9">
        <f>tblSalaries[[#This Row],[clean Salary (in local currency)]]*VLOOKUP(tblSalaries[[#This Row],[Currency]],tblXrate[],2,FALSE)</f>
        <v>97000</v>
      </c>
      <c r="H227" s="6" t="s">
        <v>42</v>
      </c>
      <c r="I227" s="6" t="s">
        <v>20</v>
      </c>
      <c r="J227" s="6" t="s">
        <v>15</v>
      </c>
      <c r="K227" s="6" t="str">
        <f>VLOOKUP(tblSalaries[[#This Row],[Where do you work]],tblCountries[[Actual]:[Mapping]],2,FALSE)</f>
        <v>USA</v>
      </c>
      <c r="L227" s="6" t="str">
        <f>VLOOKUP(tblSalaries[[#This Row],[clean Country]],tblCountries[[Mapping]:[Region]],2,FALSE)</f>
        <v>America</v>
      </c>
      <c r="M227" s="6">
        <f>VLOOKUP(tblSalaries[[#This Row],[clean Country]],tblCountries[[Mapping]:[geo_latitude]],3,FALSE)</f>
        <v>-100.37109375</v>
      </c>
      <c r="N227" s="6">
        <f>VLOOKUP(tblSalaries[[#This Row],[clean Country]],tblCountries[[Mapping]:[geo_latitude]],4,FALSE)</f>
        <v>40.580584664127599</v>
      </c>
      <c r="O227" s="6" t="s">
        <v>13</v>
      </c>
      <c r="P227" s="6"/>
      <c r="Q227" s="6" t="str">
        <f>IF(tblSalaries[[#This Row],[Years of Experience]]&lt;5,"&lt;5",IF(tblSalaries[[#This Row],[Years of Experience]]&lt;10,"&lt;10",IF(tblSalaries[[#This Row],[Years of Experience]]&lt;15,"&lt;15",IF(tblSalaries[[#This Row],[Years of Experience]]&lt;20,"&lt;20"," &gt;20"))))</f>
        <v>&lt;5</v>
      </c>
      <c r="R227" s="14">
        <v>210</v>
      </c>
      <c r="S227" s="14">
        <f>VLOOKUP(tblSalaries[[#This Row],[clean Country]],Table3[[Country]:[GNI]],2,FALSE)</f>
        <v>47310</v>
      </c>
      <c r="T227" s="18">
        <f>tblSalaries[[#This Row],[Salary in USD]]/tblSalaries[[#This Row],[PPP GNI]]</f>
        <v>2.0503064891143521</v>
      </c>
      <c r="U227" s="27">
        <f>IF(ISNUMBER(VLOOKUP(tblSalaries[[#This Row],[clean Country]],calc!$B$22:$C$127,2,TRUE)),tblSalaries[[#This Row],[Salary in USD]],0.001)</f>
        <v>1E-3</v>
      </c>
    </row>
    <row r="228" spans="2:21" ht="15" customHeight="1" x14ac:dyDescent="0.25">
      <c r="B228" s="6" t="s">
        <v>3362</v>
      </c>
      <c r="C228" s="7">
        <v>41058.907268518517</v>
      </c>
      <c r="D228" s="8" t="s">
        <v>1546</v>
      </c>
      <c r="E228" s="6">
        <v>97000</v>
      </c>
      <c r="F228" s="6" t="s">
        <v>6</v>
      </c>
      <c r="G228" s="9">
        <f>tblSalaries[[#This Row],[clean Salary (in local currency)]]*VLOOKUP(tblSalaries[[#This Row],[Currency]],tblXrate[],2,FALSE)</f>
        <v>97000</v>
      </c>
      <c r="H228" s="6" t="s">
        <v>1547</v>
      </c>
      <c r="I228" s="6" t="s">
        <v>52</v>
      </c>
      <c r="J228" s="6" t="s">
        <v>15</v>
      </c>
      <c r="K228" s="6" t="str">
        <f>VLOOKUP(tblSalaries[[#This Row],[Where do you work]],tblCountries[[Actual]:[Mapping]],2,FALSE)</f>
        <v>USA</v>
      </c>
      <c r="L228" s="6" t="str">
        <f>VLOOKUP(tblSalaries[[#This Row],[clean Country]],tblCountries[[Mapping]:[Region]],2,FALSE)</f>
        <v>America</v>
      </c>
      <c r="M228" s="6">
        <f>VLOOKUP(tblSalaries[[#This Row],[clean Country]],tblCountries[[Mapping]:[geo_latitude]],3,FALSE)</f>
        <v>-100.37109375</v>
      </c>
      <c r="N228" s="6">
        <f>VLOOKUP(tblSalaries[[#This Row],[clean Country]],tblCountries[[Mapping]:[geo_latitude]],4,FALSE)</f>
        <v>40.580584664127599</v>
      </c>
      <c r="O228" s="6" t="s">
        <v>9</v>
      </c>
      <c r="P228" s="6">
        <v>14</v>
      </c>
      <c r="Q228" s="6" t="str">
        <f>IF(tblSalaries[[#This Row],[Years of Experience]]&lt;5,"&lt;5",IF(tblSalaries[[#This Row],[Years of Experience]]&lt;10,"&lt;10",IF(tblSalaries[[#This Row],[Years of Experience]]&lt;15,"&lt;15",IF(tblSalaries[[#This Row],[Years of Experience]]&lt;20,"&lt;20"," &gt;20"))))</f>
        <v>&lt;15</v>
      </c>
      <c r="R228" s="14">
        <v>211</v>
      </c>
      <c r="S228" s="14">
        <f>VLOOKUP(tblSalaries[[#This Row],[clean Country]],Table3[[Country]:[GNI]],2,FALSE)</f>
        <v>47310</v>
      </c>
      <c r="T228" s="18">
        <f>tblSalaries[[#This Row],[Salary in USD]]/tblSalaries[[#This Row],[PPP GNI]]</f>
        <v>2.0503064891143521</v>
      </c>
      <c r="U228" s="27">
        <f>IF(ISNUMBER(VLOOKUP(tblSalaries[[#This Row],[clean Country]],calc!$B$22:$C$127,2,TRUE)),tblSalaries[[#This Row],[Salary in USD]],0.001)</f>
        <v>1E-3</v>
      </c>
    </row>
    <row r="229" spans="2:21" ht="15" customHeight="1" x14ac:dyDescent="0.25">
      <c r="B229" s="6" t="s">
        <v>2762</v>
      </c>
      <c r="C229" s="7">
        <v>41055.730509259258</v>
      </c>
      <c r="D229" s="8" t="s">
        <v>884</v>
      </c>
      <c r="E229" s="6">
        <v>95000</v>
      </c>
      <c r="F229" s="6" t="s">
        <v>82</v>
      </c>
      <c r="G229" s="9">
        <f>tblSalaries[[#This Row],[clean Salary (in local currency)]]*VLOOKUP(tblSalaries[[#This Row],[Currency]],tblXrate[],2,FALSE)</f>
        <v>96891.417358250401</v>
      </c>
      <c r="H229" s="6" t="s">
        <v>885</v>
      </c>
      <c r="I229" s="6" t="s">
        <v>20</v>
      </c>
      <c r="J229" s="6" t="s">
        <v>84</v>
      </c>
      <c r="K229" s="6" t="str">
        <f>VLOOKUP(tblSalaries[[#This Row],[Where do you work]],tblCountries[[Actual]:[Mapping]],2,FALSE)</f>
        <v>Australia</v>
      </c>
      <c r="L229" s="6" t="str">
        <f>VLOOKUP(tblSalaries[[#This Row],[clean Country]],tblCountries[[Mapping]:[Region]],2,FALSE)</f>
        <v>Australia</v>
      </c>
      <c r="M229" s="6">
        <f>VLOOKUP(tblSalaries[[#This Row],[clean Country]],tblCountries[[Mapping]:[geo_latitude]],3,FALSE)</f>
        <v>136.67140151954899</v>
      </c>
      <c r="N229" s="6">
        <f>VLOOKUP(tblSalaries[[#This Row],[clean Country]],tblCountries[[Mapping]:[geo_latitude]],4,FALSE)</f>
        <v>-24.803590596310801</v>
      </c>
      <c r="O229" s="6" t="s">
        <v>18</v>
      </c>
      <c r="P229" s="6">
        <v>11</v>
      </c>
      <c r="Q229" s="6" t="str">
        <f>IF(tblSalaries[[#This Row],[Years of Experience]]&lt;5,"&lt;5",IF(tblSalaries[[#This Row],[Years of Experience]]&lt;10,"&lt;10",IF(tblSalaries[[#This Row],[Years of Experience]]&lt;15,"&lt;15",IF(tblSalaries[[#This Row],[Years of Experience]]&lt;20,"&lt;20"," &gt;20"))))</f>
        <v>&lt;15</v>
      </c>
      <c r="R229" s="14">
        <v>212</v>
      </c>
      <c r="S229" s="14">
        <f>VLOOKUP(tblSalaries[[#This Row],[clean Country]],Table3[[Country]:[GNI]],2,FALSE)</f>
        <v>36910</v>
      </c>
      <c r="T229" s="18">
        <f>tblSalaries[[#This Row],[Salary in USD]]/tblSalaries[[#This Row],[PPP GNI]]</f>
        <v>2.6250722665470172</v>
      </c>
      <c r="U229" s="27">
        <f>IF(ISNUMBER(VLOOKUP(tblSalaries[[#This Row],[clean Country]],calc!$B$22:$C$127,2,TRUE)),tblSalaries[[#This Row],[Salary in USD]],0.001)</f>
        <v>96891.417358250401</v>
      </c>
    </row>
    <row r="230" spans="2:21" ht="15" customHeight="1" x14ac:dyDescent="0.25">
      <c r="B230" s="6" t="s">
        <v>2911</v>
      </c>
      <c r="C230" s="7">
        <v>41056.846412037034</v>
      </c>
      <c r="D230" s="8" t="s">
        <v>884</v>
      </c>
      <c r="E230" s="6">
        <v>95000</v>
      </c>
      <c r="F230" s="6" t="s">
        <v>82</v>
      </c>
      <c r="G230" s="9">
        <f>tblSalaries[[#This Row],[clean Salary (in local currency)]]*VLOOKUP(tblSalaries[[#This Row],[Currency]],tblXrate[],2,FALSE)</f>
        <v>96891.417358250401</v>
      </c>
      <c r="H230" s="6" t="s">
        <v>1060</v>
      </c>
      <c r="I230" s="6" t="s">
        <v>20</v>
      </c>
      <c r="J230" s="6" t="s">
        <v>84</v>
      </c>
      <c r="K230" s="6" t="str">
        <f>VLOOKUP(tblSalaries[[#This Row],[Where do you work]],tblCountries[[Actual]:[Mapping]],2,FALSE)</f>
        <v>Australia</v>
      </c>
      <c r="L230" s="6" t="str">
        <f>VLOOKUP(tblSalaries[[#This Row],[clean Country]],tblCountries[[Mapping]:[Region]],2,FALSE)</f>
        <v>Australia</v>
      </c>
      <c r="M230" s="6">
        <f>VLOOKUP(tblSalaries[[#This Row],[clean Country]],tblCountries[[Mapping]:[geo_latitude]],3,FALSE)</f>
        <v>136.67140151954899</v>
      </c>
      <c r="N230" s="6">
        <f>VLOOKUP(tblSalaries[[#This Row],[clean Country]],tblCountries[[Mapping]:[geo_latitude]],4,FALSE)</f>
        <v>-24.803590596310801</v>
      </c>
      <c r="O230" s="6" t="s">
        <v>25</v>
      </c>
      <c r="P230" s="6">
        <v>7</v>
      </c>
      <c r="Q230" s="6" t="str">
        <f>IF(tblSalaries[[#This Row],[Years of Experience]]&lt;5,"&lt;5",IF(tblSalaries[[#This Row],[Years of Experience]]&lt;10,"&lt;10",IF(tblSalaries[[#This Row],[Years of Experience]]&lt;15,"&lt;15",IF(tblSalaries[[#This Row],[Years of Experience]]&lt;20,"&lt;20"," &gt;20"))))</f>
        <v>&lt;10</v>
      </c>
      <c r="R230" s="14">
        <v>213</v>
      </c>
      <c r="S230" s="14">
        <f>VLOOKUP(tblSalaries[[#This Row],[clean Country]],Table3[[Country]:[GNI]],2,FALSE)</f>
        <v>36910</v>
      </c>
      <c r="T230" s="18">
        <f>tblSalaries[[#This Row],[Salary in USD]]/tblSalaries[[#This Row],[PPP GNI]]</f>
        <v>2.6250722665470172</v>
      </c>
      <c r="U230" s="27">
        <f>IF(ISNUMBER(VLOOKUP(tblSalaries[[#This Row],[clean Country]],calc!$B$22:$C$127,2,TRUE)),tblSalaries[[#This Row],[Salary in USD]],0.001)</f>
        <v>96891.417358250401</v>
      </c>
    </row>
    <row r="231" spans="2:21" ht="15" customHeight="1" x14ac:dyDescent="0.25">
      <c r="B231" s="6" t="s">
        <v>2950</v>
      </c>
      <c r="C231" s="7">
        <v>41057.242314814815</v>
      </c>
      <c r="D231" s="8">
        <v>95000</v>
      </c>
      <c r="E231" s="6">
        <v>95000</v>
      </c>
      <c r="F231" s="6" t="s">
        <v>82</v>
      </c>
      <c r="G231" s="9">
        <f>tblSalaries[[#This Row],[clean Salary (in local currency)]]*VLOOKUP(tblSalaries[[#This Row],[Currency]],tblXrate[],2,FALSE)</f>
        <v>96891.417358250401</v>
      </c>
      <c r="H231" s="6" t="s">
        <v>160</v>
      </c>
      <c r="I231" s="6" t="s">
        <v>20</v>
      </c>
      <c r="J231" s="6" t="s">
        <v>84</v>
      </c>
      <c r="K231" s="6" t="str">
        <f>VLOOKUP(tblSalaries[[#This Row],[Where do you work]],tblCountries[[Actual]:[Mapping]],2,FALSE)</f>
        <v>Australia</v>
      </c>
      <c r="L231" s="6" t="str">
        <f>VLOOKUP(tblSalaries[[#This Row],[clean Country]],tblCountries[[Mapping]:[Region]],2,FALSE)</f>
        <v>Australia</v>
      </c>
      <c r="M231" s="6">
        <f>VLOOKUP(tblSalaries[[#This Row],[clean Country]],tblCountries[[Mapping]:[geo_latitude]],3,FALSE)</f>
        <v>136.67140151954899</v>
      </c>
      <c r="N231" s="6">
        <f>VLOOKUP(tblSalaries[[#This Row],[clean Country]],tblCountries[[Mapping]:[geo_latitude]],4,FALSE)</f>
        <v>-24.803590596310801</v>
      </c>
      <c r="O231" s="6" t="s">
        <v>18</v>
      </c>
      <c r="P231" s="6">
        <v>20</v>
      </c>
      <c r="Q231" s="6" t="str">
        <f>IF(tblSalaries[[#This Row],[Years of Experience]]&lt;5,"&lt;5",IF(tblSalaries[[#This Row],[Years of Experience]]&lt;10,"&lt;10",IF(tblSalaries[[#This Row],[Years of Experience]]&lt;15,"&lt;15",IF(tblSalaries[[#This Row],[Years of Experience]]&lt;20,"&lt;20"," &gt;20"))))</f>
        <v xml:space="preserve"> &gt;20</v>
      </c>
      <c r="R231" s="14">
        <v>214</v>
      </c>
      <c r="S231" s="14">
        <f>VLOOKUP(tblSalaries[[#This Row],[clean Country]],Table3[[Country]:[GNI]],2,FALSE)</f>
        <v>36910</v>
      </c>
      <c r="T231" s="18">
        <f>tblSalaries[[#This Row],[Salary in USD]]/tblSalaries[[#This Row],[PPP GNI]]</f>
        <v>2.6250722665470172</v>
      </c>
      <c r="U231" s="27">
        <f>IF(ISNUMBER(VLOOKUP(tblSalaries[[#This Row],[clean Country]],calc!$B$22:$C$127,2,TRUE)),tblSalaries[[#This Row],[Salary in USD]],0.001)</f>
        <v>96891.417358250401</v>
      </c>
    </row>
    <row r="232" spans="2:21" ht="15" customHeight="1" x14ac:dyDescent="0.25">
      <c r="B232" s="6" t="s">
        <v>3417</v>
      </c>
      <c r="C232" s="7">
        <v>41059.424525462964</v>
      </c>
      <c r="D232" s="8">
        <v>96230</v>
      </c>
      <c r="E232" s="6">
        <v>96230</v>
      </c>
      <c r="F232" s="6" t="s">
        <v>6</v>
      </c>
      <c r="G232" s="9">
        <f>tblSalaries[[#This Row],[clean Salary (in local currency)]]*VLOOKUP(tblSalaries[[#This Row],[Currency]],tblXrate[],2,FALSE)</f>
        <v>96230</v>
      </c>
      <c r="H232" s="6" t="s">
        <v>1596</v>
      </c>
      <c r="I232" s="6" t="s">
        <v>52</v>
      </c>
      <c r="J232" s="6" t="s">
        <v>15</v>
      </c>
      <c r="K232" s="6" t="str">
        <f>VLOOKUP(tblSalaries[[#This Row],[Where do you work]],tblCountries[[Actual]:[Mapping]],2,FALSE)</f>
        <v>USA</v>
      </c>
      <c r="L232" s="6" t="str">
        <f>VLOOKUP(tblSalaries[[#This Row],[clean Country]],tblCountries[[Mapping]:[Region]],2,FALSE)</f>
        <v>America</v>
      </c>
      <c r="M232" s="6">
        <f>VLOOKUP(tblSalaries[[#This Row],[clean Country]],tblCountries[[Mapping]:[geo_latitude]],3,FALSE)</f>
        <v>-100.37109375</v>
      </c>
      <c r="N232" s="6">
        <f>VLOOKUP(tblSalaries[[#This Row],[clean Country]],tblCountries[[Mapping]:[geo_latitude]],4,FALSE)</f>
        <v>40.580584664127599</v>
      </c>
      <c r="O232" s="6" t="s">
        <v>9</v>
      </c>
      <c r="P232" s="6">
        <v>18</v>
      </c>
      <c r="Q232" s="6" t="str">
        <f>IF(tblSalaries[[#This Row],[Years of Experience]]&lt;5,"&lt;5",IF(tblSalaries[[#This Row],[Years of Experience]]&lt;10,"&lt;10",IF(tblSalaries[[#This Row],[Years of Experience]]&lt;15,"&lt;15",IF(tblSalaries[[#This Row],[Years of Experience]]&lt;20,"&lt;20"," &gt;20"))))</f>
        <v>&lt;20</v>
      </c>
      <c r="R232" s="14">
        <v>215</v>
      </c>
      <c r="S232" s="14">
        <f>VLOOKUP(tblSalaries[[#This Row],[clean Country]],Table3[[Country]:[GNI]],2,FALSE)</f>
        <v>47310</v>
      </c>
      <c r="T232" s="18">
        <f>tblSalaries[[#This Row],[Salary in USD]]/tblSalaries[[#This Row],[PPP GNI]]</f>
        <v>2.0340308602832384</v>
      </c>
      <c r="U232" s="27">
        <f>IF(ISNUMBER(VLOOKUP(tblSalaries[[#This Row],[clean Country]],calc!$B$22:$C$127,2,TRUE)),tblSalaries[[#This Row],[Salary in USD]],0.001)</f>
        <v>1E-3</v>
      </c>
    </row>
    <row r="233" spans="2:21" ht="15" customHeight="1" x14ac:dyDescent="0.25">
      <c r="B233" s="6" t="s">
        <v>2030</v>
      </c>
      <c r="C233" s="7">
        <v>41054.183472222219</v>
      </c>
      <c r="D233" s="8">
        <v>96000</v>
      </c>
      <c r="E233" s="6">
        <v>96000</v>
      </c>
      <c r="F233" s="6" t="s">
        <v>6</v>
      </c>
      <c r="G233" s="9">
        <f>tblSalaries[[#This Row],[clean Salary (in local currency)]]*VLOOKUP(tblSalaries[[#This Row],[Currency]],tblXrate[],2,FALSE)</f>
        <v>96000</v>
      </c>
      <c r="H233" s="6" t="s">
        <v>20</v>
      </c>
      <c r="I233" s="6" t="s">
        <v>20</v>
      </c>
      <c r="J233" s="6" t="s">
        <v>15</v>
      </c>
      <c r="K233" s="6" t="str">
        <f>VLOOKUP(tblSalaries[[#This Row],[Where do you work]],tblCountries[[Actual]:[Mapping]],2,FALSE)</f>
        <v>USA</v>
      </c>
      <c r="L233" s="6" t="str">
        <f>VLOOKUP(tblSalaries[[#This Row],[clean Country]],tblCountries[[Mapping]:[Region]],2,FALSE)</f>
        <v>America</v>
      </c>
      <c r="M233" s="6">
        <f>VLOOKUP(tblSalaries[[#This Row],[clean Country]],tblCountries[[Mapping]:[geo_latitude]],3,FALSE)</f>
        <v>-100.37109375</v>
      </c>
      <c r="N233" s="6">
        <f>VLOOKUP(tblSalaries[[#This Row],[clean Country]],tblCountries[[Mapping]:[geo_latitude]],4,FALSE)</f>
        <v>40.580584664127599</v>
      </c>
      <c r="O233" s="6" t="s">
        <v>18</v>
      </c>
      <c r="P233" s="6"/>
      <c r="Q233" s="6" t="str">
        <f>IF(tblSalaries[[#This Row],[Years of Experience]]&lt;5,"&lt;5",IF(tblSalaries[[#This Row],[Years of Experience]]&lt;10,"&lt;10",IF(tblSalaries[[#This Row],[Years of Experience]]&lt;15,"&lt;15",IF(tblSalaries[[#This Row],[Years of Experience]]&lt;20,"&lt;20"," &gt;20"))))</f>
        <v>&lt;5</v>
      </c>
      <c r="R233" s="14">
        <v>216</v>
      </c>
      <c r="S233" s="14">
        <f>VLOOKUP(tblSalaries[[#This Row],[clean Country]],Table3[[Country]:[GNI]],2,FALSE)</f>
        <v>47310</v>
      </c>
      <c r="T233" s="18">
        <f>tblSalaries[[#This Row],[Salary in USD]]/tblSalaries[[#This Row],[PPP GNI]]</f>
        <v>2.029169308814204</v>
      </c>
      <c r="U233" s="27">
        <f>IF(ISNUMBER(VLOOKUP(tblSalaries[[#This Row],[clean Country]],calc!$B$22:$C$127,2,TRUE)),tblSalaries[[#This Row],[Salary in USD]],0.001)</f>
        <v>1E-3</v>
      </c>
    </row>
    <row r="234" spans="2:21" ht="15" customHeight="1" x14ac:dyDescent="0.25">
      <c r="B234" s="6" t="s">
        <v>2157</v>
      </c>
      <c r="C234" s="7">
        <v>41055.031238425923</v>
      </c>
      <c r="D234" s="8">
        <v>96000</v>
      </c>
      <c r="E234" s="6">
        <v>96000</v>
      </c>
      <c r="F234" s="6" t="s">
        <v>6</v>
      </c>
      <c r="G234" s="9">
        <f>tblSalaries[[#This Row],[clean Salary (in local currency)]]*VLOOKUP(tblSalaries[[#This Row],[Currency]],tblXrate[],2,FALSE)</f>
        <v>96000</v>
      </c>
      <c r="H234" s="6" t="s">
        <v>221</v>
      </c>
      <c r="I234" s="6" t="s">
        <v>20</v>
      </c>
      <c r="J234" s="6" t="s">
        <v>15</v>
      </c>
      <c r="K234" s="6" t="str">
        <f>VLOOKUP(tblSalaries[[#This Row],[Where do you work]],tblCountries[[Actual]:[Mapping]],2,FALSE)</f>
        <v>USA</v>
      </c>
      <c r="L234" s="6" t="str">
        <f>VLOOKUP(tblSalaries[[#This Row],[clean Country]],tblCountries[[Mapping]:[Region]],2,FALSE)</f>
        <v>America</v>
      </c>
      <c r="M234" s="6">
        <f>VLOOKUP(tblSalaries[[#This Row],[clean Country]],tblCountries[[Mapping]:[geo_latitude]],3,FALSE)</f>
        <v>-100.37109375</v>
      </c>
      <c r="N234" s="6">
        <f>VLOOKUP(tblSalaries[[#This Row],[clean Country]],tblCountries[[Mapping]:[geo_latitude]],4,FALSE)</f>
        <v>40.580584664127599</v>
      </c>
      <c r="O234" s="6" t="s">
        <v>9</v>
      </c>
      <c r="P234" s="6"/>
      <c r="Q234" s="6" t="str">
        <f>IF(tblSalaries[[#This Row],[Years of Experience]]&lt;5,"&lt;5",IF(tblSalaries[[#This Row],[Years of Experience]]&lt;10,"&lt;10",IF(tblSalaries[[#This Row],[Years of Experience]]&lt;15,"&lt;15",IF(tblSalaries[[#This Row],[Years of Experience]]&lt;20,"&lt;20"," &gt;20"))))</f>
        <v>&lt;5</v>
      </c>
      <c r="R234" s="14">
        <v>217</v>
      </c>
      <c r="S234" s="14">
        <f>VLOOKUP(tblSalaries[[#This Row],[clean Country]],Table3[[Country]:[GNI]],2,FALSE)</f>
        <v>47310</v>
      </c>
      <c r="T234" s="18">
        <f>tblSalaries[[#This Row],[Salary in USD]]/tblSalaries[[#This Row],[PPP GNI]]</f>
        <v>2.029169308814204</v>
      </c>
      <c r="U234" s="27">
        <f>IF(ISNUMBER(VLOOKUP(tblSalaries[[#This Row],[clean Country]],calc!$B$22:$C$127,2,TRUE)),tblSalaries[[#This Row],[Salary in USD]],0.001)</f>
        <v>1E-3</v>
      </c>
    </row>
    <row r="235" spans="2:21" ht="15" customHeight="1" x14ac:dyDescent="0.25">
      <c r="B235" s="6" t="s">
        <v>2198</v>
      </c>
      <c r="C235" s="7">
        <v>41055.036099537036</v>
      </c>
      <c r="D235" s="8">
        <v>96000</v>
      </c>
      <c r="E235" s="6">
        <v>96000</v>
      </c>
      <c r="F235" s="6" t="s">
        <v>6</v>
      </c>
      <c r="G235" s="9">
        <f>tblSalaries[[#This Row],[clean Salary (in local currency)]]*VLOOKUP(tblSalaries[[#This Row],[Currency]],tblXrate[],2,FALSE)</f>
        <v>96000</v>
      </c>
      <c r="H235" s="6" t="s">
        <v>265</v>
      </c>
      <c r="I235" s="6" t="s">
        <v>67</v>
      </c>
      <c r="J235" s="6" t="s">
        <v>15</v>
      </c>
      <c r="K235" s="6" t="str">
        <f>VLOOKUP(tblSalaries[[#This Row],[Where do you work]],tblCountries[[Actual]:[Mapping]],2,FALSE)</f>
        <v>USA</v>
      </c>
      <c r="L235" s="6" t="str">
        <f>VLOOKUP(tblSalaries[[#This Row],[clean Country]],tblCountries[[Mapping]:[Region]],2,FALSE)</f>
        <v>America</v>
      </c>
      <c r="M235" s="6">
        <f>VLOOKUP(tblSalaries[[#This Row],[clean Country]],tblCountries[[Mapping]:[geo_latitude]],3,FALSE)</f>
        <v>-100.37109375</v>
      </c>
      <c r="N235" s="6">
        <f>VLOOKUP(tblSalaries[[#This Row],[clean Country]],tblCountries[[Mapping]:[geo_latitude]],4,FALSE)</f>
        <v>40.580584664127599</v>
      </c>
      <c r="O235" s="6" t="s">
        <v>18</v>
      </c>
      <c r="P235" s="6"/>
      <c r="Q235" s="6" t="str">
        <f>IF(tblSalaries[[#This Row],[Years of Experience]]&lt;5,"&lt;5",IF(tblSalaries[[#This Row],[Years of Experience]]&lt;10,"&lt;10",IF(tblSalaries[[#This Row],[Years of Experience]]&lt;15,"&lt;15",IF(tblSalaries[[#This Row],[Years of Experience]]&lt;20,"&lt;20"," &gt;20"))))</f>
        <v>&lt;5</v>
      </c>
      <c r="R235" s="14">
        <v>218</v>
      </c>
      <c r="S235" s="14">
        <f>VLOOKUP(tblSalaries[[#This Row],[clean Country]],Table3[[Country]:[GNI]],2,FALSE)</f>
        <v>47310</v>
      </c>
      <c r="T235" s="18">
        <f>tblSalaries[[#This Row],[Salary in USD]]/tblSalaries[[#This Row],[PPP GNI]]</f>
        <v>2.029169308814204</v>
      </c>
      <c r="U235" s="27">
        <f>IF(ISNUMBER(VLOOKUP(tblSalaries[[#This Row],[clean Country]],calc!$B$22:$C$127,2,TRUE)),tblSalaries[[#This Row],[Salary in USD]],0.001)</f>
        <v>1E-3</v>
      </c>
    </row>
    <row r="236" spans="2:21" ht="15" customHeight="1" x14ac:dyDescent="0.25">
      <c r="B236" s="6" t="s">
        <v>2251</v>
      </c>
      <c r="C236" s="7">
        <v>41055.044594907406</v>
      </c>
      <c r="D236" s="8" t="s">
        <v>319</v>
      </c>
      <c r="E236" s="6">
        <v>96000</v>
      </c>
      <c r="F236" s="6" t="s">
        <v>6</v>
      </c>
      <c r="G236" s="9">
        <f>tblSalaries[[#This Row],[clean Salary (in local currency)]]*VLOOKUP(tblSalaries[[#This Row],[Currency]],tblXrate[],2,FALSE)</f>
        <v>96000</v>
      </c>
      <c r="H236" s="6" t="s">
        <v>320</v>
      </c>
      <c r="I236" s="6" t="s">
        <v>356</v>
      </c>
      <c r="J236" s="6" t="s">
        <v>75</v>
      </c>
      <c r="K236" s="6" t="str">
        <f>VLOOKUP(tblSalaries[[#This Row],[Where do you work]],tblCountries[[Actual]:[Mapping]],2,FALSE)</f>
        <v>Poland</v>
      </c>
      <c r="L236" s="6" t="str">
        <f>VLOOKUP(tblSalaries[[#This Row],[clean Country]],tblCountries[[Mapping]:[Region]],2,FALSE)</f>
        <v>Europe</v>
      </c>
      <c r="M236" s="6">
        <f>VLOOKUP(tblSalaries[[#This Row],[clean Country]],tblCountries[[Mapping]:[geo_latitude]],3,FALSE)</f>
        <v>19.320914292266401</v>
      </c>
      <c r="N236" s="6">
        <f>VLOOKUP(tblSalaries[[#This Row],[clean Country]],tblCountries[[Mapping]:[geo_latitude]],4,FALSE)</f>
        <v>52.209131684561797</v>
      </c>
      <c r="O236" s="6" t="s">
        <v>18</v>
      </c>
      <c r="P236" s="6"/>
      <c r="Q236" s="6" t="str">
        <f>IF(tblSalaries[[#This Row],[Years of Experience]]&lt;5,"&lt;5",IF(tblSalaries[[#This Row],[Years of Experience]]&lt;10,"&lt;10",IF(tblSalaries[[#This Row],[Years of Experience]]&lt;15,"&lt;15",IF(tblSalaries[[#This Row],[Years of Experience]]&lt;20,"&lt;20"," &gt;20"))))</f>
        <v>&lt;5</v>
      </c>
      <c r="R236" s="14">
        <v>219</v>
      </c>
      <c r="S236" s="14">
        <f>VLOOKUP(tblSalaries[[#This Row],[clean Country]],Table3[[Country]:[GNI]],2,FALSE)</f>
        <v>19160</v>
      </c>
      <c r="T236" s="18">
        <f>tblSalaries[[#This Row],[Salary in USD]]/tblSalaries[[#This Row],[PPP GNI]]</f>
        <v>5.010438413361169</v>
      </c>
      <c r="U236" s="27">
        <f>IF(ISNUMBER(VLOOKUP(tblSalaries[[#This Row],[clean Country]],calc!$B$22:$C$127,2,TRUE)),tblSalaries[[#This Row],[Salary in USD]],0.001)</f>
        <v>96000</v>
      </c>
    </row>
    <row r="237" spans="2:21" ht="15" customHeight="1" x14ac:dyDescent="0.25">
      <c r="B237" s="6" t="s">
        <v>2788</v>
      </c>
      <c r="C237" s="7">
        <v>41055.868136574078</v>
      </c>
      <c r="D237" s="8">
        <v>96000</v>
      </c>
      <c r="E237" s="6">
        <v>96000</v>
      </c>
      <c r="F237" s="6" t="s">
        <v>6</v>
      </c>
      <c r="G237" s="9">
        <f>tblSalaries[[#This Row],[clean Salary (in local currency)]]*VLOOKUP(tblSalaries[[#This Row],[Currency]],tblXrate[],2,FALSE)</f>
        <v>96000</v>
      </c>
      <c r="H237" s="6" t="s">
        <v>721</v>
      </c>
      <c r="I237" s="6" t="s">
        <v>3999</v>
      </c>
      <c r="J237" s="6" t="s">
        <v>8</v>
      </c>
      <c r="K237" s="6" t="str">
        <f>VLOOKUP(tblSalaries[[#This Row],[Where do you work]],tblCountries[[Actual]:[Mapping]],2,FALSE)</f>
        <v>India</v>
      </c>
      <c r="L237" s="6" t="str">
        <f>VLOOKUP(tblSalaries[[#This Row],[clean Country]],tblCountries[[Mapping]:[Region]],2,FALSE)</f>
        <v>Asia</v>
      </c>
      <c r="M237" s="6">
        <f>VLOOKUP(tblSalaries[[#This Row],[clean Country]],tblCountries[[Mapping]:[geo_latitude]],3,FALSE)</f>
        <v>79.718824157759499</v>
      </c>
      <c r="N237" s="6">
        <f>VLOOKUP(tblSalaries[[#This Row],[clean Country]],tblCountries[[Mapping]:[geo_latitude]],4,FALSE)</f>
        <v>22.134914550529199</v>
      </c>
      <c r="O237" s="6" t="s">
        <v>13</v>
      </c>
      <c r="P237" s="6">
        <v>8</v>
      </c>
      <c r="Q237" s="6" t="str">
        <f>IF(tblSalaries[[#This Row],[Years of Experience]]&lt;5,"&lt;5",IF(tblSalaries[[#This Row],[Years of Experience]]&lt;10,"&lt;10",IF(tblSalaries[[#This Row],[Years of Experience]]&lt;15,"&lt;15",IF(tblSalaries[[#This Row],[Years of Experience]]&lt;20,"&lt;20"," &gt;20"))))</f>
        <v>&lt;10</v>
      </c>
      <c r="R237" s="14">
        <v>220</v>
      </c>
      <c r="S237" s="14">
        <f>VLOOKUP(tblSalaries[[#This Row],[clean Country]],Table3[[Country]:[GNI]],2,FALSE)</f>
        <v>3400</v>
      </c>
      <c r="T237" s="18">
        <f>tblSalaries[[#This Row],[Salary in USD]]/tblSalaries[[#This Row],[PPP GNI]]</f>
        <v>28.235294117647058</v>
      </c>
      <c r="U237" s="27">
        <f>IF(ISNUMBER(VLOOKUP(tblSalaries[[#This Row],[clean Country]],calc!$B$22:$C$127,2,TRUE)),tblSalaries[[#This Row],[Salary in USD]],0.001)</f>
        <v>96000</v>
      </c>
    </row>
    <row r="238" spans="2:21" ht="15" customHeight="1" x14ac:dyDescent="0.25">
      <c r="B238" s="6" t="s">
        <v>2970</v>
      </c>
      <c r="C238" s="7">
        <v>41057.351886574077</v>
      </c>
      <c r="D238" s="8">
        <v>94000</v>
      </c>
      <c r="E238" s="6">
        <v>94000</v>
      </c>
      <c r="F238" s="6" t="s">
        <v>82</v>
      </c>
      <c r="G238" s="9">
        <f>tblSalaries[[#This Row],[clean Salary (in local currency)]]*VLOOKUP(tblSalaries[[#This Row],[Currency]],tblXrate[],2,FALSE)</f>
        <v>95871.50770184776</v>
      </c>
      <c r="H238" s="6" t="s">
        <v>207</v>
      </c>
      <c r="I238" s="6" t="s">
        <v>20</v>
      </c>
      <c r="J238" s="6" t="s">
        <v>84</v>
      </c>
      <c r="K238" s="6" t="str">
        <f>VLOOKUP(tblSalaries[[#This Row],[Where do you work]],tblCountries[[Actual]:[Mapping]],2,FALSE)</f>
        <v>Australia</v>
      </c>
      <c r="L238" s="6" t="str">
        <f>VLOOKUP(tblSalaries[[#This Row],[clean Country]],tblCountries[[Mapping]:[Region]],2,FALSE)</f>
        <v>Australia</v>
      </c>
      <c r="M238" s="6">
        <f>VLOOKUP(tblSalaries[[#This Row],[clean Country]],tblCountries[[Mapping]:[geo_latitude]],3,FALSE)</f>
        <v>136.67140151954899</v>
      </c>
      <c r="N238" s="6">
        <f>VLOOKUP(tblSalaries[[#This Row],[clean Country]],tblCountries[[Mapping]:[geo_latitude]],4,FALSE)</f>
        <v>-24.803590596310801</v>
      </c>
      <c r="O238" s="6" t="s">
        <v>18</v>
      </c>
      <c r="P238" s="6">
        <v>2.5</v>
      </c>
      <c r="Q238" s="6" t="str">
        <f>IF(tblSalaries[[#This Row],[Years of Experience]]&lt;5,"&lt;5",IF(tblSalaries[[#This Row],[Years of Experience]]&lt;10,"&lt;10",IF(tblSalaries[[#This Row],[Years of Experience]]&lt;15,"&lt;15",IF(tblSalaries[[#This Row],[Years of Experience]]&lt;20,"&lt;20"," &gt;20"))))</f>
        <v>&lt;5</v>
      </c>
      <c r="R238" s="14">
        <v>221</v>
      </c>
      <c r="S238" s="14">
        <f>VLOOKUP(tblSalaries[[#This Row],[clean Country]],Table3[[Country]:[GNI]],2,FALSE)</f>
        <v>36910</v>
      </c>
      <c r="T238" s="18">
        <f>tblSalaries[[#This Row],[Salary in USD]]/tblSalaries[[#This Row],[PPP GNI]]</f>
        <v>2.5974399268991535</v>
      </c>
      <c r="U238" s="27">
        <f>IF(ISNUMBER(VLOOKUP(tblSalaries[[#This Row],[clean Country]],calc!$B$22:$C$127,2,TRUE)),tblSalaries[[#This Row],[Salary in USD]],0.001)</f>
        <v>95871.50770184776</v>
      </c>
    </row>
    <row r="239" spans="2:21" ht="15" customHeight="1" x14ac:dyDescent="0.25">
      <c r="B239" s="6" t="s">
        <v>2992</v>
      </c>
      <c r="C239" s="7">
        <v>41057.4455787037</v>
      </c>
      <c r="D239" s="8">
        <v>94000</v>
      </c>
      <c r="E239" s="6">
        <v>94000</v>
      </c>
      <c r="F239" s="6" t="s">
        <v>82</v>
      </c>
      <c r="G239" s="9">
        <f>tblSalaries[[#This Row],[clean Salary (in local currency)]]*VLOOKUP(tblSalaries[[#This Row],[Currency]],tblXrate[],2,FALSE)</f>
        <v>95871.50770184776</v>
      </c>
      <c r="H239" s="6" t="s">
        <v>1141</v>
      </c>
      <c r="I239" s="6" t="s">
        <v>20</v>
      </c>
      <c r="J239" s="6" t="s">
        <v>84</v>
      </c>
      <c r="K239" s="6" t="str">
        <f>VLOOKUP(tblSalaries[[#This Row],[Where do you work]],tblCountries[[Actual]:[Mapping]],2,FALSE)</f>
        <v>Australia</v>
      </c>
      <c r="L239" s="6" t="str">
        <f>VLOOKUP(tblSalaries[[#This Row],[clean Country]],tblCountries[[Mapping]:[Region]],2,FALSE)</f>
        <v>Australia</v>
      </c>
      <c r="M239" s="6">
        <f>VLOOKUP(tblSalaries[[#This Row],[clean Country]],tblCountries[[Mapping]:[geo_latitude]],3,FALSE)</f>
        <v>136.67140151954899</v>
      </c>
      <c r="N239" s="6">
        <f>VLOOKUP(tblSalaries[[#This Row],[clean Country]],tblCountries[[Mapping]:[geo_latitude]],4,FALSE)</f>
        <v>-24.803590596310801</v>
      </c>
      <c r="O239" s="6" t="s">
        <v>18</v>
      </c>
      <c r="P239" s="6">
        <v>14</v>
      </c>
      <c r="Q239" s="6" t="str">
        <f>IF(tblSalaries[[#This Row],[Years of Experience]]&lt;5,"&lt;5",IF(tblSalaries[[#This Row],[Years of Experience]]&lt;10,"&lt;10",IF(tblSalaries[[#This Row],[Years of Experience]]&lt;15,"&lt;15",IF(tblSalaries[[#This Row],[Years of Experience]]&lt;20,"&lt;20"," &gt;20"))))</f>
        <v>&lt;15</v>
      </c>
      <c r="R239" s="14">
        <v>222</v>
      </c>
      <c r="S239" s="14">
        <f>VLOOKUP(tblSalaries[[#This Row],[clean Country]],Table3[[Country]:[GNI]],2,FALSE)</f>
        <v>36910</v>
      </c>
      <c r="T239" s="18">
        <f>tblSalaries[[#This Row],[Salary in USD]]/tblSalaries[[#This Row],[PPP GNI]]</f>
        <v>2.5974399268991535</v>
      </c>
      <c r="U239" s="27">
        <f>IF(ISNUMBER(VLOOKUP(tblSalaries[[#This Row],[clean Country]],calc!$B$22:$C$127,2,TRUE)),tblSalaries[[#This Row],[Salary in USD]],0.001)</f>
        <v>95871.50770184776</v>
      </c>
    </row>
    <row r="240" spans="2:21" ht="15" customHeight="1" x14ac:dyDescent="0.25">
      <c r="B240" s="6" t="s">
        <v>3199</v>
      </c>
      <c r="C240" s="7">
        <v>41058.032835648148</v>
      </c>
      <c r="D240" s="8">
        <v>95856</v>
      </c>
      <c r="E240" s="6">
        <v>95856</v>
      </c>
      <c r="F240" s="6" t="s">
        <v>6</v>
      </c>
      <c r="G240" s="9">
        <f>tblSalaries[[#This Row],[clean Salary (in local currency)]]*VLOOKUP(tblSalaries[[#This Row],[Currency]],tblXrate[],2,FALSE)</f>
        <v>95856</v>
      </c>
      <c r="H240" s="6" t="s">
        <v>20</v>
      </c>
      <c r="I240" s="6" t="s">
        <v>20</v>
      </c>
      <c r="J240" s="6" t="s">
        <v>15</v>
      </c>
      <c r="K240" s="6" t="str">
        <f>VLOOKUP(tblSalaries[[#This Row],[Where do you work]],tblCountries[[Actual]:[Mapping]],2,FALSE)</f>
        <v>USA</v>
      </c>
      <c r="L240" s="6" t="str">
        <f>VLOOKUP(tblSalaries[[#This Row],[clean Country]],tblCountries[[Mapping]:[Region]],2,FALSE)</f>
        <v>America</v>
      </c>
      <c r="M240" s="6">
        <f>VLOOKUP(tblSalaries[[#This Row],[clean Country]],tblCountries[[Mapping]:[geo_latitude]],3,FALSE)</f>
        <v>-100.37109375</v>
      </c>
      <c r="N240" s="6">
        <f>VLOOKUP(tblSalaries[[#This Row],[clean Country]],tblCountries[[Mapping]:[geo_latitude]],4,FALSE)</f>
        <v>40.580584664127599</v>
      </c>
      <c r="O240" s="6" t="s">
        <v>18</v>
      </c>
      <c r="P240" s="6">
        <v>13</v>
      </c>
      <c r="Q240" s="6" t="str">
        <f>IF(tblSalaries[[#This Row],[Years of Experience]]&lt;5,"&lt;5",IF(tblSalaries[[#This Row],[Years of Experience]]&lt;10,"&lt;10",IF(tblSalaries[[#This Row],[Years of Experience]]&lt;15,"&lt;15",IF(tblSalaries[[#This Row],[Years of Experience]]&lt;20,"&lt;20"," &gt;20"))))</f>
        <v>&lt;15</v>
      </c>
      <c r="R240" s="14">
        <v>223</v>
      </c>
      <c r="S240" s="14">
        <f>VLOOKUP(tblSalaries[[#This Row],[clean Country]],Table3[[Country]:[GNI]],2,FALSE)</f>
        <v>47310</v>
      </c>
      <c r="T240" s="18">
        <f>tblSalaries[[#This Row],[Salary in USD]]/tblSalaries[[#This Row],[PPP GNI]]</f>
        <v>2.0261255548509829</v>
      </c>
      <c r="U240" s="27">
        <f>IF(ISNUMBER(VLOOKUP(tblSalaries[[#This Row],[clean Country]],calc!$B$22:$C$127,2,TRUE)),tblSalaries[[#This Row],[Salary in USD]],0.001)</f>
        <v>1E-3</v>
      </c>
    </row>
    <row r="241" spans="2:21" ht="15" customHeight="1" x14ac:dyDescent="0.25">
      <c r="B241" s="6" t="s">
        <v>2941</v>
      </c>
      <c r="C241" s="7">
        <v>41057.100844907407</v>
      </c>
      <c r="D241" s="8">
        <v>75000</v>
      </c>
      <c r="E241" s="6">
        <v>75000</v>
      </c>
      <c r="F241" s="6" t="s">
        <v>22</v>
      </c>
      <c r="G241" s="9">
        <f>tblSalaries[[#This Row],[clean Salary (in local currency)]]*VLOOKUP(tblSalaries[[#This Row],[Currency]],tblXrate[],2,FALSE)</f>
        <v>95279.957924370581</v>
      </c>
      <c r="H241" s="6" t="s">
        <v>1090</v>
      </c>
      <c r="I241" s="6" t="s">
        <v>20</v>
      </c>
      <c r="J241" s="6" t="s">
        <v>628</v>
      </c>
      <c r="K241" s="6" t="str">
        <f>VLOOKUP(tblSalaries[[#This Row],[Where do you work]],tblCountries[[Actual]:[Mapping]],2,FALSE)</f>
        <v>Netherlands</v>
      </c>
      <c r="L241" s="6" t="str">
        <f>VLOOKUP(tblSalaries[[#This Row],[clean Country]],tblCountries[[Mapping]:[Region]],2,FALSE)</f>
        <v>Europe</v>
      </c>
      <c r="M241" s="6">
        <f>VLOOKUP(tblSalaries[[#This Row],[clean Country]],tblCountries[[Mapping]:[geo_latitude]],3,FALSE)</f>
        <v>-0.23411047311343899</v>
      </c>
      <c r="N241" s="6">
        <f>VLOOKUP(tblSalaries[[#This Row],[clean Country]],tblCountries[[Mapping]:[geo_latitude]],4,FALSE)</f>
        <v>49.402635500701699</v>
      </c>
      <c r="O241" s="6" t="s">
        <v>9</v>
      </c>
      <c r="P241" s="6">
        <v>4</v>
      </c>
      <c r="Q241" s="6" t="str">
        <f>IF(tblSalaries[[#This Row],[Years of Experience]]&lt;5,"&lt;5",IF(tblSalaries[[#This Row],[Years of Experience]]&lt;10,"&lt;10",IF(tblSalaries[[#This Row],[Years of Experience]]&lt;15,"&lt;15",IF(tblSalaries[[#This Row],[Years of Experience]]&lt;20,"&lt;20"," &gt;20"))))</f>
        <v>&lt;5</v>
      </c>
      <c r="R241" s="14">
        <v>224</v>
      </c>
      <c r="S241" s="14">
        <f>VLOOKUP(tblSalaries[[#This Row],[clean Country]],Table3[[Country]:[GNI]],2,FALSE)</f>
        <v>41810</v>
      </c>
      <c r="T241" s="18">
        <f>tblSalaries[[#This Row],[Salary in USD]]/tblSalaries[[#This Row],[PPP GNI]]</f>
        <v>2.2788796442088155</v>
      </c>
      <c r="U241" s="27">
        <f>IF(ISNUMBER(VLOOKUP(tblSalaries[[#This Row],[clean Country]],calc!$B$22:$C$127,2,TRUE)),tblSalaries[[#This Row],[Salary in USD]],0.001)</f>
        <v>95279.957924370581</v>
      </c>
    </row>
    <row r="242" spans="2:21" ht="15" customHeight="1" x14ac:dyDescent="0.25">
      <c r="B242" s="6" t="s">
        <v>3306</v>
      </c>
      <c r="C242" s="7">
        <v>41058.688263888886</v>
      </c>
      <c r="D242" s="8">
        <v>75000</v>
      </c>
      <c r="E242" s="6">
        <v>75000</v>
      </c>
      <c r="F242" s="6" t="s">
        <v>22</v>
      </c>
      <c r="G242" s="9">
        <f>tblSalaries[[#This Row],[clean Salary (in local currency)]]*VLOOKUP(tblSalaries[[#This Row],[Currency]],tblXrate[],2,FALSE)</f>
        <v>95279.957924370581</v>
      </c>
      <c r="H242" s="6" t="s">
        <v>14</v>
      </c>
      <c r="I242" s="6" t="s">
        <v>20</v>
      </c>
      <c r="J242" s="6" t="s">
        <v>628</v>
      </c>
      <c r="K242" s="6" t="str">
        <f>VLOOKUP(tblSalaries[[#This Row],[Where do you work]],tblCountries[[Actual]:[Mapping]],2,FALSE)</f>
        <v>Netherlands</v>
      </c>
      <c r="L242" s="6" t="str">
        <f>VLOOKUP(tblSalaries[[#This Row],[clean Country]],tblCountries[[Mapping]:[Region]],2,FALSE)</f>
        <v>Europe</v>
      </c>
      <c r="M242" s="6">
        <f>VLOOKUP(tblSalaries[[#This Row],[clean Country]],tblCountries[[Mapping]:[geo_latitude]],3,FALSE)</f>
        <v>-0.23411047311343899</v>
      </c>
      <c r="N242" s="6">
        <f>VLOOKUP(tblSalaries[[#This Row],[clean Country]],tblCountries[[Mapping]:[geo_latitude]],4,FALSE)</f>
        <v>49.402635500701699</v>
      </c>
      <c r="O242" s="6" t="s">
        <v>13</v>
      </c>
      <c r="P242" s="6">
        <v>16</v>
      </c>
      <c r="Q242" s="6" t="str">
        <f>IF(tblSalaries[[#This Row],[Years of Experience]]&lt;5,"&lt;5",IF(tblSalaries[[#This Row],[Years of Experience]]&lt;10,"&lt;10",IF(tblSalaries[[#This Row],[Years of Experience]]&lt;15,"&lt;15",IF(tblSalaries[[#This Row],[Years of Experience]]&lt;20,"&lt;20"," &gt;20"))))</f>
        <v>&lt;20</v>
      </c>
      <c r="R242" s="14">
        <v>225</v>
      </c>
      <c r="S242" s="14">
        <f>VLOOKUP(tblSalaries[[#This Row],[clean Country]],Table3[[Country]:[GNI]],2,FALSE)</f>
        <v>41810</v>
      </c>
      <c r="T242" s="18">
        <f>tblSalaries[[#This Row],[Salary in USD]]/tblSalaries[[#This Row],[PPP GNI]]</f>
        <v>2.2788796442088155</v>
      </c>
      <c r="U242" s="27">
        <f>IF(ISNUMBER(VLOOKUP(tblSalaries[[#This Row],[clean Country]],calc!$B$22:$C$127,2,TRUE)),tblSalaries[[#This Row],[Salary in USD]],0.001)</f>
        <v>95279.957924370581</v>
      </c>
    </row>
    <row r="243" spans="2:21" ht="15" customHeight="1" x14ac:dyDescent="0.25">
      <c r="B243" s="6" t="s">
        <v>2101</v>
      </c>
      <c r="C243" s="7">
        <v>41055.028009259258</v>
      </c>
      <c r="D243" s="8">
        <v>95000</v>
      </c>
      <c r="E243" s="6">
        <v>95000</v>
      </c>
      <c r="F243" s="6" t="s">
        <v>6</v>
      </c>
      <c r="G243" s="9">
        <f>tblSalaries[[#This Row],[clean Salary (in local currency)]]*VLOOKUP(tblSalaries[[#This Row],[Currency]],tblXrate[],2,FALSE)</f>
        <v>95000</v>
      </c>
      <c r="H243" s="6" t="s">
        <v>29</v>
      </c>
      <c r="I243" s="6" t="s">
        <v>4001</v>
      </c>
      <c r="J243" s="6" t="s">
        <v>15</v>
      </c>
      <c r="K243" s="6" t="str">
        <f>VLOOKUP(tblSalaries[[#This Row],[Where do you work]],tblCountries[[Actual]:[Mapping]],2,FALSE)</f>
        <v>USA</v>
      </c>
      <c r="L243" s="6" t="str">
        <f>VLOOKUP(tblSalaries[[#This Row],[clean Country]],tblCountries[[Mapping]:[Region]],2,FALSE)</f>
        <v>America</v>
      </c>
      <c r="M243" s="6">
        <f>VLOOKUP(tblSalaries[[#This Row],[clean Country]],tblCountries[[Mapping]:[geo_latitude]],3,FALSE)</f>
        <v>-100.37109375</v>
      </c>
      <c r="N243" s="6">
        <f>VLOOKUP(tblSalaries[[#This Row],[clean Country]],tblCountries[[Mapping]:[geo_latitude]],4,FALSE)</f>
        <v>40.580584664127599</v>
      </c>
      <c r="O243" s="6" t="s">
        <v>9</v>
      </c>
      <c r="P243" s="6"/>
      <c r="Q243" s="6" t="str">
        <f>IF(tblSalaries[[#This Row],[Years of Experience]]&lt;5,"&lt;5",IF(tblSalaries[[#This Row],[Years of Experience]]&lt;10,"&lt;10",IF(tblSalaries[[#This Row],[Years of Experience]]&lt;15,"&lt;15",IF(tblSalaries[[#This Row],[Years of Experience]]&lt;20,"&lt;20"," &gt;20"))))</f>
        <v>&lt;5</v>
      </c>
      <c r="R243" s="14">
        <v>226</v>
      </c>
      <c r="S243" s="14">
        <f>VLOOKUP(tblSalaries[[#This Row],[clean Country]],Table3[[Country]:[GNI]],2,FALSE)</f>
        <v>47310</v>
      </c>
      <c r="T243" s="18">
        <f>tblSalaries[[#This Row],[Salary in USD]]/tblSalaries[[#This Row],[PPP GNI]]</f>
        <v>2.0080321285140563</v>
      </c>
      <c r="U243" s="27">
        <f>IF(ISNUMBER(VLOOKUP(tblSalaries[[#This Row],[clean Country]],calc!$B$22:$C$127,2,TRUE)),tblSalaries[[#This Row],[Salary in USD]],0.001)</f>
        <v>1E-3</v>
      </c>
    </row>
    <row r="244" spans="2:21" ht="15" customHeight="1" x14ac:dyDescent="0.25">
      <c r="B244" s="6" t="s">
        <v>2235</v>
      </c>
      <c r="C244" s="7">
        <v>41055.041284722225</v>
      </c>
      <c r="D244" s="8">
        <v>95000</v>
      </c>
      <c r="E244" s="6">
        <v>95000</v>
      </c>
      <c r="F244" s="6" t="s">
        <v>6</v>
      </c>
      <c r="G244" s="9">
        <f>tblSalaries[[#This Row],[clean Salary (in local currency)]]*VLOOKUP(tblSalaries[[#This Row],[Currency]],tblXrate[],2,FALSE)</f>
        <v>95000</v>
      </c>
      <c r="H244" s="6" t="s">
        <v>305</v>
      </c>
      <c r="I244" s="6" t="s">
        <v>4001</v>
      </c>
      <c r="J244" s="6" t="s">
        <v>15</v>
      </c>
      <c r="K244" s="6" t="str">
        <f>VLOOKUP(tblSalaries[[#This Row],[Where do you work]],tblCountries[[Actual]:[Mapping]],2,FALSE)</f>
        <v>USA</v>
      </c>
      <c r="L244" s="6" t="str">
        <f>VLOOKUP(tblSalaries[[#This Row],[clean Country]],tblCountries[[Mapping]:[Region]],2,FALSE)</f>
        <v>America</v>
      </c>
      <c r="M244" s="6">
        <f>VLOOKUP(tblSalaries[[#This Row],[clean Country]],tblCountries[[Mapping]:[geo_latitude]],3,FALSE)</f>
        <v>-100.37109375</v>
      </c>
      <c r="N244" s="6">
        <f>VLOOKUP(tblSalaries[[#This Row],[clean Country]],tblCountries[[Mapping]:[geo_latitude]],4,FALSE)</f>
        <v>40.580584664127599</v>
      </c>
      <c r="O244" s="6" t="s">
        <v>9</v>
      </c>
      <c r="P244" s="6"/>
      <c r="Q244" s="6" t="str">
        <f>IF(tblSalaries[[#This Row],[Years of Experience]]&lt;5,"&lt;5",IF(tblSalaries[[#This Row],[Years of Experience]]&lt;10,"&lt;10",IF(tblSalaries[[#This Row],[Years of Experience]]&lt;15,"&lt;15",IF(tblSalaries[[#This Row],[Years of Experience]]&lt;20,"&lt;20"," &gt;20"))))</f>
        <v>&lt;5</v>
      </c>
      <c r="R244" s="14">
        <v>227</v>
      </c>
      <c r="S244" s="14">
        <f>VLOOKUP(tblSalaries[[#This Row],[clean Country]],Table3[[Country]:[GNI]],2,FALSE)</f>
        <v>47310</v>
      </c>
      <c r="T244" s="18">
        <f>tblSalaries[[#This Row],[Salary in USD]]/tblSalaries[[#This Row],[PPP GNI]]</f>
        <v>2.0080321285140563</v>
      </c>
      <c r="U244" s="27">
        <f>IF(ISNUMBER(VLOOKUP(tblSalaries[[#This Row],[clean Country]],calc!$B$22:$C$127,2,TRUE)),tblSalaries[[#This Row],[Salary in USD]],0.001)</f>
        <v>1E-3</v>
      </c>
    </row>
    <row r="245" spans="2:21" ht="15" customHeight="1" x14ac:dyDescent="0.25">
      <c r="B245" s="6" t="s">
        <v>2346</v>
      </c>
      <c r="C245" s="7">
        <v>41055.068124999998</v>
      </c>
      <c r="D245" s="8">
        <v>95000</v>
      </c>
      <c r="E245" s="6">
        <v>95000</v>
      </c>
      <c r="F245" s="6" t="s">
        <v>6</v>
      </c>
      <c r="G245" s="9">
        <f>tblSalaries[[#This Row],[clean Salary (in local currency)]]*VLOOKUP(tblSalaries[[#This Row],[Currency]],tblXrate[],2,FALSE)</f>
        <v>95000</v>
      </c>
      <c r="H245" s="6" t="s">
        <v>424</v>
      </c>
      <c r="I245" s="6" t="s">
        <v>20</v>
      </c>
      <c r="J245" s="6" t="s">
        <v>15</v>
      </c>
      <c r="K245" s="6" t="str">
        <f>VLOOKUP(tblSalaries[[#This Row],[Where do you work]],tblCountries[[Actual]:[Mapping]],2,FALSE)</f>
        <v>USA</v>
      </c>
      <c r="L245" s="6" t="str">
        <f>VLOOKUP(tblSalaries[[#This Row],[clean Country]],tblCountries[[Mapping]:[Region]],2,FALSE)</f>
        <v>America</v>
      </c>
      <c r="M245" s="6">
        <f>VLOOKUP(tblSalaries[[#This Row],[clean Country]],tblCountries[[Mapping]:[geo_latitude]],3,FALSE)</f>
        <v>-100.37109375</v>
      </c>
      <c r="N245" s="6">
        <f>VLOOKUP(tblSalaries[[#This Row],[clean Country]],tblCountries[[Mapping]:[geo_latitude]],4,FALSE)</f>
        <v>40.580584664127599</v>
      </c>
      <c r="O245" s="6" t="s">
        <v>9</v>
      </c>
      <c r="P245" s="6"/>
      <c r="Q245" s="6" t="str">
        <f>IF(tblSalaries[[#This Row],[Years of Experience]]&lt;5,"&lt;5",IF(tblSalaries[[#This Row],[Years of Experience]]&lt;10,"&lt;10",IF(tblSalaries[[#This Row],[Years of Experience]]&lt;15,"&lt;15",IF(tblSalaries[[#This Row],[Years of Experience]]&lt;20,"&lt;20"," &gt;20"))))</f>
        <v>&lt;5</v>
      </c>
      <c r="R245" s="14">
        <v>228</v>
      </c>
      <c r="S245" s="14">
        <f>VLOOKUP(tblSalaries[[#This Row],[clean Country]],Table3[[Country]:[GNI]],2,FALSE)</f>
        <v>47310</v>
      </c>
      <c r="T245" s="18">
        <f>tblSalaries[[#This Row],[Salary in USD]]/tblSalaries[[#This Row],[PPP GNI]]</f>
        <v>2.0080321285140563</v>
      </c>
      <c r="U245" s="27">
        <f>IF(ISNUMBER(VLOOKUP(tblSalaries[[#This Row],[clean Country]],calc!$B$22:$C$127,2,TRUE)),tblSalaries[[#This Row],[Salary in USD]],0.001)</f>
        <v>1E-3</v>
      </c>
    </row>
    <row r="246" spans="2:21" ht="15" customHeight="1" x14ac:dyDescent="0.25">
      <c r="B246" s="6" t="s">
        <v>2381</v>
      </c>
      <c r="C246" s="7">
        <v>41055.082430555558</v>
      </c>
      <c r="D246" s="8">
        <v>95000</v>
      </c>
      <c r="E246" s="6">
        <v>95000</v>
      </c>
      <c r="F246" s="6" t="s">
        <v>6</v>
      </c>
      <c r="G246" s="9">
        <f>tblSalaries[[#This Row],[clean Salary (in local currency)]]*VLOOKUP(tblSalaries[[#This Row],[Currency]],tblXrate[],2,FALSE)</f>
        <v>95000</v>
      </c>
      <c r="H246" s="6" t="s">
        <v>424</v>
      </c>
      <c r="I246" s="6" t="s">
        <v>20</v>
      </c>
      <c r="J246" s="6" t="s">
        <v>15</v>
      </c>
      <c r="K246" s="6" t="str">
        <f>VLOOKUP(tblSalaries[[#This Row],[Where do you work]],tblCountries[[Actual]:[Mapping]],2,FALSE)</f>
        <v>USA</v>
      </c>
      <c r="L246" s="6" t="str">
        <f>VLOOKUP(tblSalaries[[#This Row],[clean Country]],tblCountries[[Mapping]:[Region]],2,FALSE)</f>
        <v>America</v>
      </c>
      <c r="M246" s="6">
        <f>VLOOKUP(tblSalaries[[#This Row],[clean Country]],tblCountries[[Mapping]:[geo_latitude]],3,FALSE)</f>
        <v>-100.37109375</v>
      </c>
      <c r="N246" s="6">
        <f>VLOOKUP(tblSalaries[[#This Row],[clean Country]],tblCountries[[Mapping]:[geo_latitude]],4,FALSE)</f>
        <v>40.580584664127599</v>
      </c>
      <c r="O246" s="6" t="s">
        <v>13</v>
      </c>
      <c r="P246" s="6"/>
      <c r="Q246" s="6" t="str">
        <f>IF(tblSalaries[[#This Row],[Years of Experience]]&lt;5,"&lt;5",IF(tblSalaries[[#This Row],[Years of Experience]]&lt;10,"&lt;10",IF(tblSalaries[[#This Row],[Years of Experience]]&lt;15,"&lt;15",IF(tblSalaries[[#This Row],[Years of Experience]]&lt;20,"&lt;20"," &gt;20"))))</f>
        <v>&lt;5</v>
      </c>
      <c r="R246" s="14">
        <v>229</v>
      </c>
      <c r="S246" s="14">
        <f>VLOOKUP(tblSalaries[[#This Row],[clean Country]],Table3[[Country]:[GNI]],2,FALSE)</f>
        <v>47310</v>
      </c>
      <c r="T246" s="18">
        <f>tblSalaries[[#This Row],[Salary in USD]]/tblSalaries[[#This Row],[PPP GNI]]</f>
        <v>2.0080321285140563</v>
      </c>
      <c r="U246" s="27">
        <f>IF(ISNUMBER(VLOOKUP(tblSalaries[[#This Row],[clean Country]],calc!$B$22:$C$127,2,TRUE)),tblSalaries[[#This Row],[Salary in USD]],0.001)</f>
        <v>1E-3</v>
      </c>
    </row>
    <row r="247" spans="2:21" ht="15" customHeight="1" x14ac:dyDescent="0.25">
      <c r="B247" s="6" t="s">
        <v>2529</v>
      </c>
      <c r="C247" s="7">
        <v>41055.211678240739</v>
      </c>
      <c r="D247" s="8">
        <v>95000</v>
      </c>
      <c r="E247" s="6">
        <v>95000</v>
      </c>
      <c r="F247" s="6" t="s">
        <v>6</v>
      </c>
      <c r="G247" s="9">
        <f>tblSalaries[[#This Row],[clean Salary (in local currency)]]*VLOOKUP(tblSalaries[[#This Row],[Currency]],tblXrate[],2,FALSE)</f>
        <v>95000</v>
      </c>
      <c r="H247" s="6" t="s">
        <v>631</v>
      </c>
      <c r="I247" s="6" t="s">
        <v>356</v>
      </c>
      <c r="J247" s="6" t="s">
        <v>15</v>
      </c>
      <c r="K247" s="6" t="str">
        <f>VLOOKUP(tblSalaries[[#This Row],[Where do you work]],tblCountries[[Actual]:[Mapping]],2,FALSE)</f>
        <v>USA</v>
      </c>
      <c r="L247" s="6" t="str">
        <f>VLOOKUP(tblSalaries[[#This Row],[clean Country]],tblCountries[[Mapping]:[Region]],2,FALSE)</f>
        <v>America</v>
      </c>
      <c r="M247" s="6">
        <f>VLOOKUP(tblSalaries[[#This Row],[clean Country]],tblCountries[[Mapping]:[geo_latitude]],3,FALSE)</f>
        <v>-100.37109375</v>
      </c>
      <c r="N247" s="6">
        <f>VLOOKUP(tblSalaries[[#This Row],[clean Country]],tblCountries[[Mapping]:[geo_latitude]],4,FALSE)</f>
        <v>40.580584664127599</v>
      </c>
      <c r="O247" s="6" t="s">
        <v>9</v>
      </c>
      <c r="P247" s="6"/>
      <c r="Q247" s="6" t="str">
        <f>IF(tblSalaries[[#This Row],[Years of Experience]]&lt;5,"&lt;5",IF(tblSalaries[[#This Row],[Years of Experience]]&lt;10,"&lt;10",IF(tblSalaries[[#This Row],[Years of Experience]]&lt;15,"&lt;15",IF(tblSalaries[[#This Row],[Years of Experience]]&lt;20,"&lt;20"," &gt;20"))))</f>
        <v>&lt;5</v>
      </c>
      <c r="R247" s="14">
        <v>230</v>
      </c>
      <c r="S247" s="14">
        <f>VLOOKUP(tblSalaries[[#This Row],[clean Country]],Table3[[Country]:[GNI]],2,FALSE)</f>
        <v>47310</v>
      </c>
      <c r="T247" s="18">
        <f>tblSalaries[[#This Row],[Salary in USD]]/tblSalaries[[#This Row],[PPP GNI]]</f>
        <v>2.0080321285140563</v>
      </c>
      <c r="U247" s="27">
        <f>IF(ISNUMBER(VLOOKUP(tblSalaries[[#This Row],[clean Country]],calc!$B$22:$C$127,2,TRUE)),tblSalaries[[#This Row],[Salary in USD]],0.001)</f>
        <v>1E-3</v>
      </c>
    </row>
    <row r="248" spans="2:21" ht="15" customHeight="1" x14ac:dyDescent="0.25">
      <c r="B248" s="6" t="s">
        <v>2534</v>
      </c>
      <c r="C248" s="7">
        <v>41055.221145833333</v>
      </c>
      <c r="D248" s="8" t="s">
        <v>637</v>
      </c>
      <c r="E248" s="6">
        <v>95000</v>
      </c>
      <c r="F248" s="6" t="s">
        <v>6</v>
      </c>
      <c r="G248" s="9">
        <f>tblSalaries[[#This Row],[clean Salary (in local currency)]]*VLOOKUP(tblSalaries[[#This Row],[Currency]],tblXrate[],2,FALSE)</f>
        <v>95000</v>
      </c>
      <c r="H248" s="6" t="s">
        <v>638</v>
      </c>
      <c r="I248" s="6" t="s">
        <v>4001</v>
      </c>
      <c r="J248" s="6" t="s">
        <v>639</v>
      </c>
      <c r="K248" s="6" t="str">
        <f>VLOOKUP(tblSalaries[[#This Row],[Where do you work]],tblCountries[[Actual]:[Mapping]],2,FALSE)</f>
        <v>Central America</v>
      </c>
      <c r="L248" s="6" t="str">
        <f>VLOOKUP(tblSalaries[[#This Row],[clean Country]],tblCountries[[Mapping]:[Region]],2,FALSE)</f>
        <v>America</v>
      </c>
      <c r="M248" s="6">
        <f>VLOOKUP(tblSalaries[[#This Row],[clean Country]],tblCountries[[Mapping]:[geo_latitude]],3,FALSE)</f>
        <v>-82.295356687228605</v>
      </c>
      <c r="N248" s="6">
        <f>VLOOKUP(tblSalaries[[#This Row],[clean Country]],tblCountries[[Mapping]:[geo_latitude]],4,FALSE)</f>
        <v>36.326987112000303</v>
      </c>
      <c r="O248" s="6" t="s">
        <v>18</v>
      </c>
      <c r="P248" s="6"/>
      <c r="Q248" s="6" t="str">
        <f>IF(tblSalaries[[#This Row],[Years of Experience]]&lt;5,"&lt;5",IF(tblSalaries[[#This Row],[Years of Experience]]&lt;10,"&lt;10",IF(tblSalaries[[#This Row],[Years of Experience]]&lt;15,"&lt;15",IF(tblSalaries[[#This Row],[Years of Experience]]&lt;20,"&lt;20"," &gt;20"))))</f>
        <v>&lt;5</v>
      </c>
      <c r="R248" s="14">
        <v>231</v>
      </c>
      <c r="S248" s="14" t="e">
        <f>VLOOKUP(tblSalaries[[#This Row],[clean Country]],Table3[[Country]:[GNI]],2,FALSE)</f>
        <v>#N/A</v>
      </c>
      <c r="T248" s="18" t="e">
        <f>tblSalaries[[#This Row],[Salary in USD]]/tblSalaries[[#This Row],[PPP GNI]]</f>
        <v>#N/A</v>
      </c>
      <c r="U248" s="27">
        <f>IF(ISNUMBER(VLOOKUP(tblSalaries[[#This Row],[clean Country]],calc!$B$22:$C$127,2,TRUE)),tblSalaries[[#This Row],[Salary in USD]],0.001)</f>
        <v>1E-3</v>
      </c>
    </row>
    <row r="249" spans="2:21" ht="15" customHeight="1" x14ac:dyDescent="0.25">
      <c r="B249" s="6" t="s">
        <v>2565</v>
      </c>
      <c r="C249" s="7">
        <v>41055.28197916667</v>
      </c>
      <c r="D249" s="8" t="s">
        <v>666</v>
      </c>
      <c r="E249" s="6">
        <v>95000</v>
      </c>
      <c r="F249" s="6" t="s">
        <v>6</v>
      </c>
      <c r="G249" s="9">
        <f>tblSalaries[[#This Row],[clean Salary (in local currency)]]*VLOOKUP(tblSalaries[[#This Row],[Currency]],tblXrate[],2,FALSE)</f>
        <v>95000</v>
      </c>
      <c r="H249" s="6" t="s">
        <v>207</v>
      </c>
      <c r="I249" s="6" t="s">
        <v>20</v>
      </c>
      <c r="J249" s="6" t="s">
        <v>84</v>
      </c>
      <c r="K249" s="6" t="str">
        <f>VLOOKUP(tblSalaries[[#This Row],[Where do you work]],tblCountries[[Actual]:[Mapping]],2,FALSE)</f>
        <v>Australia</v>
      </c>
      <c r="L249" s="6" t="str">
        <f>VLOOKUP(tblSalaries[[#This Row],[clean Country]],tblCountries[[Mapping]:[Region]],2,FALSE)</f>
        <v>Australia</v>
      </c>
      <c r="M249" s="6">
        <f>VLOOKUP(tblSalaries[[#This Row],[clean Country]],tblCountries[[Mapping]:[geo_latitude]],3,FALSE)</f>
        <v>136.67140151954899</v>
      </c>
      <c r="N249" s="6">
        <f>VLOOKUP(tblSalaries[[#This Row],[clean Country]],tblCountries[[Mapping]:[geo_latitude]],4,FALSE)</f>
        <v>-24.803590596310801</v>
      </c>
      <c r="O249" s="6" t="s">
        <v>18</v>
      </c>
      <c r="P249" s="6">
        <v>11</v>
      </c>
      <c r="Q249" s="6" t="str">
        <f>IF(tblSalaries[[#This Row],[Years of Experience]]&lt;5,"&lt;5",IF(tblSalaries[[#This Row],[Years of Experience]]&lt;10,"&lt;10",IF(tblSalaries[[#This Row],[Years of Experience]]&lt;15,"&lt;15",IF(tblSalaries[[#This Row],[Years of Experience]]&lt;20,"&lt;20"," &gt;20"))))</f>
        <v>&lt;15</v>
      </c>
      <c r="R249" s="14">
        <v>232</v>
      </c>
      <c r="S249" s="14">
        <f>VLOOKUP(tblSalaries[[#This Row],[clean Country]],Table3[[Country]:[GNI]],2,FALSE)</f>
        <v>36910</v>
      </c>
      <c r="T249" s="18">
        <f>tblSalaries[[#This Row],[Salary in USD]]/tblSalaries[[#This Row],[PPP GNI]]</f>
        <v>2.5738282308317531</v>
      </c>
      <c r="U249" s="27">
        <f>IF(ISNUMBER(VLOOKUP(tblSalaries[[#This Row],[clean Country]],calc!$B$22:$C$127,2,TRUE)),tblSalaries[[#This Row],[Salary in USD]],0.001)</f>
        <v>95000</v>
      </c>
    </row>
    <row r="250" spans="2:21" ht="15" customHeight="1" x14ac:dyDescent="0.25">
      <c r="B250" s="6" t="s">
        <v>2621</v>
      </c>
      <c r="C250" s="7">
        <v>41055.462476851855</v>
      </c>
      <c r="D250" s="8">
        <v>95000</v>
      </c>
      <c r="E250" s="6">
        <v>95000</v>
      </c>
      <c r="F250" s="6" t="s">
        <v>6</v>
      </c>
      <c r="G250" s="9">
        <f>tblSalaries[[#This Row],[clean Salary (in local currency)]]*VLOOKUP(tblSalaries[[#This Row],[Currency]],tblXrate[],2,FALSE)</f>
        <v>95000</v>
      </c>
      <c r="H250" s="6" t="s">
        <v>564</v>
      </c>
      <c r="I250" s="6" t="s">
        <v>52</v>
      </c>
      <c r="J250" s="6" t="s">
        <v>15</v>
      </c>
      <c r="K250" s="6" t="str">
        <f>VLOOKUP(tblSalaries[[#This Row],[Where do you work]],tblCountries[[Actual]:[Mapping]],2,FALSE)</f>
        <v>USA</v>
      </c>
      <c r="L250" s="6" t="str">
        <f>VLOOKUP(tblSalaries[[#This Row],[clean Country]],tblCountries[[Mapping]:[Region]],2,FALSE)</f>
        <v>America</v>
      </c>
      <c r="M250" s="6">
        <f>VLOOKUP(tblSalaries[[#This Row],[clean Country]],tblCountries[[Mapping]:[geo_latitude]],3,FALSE)</f>
        <v>-100.37109375</v>
      </c>
      <c r="N250" s="6">
        <f>VLOOKUP(tblSalaries[[#This Row],[clean Country]],tblCountries[[Mapping]:[geo_latitude]],4,FALSE)</f>
        <v>40.580584664127599</v>
      </c>
      <c r="O250" s="6" t="s">
        <v>25</v>
      </c>
      <c r="P250" s="6">
        <v>10</v>
      </c>
      <c r="Q250" s="6" t="str">
        <f>IF(tblSalaries[[#This Row],[Years of Experience]]&lt;5,"&lt;5",IF(tblSalaries[[#This Row],[Years of Experience]]&lt;10,"&lt;10",IF(tblSalaries[[#This Row],[Years of Experience]]&lt;15,"&lt;15",IF(tblSalaries[[#This Row],[Years of Experience]]&lt;20,"&lt;20"," &gt;20"))))</f>
        <v>&lt;15</v>
      </c>
      <c r="R250" s="14">
        <v>233</v>
      </c>
      <c r="S250" s="14">
        <f>VLOOKUP(tblSalaries[[#This Row],[clean Country]],Table3[[Country]:[GNI]],2,FALSE)</f>
        <v>47310</v>
      </c>
      <c r="T250" s="18">
        <f>tblSalaries[[#This Row],[Salary in USD]]/tblSalaries[[#This Row],[PPP GNI]]</f>
        <v>2.0080321285140563</v>
      </c>
      <c r="U250" s="27">
        <f>IF(ISNUMBER(VLOOKUP(tblSalaries[[#This Row],[clean Country]],calc!$B$22:$C$127,2,TRUE)),tblSalaries[[#This Row],[Salary in USD]],0.001)</f>
        <v>1E-3</v>
      </c>
    </row>
    <row r="251" spans="2:21" ht="15" customHeight="1" x14ac:dyDescent="0.25">
      <c r="B251" s="6" t="s">
        <v>2808</v>
      </c>
      <c r="C251" s="7">
        <v>41055.932615740741</v>
      </c>
      <c r="D251" s="8">
        <v>95000</v>
      </c>
      <c r="E251" s="6">
        <v>95000</v>
      </c>
      <c r="F251" s="6" t="s">
        <v>6</v>
      </c>
      <c r="G251" s="9">
        <f>tblSalaries[[#This Row],[clean Salary (in local currency)]]*VLOOKUP(tblSalaries[[#This Row],[Currency]],tblXrate[],2,FALSE)</f>
        <v>95000</v>
      </c>
      <c r="H251" s="6" t="s">
        <v>207</v>
      </c>
      <c r="I251" s="6" t="s">
        <v>20</v>
      </c>
      <c r="J251" s="6" t="s">
        <v>15</v>
      </c>
      <c r="K251" s="6" t="str">
        <f>VLOOKUP(tblSalaries[[#This Row],[Where do you work]],tblCountries[[Actual]:[Mapping]],2,FALSE)</f>
        <v>USA</v>
      </c>
      <c r="L251" s="6" t="str">
        <f>VLOOKUP(tblSalaries[[#This Row],[clean Country]],tblCountries[[Mapping]:[Region]],2,FALSE)</f>
        <v>America</v>
      </c>
      <c r="M251" s="6">
        <f>VLOOKUP(tblSalaries[[#This Row],[clean Country]],tblCountries[[Mapping]:[geo_latitude]],3,FALSE)</f>
        <v>-100.37109375</v>
      </c>
      <c r="N251" s="6">
        <f>VLOOKUP(tblSalaries[[#This Row],[clean Country]],tblCountries[[Mapping]:[geo_latitude]],4,FALSE)</f>
        <v>40.580584664127599</v>
      </c>
      <c r="O251" s="6" t="s">
        <v>18</v>
      </c>
      <c r="P251" s="6">
        <v>13</v>
      </c>
      <c r="Q251" s="6" t="str">
        <f>IF(tblSalaries[[#This Row],[Years of Experience]]&lt;5,"&lt;5",IF(tblSalaries[[#This Row],[Years of Experience]]&lt;10,"&lt;10",IF(tblSalaries[[#This Row],[Years of Experience]]&lt;15,"&lt;15",IF(tblSalaries[[#This Row],[Years of Experience]]&lt;20,"&lt;20"," &gt;20"))))</f>
        <v>&lt;15</v>
      </c>
      <c r="R251" s="14">
        <v>234</v>
      </c>
      <c r="S251" s="14">
        <f>VLOOKUP(tblSalaries[[#This Row],[clean Country]],Table3[[Country]:[GNI]],2,FALSE)</f>
        <v>47310</v>
      </c>
      <c r="T251" s="18">
        <f>tblSalaries[[#This Row],[Salary in USD]]/tblSalaries[[#This Row],[PPP GNI]]</f>
        <v>2.0080321285140563</v>
      </c>
      <c r="U251" s="27">
        <f>IF(ISNUMBER(VLOOKUP(tblSalaries[[#This Row],[clean Country]],calc!$B$22:$C$127,2,TRUE)),tblSalaries[[#This Row],[Salary in USD]],0.001)</f>
        <v>1E-3</v>
      </c>
    </row>
    <row r="252" spans="2:21" ht="15" customHeight="1" x14ac:dyDescent="0.25">
      <c r="B252" s="6" t="s">
        <v>3351</v>
      </c>
      <c r="C252" s="7">
        <v>41058.870636574073</v>
      </c>
      <c r="D252" s="8">
        <v>95000</v>
      </c>
      <c r="E252" s="6">
        <v>95000</v>
      </c>
      <c r="F252" s="6" t="s">
        <v>6</v>
      </c>
      <c r="G252" s="9">
        <f>tblSalaries[[#This Row],[clean Salary (in local currency)]]*VLOOKUP(tblSalaries[[#This Row],[Currency]],tblXrate[],2,FALSE)</f>
        <v>95000</v>
      </c>
      <c r="H252" s="6" t="s">
        <v>653</v>
      </c>
      <c r="I252" s="6" t="s">
        <v>20</v>
      </c>
      <c r="J252" s="6" t="s">
        <v>15</v>
      </c>
      <c r="K252" s="6" t="str">
        <f>VLOOKUP(tblSalaries[[#This Row],[Where do you work]],tblCountries[[Actual]:[Mapping]],2,FALSE)</f>
        <v>USA</v>
      </c>
      <c r="L252" s="6" t="str">
        <f>VLOOKUP(tblSalaries[[#This Row],[clean Country]],tblCountries[[Mapping]:[Region]],2,FALSE)</f>
        <v>America</v>
      </c>
      <c r="M252" s="6">
        <f>VLOOKUP(tblSalaries[[#This Row],[clean Country]],tblCountries[[Mapping]:[geo_latitude]],3,FALSE)</f>
        <v>-100.37109375</v>
      </c>
      <c r="N252" s="6">
        <f>VLOOKUP(tblSalaries[[#This Row],[clean Country]],tblCountries[[Mapping]:[geo_latitude]],4,FALSE)</f>
        <v>40.580584664127599</v>
      </c>
      <c r="O252" s="6" t="s">
        <v>18</v>
      </c>
      <c r="P252" s="6">
        <v>7</v>
      </c>
      <c r="Q252" s="6" t="str">
        <f>IF(tblSalaries[[#This Row],[Years of Experience]]&lt;5,"&lt;5",IF(tblSalaries[[#This Row],[Years of Experience]]&lt;10,"&lt;10",IF(tblSalaries[[#This Row],[Years of Experience]]&lt;15,"&lt;15",IF(tblSalaries[[#This Row],[Years of Experience]]&lt;20,"&lt;20"," &gt;20"))))</f>
        <v>&lt;10</v>
      </c>
      <c r="R252" s="14">
        <v>235</v>
      </c>
      <c r="S252" s="14">
        <f>VLOOKUP(tblSalaries[[#This Row],[clean Country]],Table3[[Country]:[GNI]],2,FALSE)</f>
        <v>47310</v>
      </c>
      <c r="T252" s="18">
        <f>tblSalaries[[#This Row],[Salary in USD]]/tblSalaries[[#This Row],[PPP GNI]]</f>
        <v>2.0080321285140563</v>
      </c>
      <c r="U252" s="27">
        <f>IF(ISNUMBER(VLOOKUP(tblSalaries[[#This Row],[clean Country]],calc!$B$22:$C$127,2,TRUE)),tblSalaries[[#This Row],[Salary in USD]],0.001)</f>
        <v>1E-3</v>
      </c>
    </row>
    <row r="253" spans="2:21" ht="15" customHeight="1" x14ac:dyDescent="0.25">
      <c r="B253" s="6" t="s">
        <v>3375</v>
      </c>
      <c r="C253" s="7">
        <v>41058.941168981481</v>
      </c>
      <c r="D253" s="8">
        <v>95000</v>
      </c>
      <c r="E253" s="6">
        <v>95000</v>
      </c>
      <c r="F253" s="6" t="s">
        <v>6</v>
      </c>
      <c r="G253" s="9">
        <f>tblSalaries[[#This Row],[clean Salary (in local currency)]]*VLOOKUP(tblSalaries[[#This Row],[Currency]],tblXrate[],2,FALSE)</f>
        <v>95000</v>
      </c>
      <c r="H253" s="6" t="s">
        <v>1559</v>
      </c>
      <c r="I253" s="6" t="s">
        <v>279</v>
      </c>
      <c r="J253" s="6" t="s">
        <v>15</v>
      </c>
      <c r="K253" s="6" t="str">
        <f>VLOOKUP(tblSalaries[[#This Row],[Where do you work]],tblCountries[[Actual]:[Mapping]],2,FALSE)</f>
        <v>USA</v>
      </c>
      <c r="L253" s="6" t="str">
        <f>VLOOKUP(tblSalaries[[#This Row],[clean Country]],tblCountries[[Mapping]:[Region]],2,FALSE)</f>
        <v>America</v>
      </c>
      <c r="M253" s="6">
        <f>VLOOKUP(tblSalaries[[#This Row],[clean Country]],tblCountries[[Mapping]:[geo_latitude]],3,FALSE)</f>
        <v>-100.37109375</v>
      </c>
      <c r="N253" s="6">
        <f>VLOOKUP(tblSalaries[[#This Row],[clean Country]],tblCountries[[Mapping]:[geo_latitude]],4,FALSE)</f>
        <v>40.580584664127599</v>
      </c>
      <c r="O253" s="6" t="s">
        <v>9</v>
      </c>
      <c r="P253" s="6">
        <v>14</v>
      </c>
      <c r="Q253" s="6" t="str">
        <f>IF(tblSalaries[[#This Row],[Years of Experience]]&lt;5,"&lt;5",IF(tblSalaries[[#This Row],[Years of Experience]]&lt;10,"&lt;10",IF(tblSalaries[[#This Row],[Years of Experience]]&lt;15,"&lt;15",IF(tblSalaries[[#This Row],[Years of Experience]]&lt;20,"&lt;20"," &gt;20"))))</f>
        <v>&lt;15</v>
      </c>
      <c r="R253" s="14">
        <v>236</v>
      </c>
      <c r="S253" s="14">
        <f>VLOOKUP(tblSalaries[[#This Row],[clean Country]],Table3[[Country]:[GNI]],2,FALSE)</f>
        <v>47310</v>
      </c>
      <c r="T253" s="18">
        <f>tblSalaries[[#This Row],[Salary in USD]]/tblSalaries[[#This Row],[PPP GNI]]</f>
        <v>2.0080321285140563</v>
      </c>
      <c r="U253" s="27">
        <f>IF(ISNUMBER(VLOOKUP(tblSalaries[[#This Row],[clean Country]],calc!$B$22:$C$127,2,TRUE)),tblSalaries[[#This Row],[Salary in USD]],0.001)</f>
        <v>1E-3</v>
      </c>
    </row>
    <row r="254" spans="2:21" ht="15" customHeight="1" x14ac:dyDescent="0.25">
      <c r="B254" s="6" t="s">
        <v>3488</v>
      </c>
      <c r="C254" s="7">
        <v>41060.076689814814</v>
      </c>
      <c r="D254" s="8">
        <v>95000</v>
      </c>
      <c r="E254" s="6">
        <v>95000</v>
      </c>
      <c r="F254" s="6" t="s">
        <v>6</v>
      </c>
      <c r="G254" s="9">
        <f>tblSalaries[[#This Row],[clean Salary (in local currency)]]*VLOOKUP(tblSalaries[[#This Row],[Currency]],tblXrate[],2,FALSE)</f>
        <v>95000</v>
      </c>
      <c r="H254" s="6" t="s">
        <v>266</v>
      </c>
      <c r="I254" s="6" t="s">
        <v>20</v>
      </c>
      <c r="J254" s="6" t="s">
        <v>15</v>
      </c>
      <c r="K254" s="6" t="str">
        <f>VLOOKUP(tblSalaries[[#This Row],[Where do you work]],tblCountries[[Actual]:[Mapping]],2,FALSE)</f>
        <v>USA</v>
      </c>
      <c r="L254" s="6" t="str">
        <f>VLOOKUP(tblSalaries[[#This Row],[clean Country]],tblCountries[[Mapping]:[Region]],2,FALSE)</f>
        <v>America</v>
      </c>
      <c r="M254" s="6">
        <f>VLOOKUP(tblSalaries[[#This Row],[clean Country]],tblCountries[[Mapping]:[geo_latitude]],3,FALSE)</f>
        <v>-100.37109375</v>
      </c>
      <c r="N254" s="6">
        <f>VLOOKUP(tblSalaries[[#This Row],[clean Country]],tblCountries[[Mapping]:[geo_latitude]],4,FALSE)</f>
        <v>40.580584664127599</v>
      </c>
      <c r="O254" s="6" t="s">
        <v>9</v>
      </c>
      <c r="P254" s="6">
        <v>15</v>
      </c>
      <c r="Q254" s="6" t="str">
        <f>IF(tblSalaries[[#This Row],[Years of Experience]]&lt;5,"&lt;5",IF(tblSalaries[[#This Row],[Years of Experience]]&lt;10,"&lt;10",IF(tblSalaries[[#This Row],[Years of Experience]]&lt;15,"&lt;15",IF(tblSalaries[[#This Row],[Years of Experience]]&lt;20,"&lt;20"," &gt;20"))))</f>
        <v>&lt;20</v>
      </c>
      <c r="R254" s="14">
        <v>237</v>
      </c>
      <c r="S254" s="14">
        <f>VLOOKUP(tblSalaries[[#This Row],[clean Country]],Table3[[Country]:[GNI]],2,FALSE)</f>
        <v>47310</v>
      </c>
      <c r="T254" s="18">
        <f>tblSalaries[[#This Row],[Salary in USD]]/tblSalaries[[#This Row],[PPP GNI]]</f>
        <v>2.0080321285140563</v>
      </c>
      <c r="U254" s="27">
        <f>IF(ISNUMBER(VLOOKUP(tblSalaries[[#This Row],[clean Country]],calc!$B$22:$C$127,2,TRUE)),tblSalaries[[#This Row],[Salary in USD]],0.001)</f>
        <v>1E-3</v>
      </c>
    </row>
    <row r="255" spans="2:21" ht="15" customHeight="1" x14ac:dyDescent="0.25">
      <c r="B255" s="6" t="s">
        <v>2262</v>
      </c>
      <c r="C255" s="7">
        <v>41055.046736111108</v>
      </c>
      <c r="D255" s="8" t="s">
        <v>330</v>
      </c>
      <c r="E255" s="6">
        <v>60000</v>
      </c>
      <c r="F255" s="6" t="s">
        <v>69</v>
      </c>
      <c r="G255" s="9">
        <f>tblSalaries[[#This Row],[clean Salary (in local currency)]]*VLOOKUP(tblSalaries[[#This Row],[Currency]],tblXrate[],2,FALSE)</f>
        <v>94570.696324037053</v>
      </c>
      <c r="H255" s="6" t="s">
        <v>331</v>
      </c>
      <c r="I255" s="6" t="s">
        <v>20</v>
      </c>
      <c r="J255" s="6" t="s">
        <v>71</v>
      </c>
      <c r="K255" s="6" t="str">
        <f>VLOOKUP(tblSalaries[[#This Row],[Where do you work]],tblCountries[[Actual]:[Mapping]],2,FALSE)</f>
        <v>UK</v>
      </c>
      <c r="L255" s="6" t="str">
        <f>VLOOKUP(tblSalaries[[#This Row],[clean Country]],tblCountries[[Mapping]:[Region]],2,FALSE)</f>
        <v>Europe</v>
      </c>
      <c r="M255" s="6">
        <f>VLOOKUP(tblSalaries[[#This Row],[clean Country]],tblCountries[[Mapping]:[geo_latitude]],3,FALSE)</f>
        <v>-3.2765753000000002</v>
      </c>
      <c r="N255" s="6">
        <f>VLOOKUP(tblSalaries[[#This Row],[clean Country]],tblCountries[[Mapping]:[geo_latitude]],4,FALSE)</f>
        <v>54.702354499999998</v>
      </c>
      <c r="O255" s="6" t="s">
        <v>13</v>
      </c>
      <c r="P255" s="6"/>
      <c r="Q255" s="6" t="str">
        <f>IF(tblSalaries[[#This Row],[Years of Experience]]&lt;5,"&lt;5",IF(tblSalaries[[#This Row],[Years of Experience]]&lt;10,"&lt;10",IF(tblSalaries[[#This Row],[Years of Experience]]&lt;15,"&lt;15",IF(tblSalaries[[#This Row],[Years of Experience]]&lt;20,"&lt;20"," &gt;20"))))</f>
        <v>&lt;5</v>
      </c>
      <c r="R255" s="14">
        <v>238</v>
      </c>
      <c r="S255" s="14">
        <f>VLOOKUP(tblSalaries[[#This Row],[clean Country]],Table3[[Country]:[GNI]],2,FALSE)</f>
        <v>35840</v>
      </c>
      <c r="T255" s="18">
        <f>tblSalaries[[#This Row],[Salary in USD]]/tblSalaries[[#This Row],[PPP GNI]]</f>
        <v>2.6386913036840696</v>
      </c>
      <c r="U255" s="27">
        <f>IF(ISNUMBER(VLOOKUP(tblSalaries[[#This Row],[clean Country]],calc!$B$22:$C$127,2,TRUE)),tblSalaries[[#This Row],[Salary in USD]],0.001)</f>
        <v>94570.696324037053</v>
      </c>
    </row>
    <row r="256" spans="2:21" ht="15" customHeight="1" x14ac:dyDescent="0.25">
      <c r="B256" s="6" t="s">
        <v>2380</v>
      </c>
      <c r="C256" s="7">
        <v>41055.08216435185</v>
      </c>
      <c r="D256" s="8" t="s">
        <v>330</v>
      </c>
      <c r="E256" s="6">
        <v>60000</v>
      </c>
      <c r="F256" s="6" t="s">
        <v>69</v>
      </c>
      <c r="G256" s="9">
        <f>tblSalaries[[#This Row],[clean Salary (in local currency)]]*VLOOKUP(tblSalaries[[#This Row],[Currency]],tblXrate[],2,FALSE)</f>
        <v>94570.696324037053</v>
      </c>
      <c r="H256" s="6" t="s">
        <v>461</v>
      </c>
      <c r="I256" s="6" t="s">
        <v>4001</v>
      </c>
      <c r="J256" s="6" t="s">
        <v>71</v>
      </c>
      <c r="K256" s="6" t="str">
        <f>VLOOKUP(tblSalaries[[#This Row],[Where do you work]],tblCountries[[Actual]:[Mapping]],2,FALSE)</f>
        <v>UK</v>
      </c>
      <c r="L256" s="6" t="str">
        <f>VLOOKUP(tblSalaries[[#This Row],[clean Country]],tblCountries[[Mapping]:[Region]],2,FALSE)</f>
        <v>Europe</v>
      </c>
      <c r="M256" s="6">
        <f>VLOOKUP(tblSalaries[[#This Row],[clean Country]],tblCountries[[Mapping]:[geo_latitude]],3,FALSE)</f>
        <v>-3.2765753000000002</v>
      </c>
      <c r="N256" s="6">
        <f>VLOOKUP(tblSalaries[[#This Row],[clean Country]],tblCountries[[Mapping]:[geo_latitude]],4,FALSE)</f>
        <v>54.702354499999998</v>
      </c>
      <c r="O256" s="6" t="s">
        <v>18</v>
      </c>
      <c r="P256" s="6"/>
      <c r="Q256" s="6" t="str">
        <f>IF(tblSalaries[[#This Row],[Years of Experience]]&lt;5,"&lt;5",IF(tblSalaries[[#This Row],[Years of Experience]]&lt;10,"&lt;10",IF(tblSalaries[[#This Row],[Years of Experience]]&lt;15,"&lt;15",IF(tblSalaries[[#This Row],[Years of Experience]]&lt;20,"&lt;20"," &gt;20"))))</f>
        <v>&lt;5</v>
      </c>
      <c r="R256" s="14">
        <v>239</v>
      </c>
      <c r="S256" s="14">
        <f>VLOOKUP(tblSalaries[[#This Row],[clean Country]],Table3[[Country]:[GNI]],2,FALSE)</f>
        <v>35840</v>
      </c>
      <c r="T256" s="18">
        <f>tblSalaries[[#This Row],[Salary in USD]]/tblSalaries[[#This Row],[PPP GNI]]</f>
        <v>2.6386913036840696</v>
      </c>
      <c r="U256" s="27">
        <f>IF(ISNUMBER(VLOOKUP(tblSalaries[[#This Row],[clean Country]],calc!$B$22:$C$127,2,TRUE)),tblSalaries[[#This Row],[Salary in USD]],0.001)</f>
        <v>94570.696324037053</v>
      </c>
    </row>
    <row r="257" spans="2:21" ht="15" customHeight="1" x14ac:dyDescent="0.25">
      <c r="B257" s="6" t="s">
        <v>2450</v>
      </c>
      <c r="C257" s="7">
        <v>41055.120694444442</v>
      </c>
      <c r="D257" s="8" t="s">
        <v>330</v>
      </c>
      <c r="E257" s="6">
        <v>60000</v>
      </c>
      <c r="F257" s="6" t="s">
        <v>69</v>
      </c>
      <c r="G257" s="9">
        <f>tblSalaries[[#This Row],[clean Salary (in local currency)]]*VLOOKUP(tblSalaries[[#This Row],[Currency]],tblXrate[],2,FALSE)</f>
        <v>94570.696324037053</v>
      </c>
      <c r="H257" s="6" t="s">
        <v>325</v>
      </c>
      <c r="I257" s="6" t="s">
        <v>356</v>
      </c>
      <c r="J257" s="6" t="s">
        <v>71</v>
      </c>
      <c r="K257" s="6" t="str">
        <f>VLOOKUP(tblSalaries[[#This Row],[Where do you work]],tblCountries[[Actual]:[Mapping]],2,FALSE)</f>
        <v>UK</v>
      </c>
      <c r="L257" s="6" t="str">
        <f>VLOOKUP(tblSalaries[[#This Row],[clean Country]],tblCountries[[Mapping]:[Region]],2,FALSE)</f>
        <v>Europe</v>
      </c>
      <c r="M257" s="6">
        <f>VLOOKUP(tblSalaries[[#This Row],[clean Country]],tblCountries[[Mapping]:[geo_latitude]],3,FALSE)</f>
        <v>-3.2765753000000002</v>
      </c>
      <c r="N257" s="6">
        <f>VLOOKUP(tblSalaries[[#This Row],[clean Country]],tblCountries[[Mapping]:[geo_latitude]],4,FALSE)</f>
        <v>54.702354499999998</v>
      </c>
      <c r="O257" s="6" t="s">
        <v>9</v>
      </c>
      <c r="P257" s="6"/>
      <c r="Q257" s="6" t="str">
        <f>IF(tblSalaries[[#This Row],[Years of Experience]]&lt;5,"&lt;5",IF(tblSalaries[[#This Row],[Years of Experience]]&lt;10,"&lt;10",IF(tblSalaries[[#This Row],[Years of Experience]]&lt;15,"&lt;15",IF(tblSalaries[[#This Row],[Years of Experience]]&lt;20,"&lt;20"," &gt;20"))))</f>
        <v>&lt;5</v>
      </c>
      <c r="R257" s="14">
        <v>240</v>
      </c>
      <c r="S257" s="14">
        <f>VLOOKUP(tblSalaries[[#This Row],[clean Country]],Table3[[Country]:[GNI]],2,FALSE)</f>
        <v>35840</v>
      </c>
      <c r="T257" s="18">
        <f>tblSalaries[[#This Row],[Salary in USD]]/tblSalaries[[#This Row],[PPP GNI]]</f>
        <v>2.6386913036840696</v>
      </c>
      <c r="U257" s="27">
        <f>IF(ISNUMBER(VLOOKUP(tblSalaries[[#This Row],[clean Country]],calc!$B$22:$C$127,2,TRUE)),tblSalaries[[#This Row],[Salary in USD]],0.001)</f>
        <v>94570.696324037053</v>
      </c>
    </row>
    <row r="258" spans="2:21" ht="15" customHeight="1" x14ac:dyDescent="0.25">
      <c r="B258" s="6" t="s">
        <v>3363</v>
      </c>
      <c r="C258" s="7">
        <v>41058.908483796295</v>
      </c>
      <c r="D258" s="8" t="s">
        <v>1548</v>
      </c>
      <c r="E258" s="6">
        <v>60000</v>
      </c>
      <c r="F258" s="6" t="s">
        <v>69</v>
      </c>
      <c r="G258" s="9">
        <f>tblSalaries[[#This Row],[clean Salary (in local currency)]]*VLOOKUP(tblSalaries[[#This Row],[Currency]],tblXrate[],2,FALSE)</f>
        <v>94570.696324037053</v>
      </c>
      <c r="H258" s="6" t="s">
        <v>20</v>
      </c>
      <c r="I258" s="6" t="s">
        <v>20</v>
      </c>
      <c r="J258" s="6" t="s">
        <v>71</v>
      </c>
      <c r="K258" s="6" t="str">
        <f>VLOOKUP(tblSalaries[[#This Row],[Where do you work]],tblCountries[[Actual]:[Mapping]],2,FALSE)</f>
        <v>UK</v>
      </c>
      <c r="L258" s="6" t="str">
        <f>VLOOKUP(tblSalaries[[#This Row],[clean Country]],tblCountries[[Mapping]:[Region]],2,FALSE)</f>
        <v>Europe</v>
      </c>
      <c r="M258" s="6">
        <f>VLOOKUP(tblSalaries[[#This Row],[clean Country]],tblCountries[[Mapping]:[geo_latitude]],3,FALSE)</f>
        <v>-3.2765753000000002</v>
      </c>
      <c r="N258" s="6">
        <f>VLOOKUP(tblSalaries[[#This Row],[clean Country]],tblCountries[[Mapping]:[geo_latitude]],4,FALSE)</f>
        <v>54.702354499999998</v>
      </c>
      <c r="O258" s="6" t="s">
        <v>9</v>
      </c>
      <c r="P258" s="6">
        <v>7</v>
      </c>
      <c r="Q258" s="6" t="str">
        <f>IF(tblSalaries[[#This Row],[Years of Experience]]&lt;5,"&lt;5",IF(tblSalaries[[#This Row],[Years of Experience]]&lt;10,"&lt;10",IF(tblSalaries[[#This Row],[Years of Experience]]&lt;15,"&lt;15",IF(tblSalaries[[#This Row],[Years of Experience]]&lt;20,"&lt;20"," &gt;20"))))</f>
        <v>&lt;10</v>
      </c>
      <c r="R258" s="14">
        <v>241</v>
      </c>
      <c r="S258" s="14">
        <f>VLOOKUP(tblSalaries[[#This Row],[clean Country]],Table3[[Country]:[GNI]],2,FALSE)</f>
        <v>35840</v>
      </c>
      <c r="T258" s="18">
        <f>tblSalaries[[#This Row],[Salary in USD]]/tblSalaries[[#This Row],[PPP GNI]]</f>
        <v>2.6386913036840696</v>
      </c>
      <c r="U258" s="27">
        <f>IF(ISNUMBER(VLOOKUP(tblSalaries[[#This Row],[clean Country]],calc!$B$22:$C$127,2,TRUE)),tblSalaries[[#This Row],[Salary in USD]],0.001)</f>
        <v>94570.696324037053</v>
      </c>
    </row>
    <row r="259" spans="2:21" ht="15" customHeight="1" x14ac:dyDescent="0.25">
      <c r="B259" s="6" t="s">
        <v>3602</v>
      </c>
      <c r="C259" s="7">
        <v>41063.088009259256</v>
      </c>
      <c r="D259" s="8" t="s">
        <v>330</v>
      </c>
      <c r="E259" s="6">
        <v>60000</v>
      </c>
      <c r="F259" s="6" t="s">
        <v>69</v>
      </c>
      <c r="G259" s="9">
        <f>tblSalaries[[#This Row],[clean Salary (in local currency)]]*VLOOKUP(tblSalaries[[#This Row],[Currency]],tblXrate[],2,FALSE)</f>
        <v>94570.696324037053</v>
      </c>
      <c r="H259" s="6" t="s">
        <v>153</v>
      </c>
      <c r="I259" s="6" t="s">
        <v>20</v>
      </c>
      <c r="J259" s="6" t="s">
        <v>71</v>
      </c>
      <c r="K259" s="6" t="str">
        <f>VLOOKUP(tblSalaries[[#This Row],[Where do you work]],tblCountries[[Actual]:[Mapping]],2,FALSE)</f>
        <v>UK</v>
      </c>
      <c r="L259" s="6" t="str">
        <f>VLOOKUP(tblSalaries[[#This Row],[clean Country]],tblCountries[[Mapping]:[Region]],2,FALSE)</f>
        <v>Europe</v>
      </c>
      <c r="M259" s="6">
        <f>VLOOKUP(tblSalaries[[#This Row],[clean Country]],tblCountries[[Mapping]:[geo_latitude]],3,FALSE)</f>
        <v>-3.2765753000000002</v>
      </c>
      <c r="N259" s="6">
        <f>VLOOKUP(tblSalaries[[#This Row],[clean Country]],tblCountries[[Mapping]:[geo_latitude]],4,FALSE)</f>
        <v>54.702354499999998</v>
      </c>
      <c r="O259" s="6" t="s">
        <v>9</v>
      </c>
      <c r="P259" s="6">
        <v>5</v>
      </c>
      <c r="Q259" s="6" t="str">
        <f>IF(tblSalaries[[#This Row],[Years of Experience]]&lt;5,"&lt;5",IF(tblSalaries[[#This Row],[Years of Experience]]&lt;10,"&lt;10",IF(tblSalaries[[#This Row],[Years of Experience]]&lt;15,"&lt;15",IF(tblSalaries[[#This Row],[Years of Experience]]&lt;20,"&lt;20"," &gt;20"))))</f>
        <v>&lt;10</v>
      </c>
      <c r="R259" s="14">
        <v>242</v>
      </c>
      <c r="S259" s="14">
        <f>VLOOKUP(tblSalaries[[#This Row],[clean Country]],Table3[[Country]:[GNI]],2,FALSE)</f>
        <v>35840</v>
      </c>
      <c r="T259" s="18">
        <f>tblSalaries[[#This Row],[Salary in USD]]/tblSalaries[[#This Row],[PPP GNI]]</f>
        <v>2.6386913036840696</v>
      </c>
      <c r="U259" s="27">
        <f>IF(ISNUMBER(VLOOKUP(tblSalaries[[#This Row],[clean Country]],calc!$B$22:$C$127,2,TRUE)),tblSalaries[[#This Row],[Salary in USD]],0.001)</f>
        <v>94570.696324037053</v>
      </c>
    </row>
    <row r="260" spans="2:21" ht="15" customHeight="1" x14ac:dyDescent="0.25">
      <c r="B260" s="6" t="s">
        <v>2977</v>
      </c>
      <c r="C260" s="7">
        <v>41057.383645833332</v>
      </c>
      <c r="D260" s="8">
        <v>92000</v>
      </c>
      <c r="E260" s="6">
        <v>92000</v>
      </c>
      <c r="F260" s="6" t="s">
        <v>82</v>
      </c>
      <c r="G260" s="9">
        <f>tblSalaries[[#This Row],[clean Salary (in local currency)]]*VLOOKUP(tblSalaries[[#This Row],[Currency]],tblXrate[],2,FALSE)</f>
        <v>93831.688389042494</v>
      </c>
      <c r="H260" s="6" t="s">
        <v>1122</v>
      </c>
      <c r="I260" s="6" t="s">
        <v>20</v>
      </c>
      <c r="J260" s="6" t="s">
        <v>84</v>
      </c>
      <c r="K260" s="6" t="str">
        <f>VLOOKUP(tblSalaries[[#This Row],[Where do you work]],tblCountries[[Actual]:[Mapping]],2,FALSE)</f>
        <v>Australia</v>
      </c>
      <c r="L260" s="6" t="str">
        <f>VLOOKUP(tblSalaries[[#This Row],[clean Country]],tblCountries[[Mapping]:[Region]],2,FALSE)</f>
        <v>Australia</v>
      </c>
      <c r="M260" s="6">
        <f>VLOOKUP(tblSalaries[[#This Row],[clean Country]],tblCountries[[Mapping]:[geo_latitude]],3,FALSE)</f>
        <v>136.67140151954899</v>
      </c>
      <c r="N260" s="6">
        <f>VLOOKUP(tblSalaries[[#This Row],[clean Country]],tblCountries[[Mapping]:[geo_latitude]],4,FALSE)</f>
        <v>-24.803590596310801</v>
      </c>
      <c r="O260" s="6" t="s">
        <v>13</v>
      </c>
      <c r="P260" s="6">
        <v>6</v>
      </c>
      <c r="Q260" s="6" t="str">
        <f>IF(tblSalaries[[#This Row],[Years of Experience]]&lt;5,"&lt;5",IF(tblSalaries[[#This Row],[Years of Experience]]&lt;10,"&lt;10",IF(tblSalaries[[#This Row],[Years of Experience]]&lt;15,"&lt;15",IF(tblSalaries[[#This Row],[Years of Experience]]&lt;20,"&lt;20"," &gt;20"))))</f>
        <v>&lt;10</v>
      </c>
      <c r="R260" s="14">
        <v>243</v>
      </c>
      <c r="S260" s="14">
        <f>VLOOKUP(tblSalaries[[#This Row],[clean Country]],Table3[[Country]:[GNI]],2,FALSE)</f>
        <v>36910</v>
      </c>
      <c r="T260" s="18">
        <f>tblSalaries[[#This Row],[Salary in USD]]/tblSalaries[[#This Row],[PPP GNI]]</f>
        <v>2.5421752476034269</v>
      </c>
      <c r="U260" s="27">
        <f>IF(ISNUMBER(VLOOKUP(tblSalaries[[#This Row],[clean Country]],calc!$B$22:$C$127,2,TRUE)),tblSalaries[[#This Row],[Salary in USD]],0.001)</f>
        <v>93831.688389042494</v>
      </c>
    </row>
    <row r="261" spans="2:21" ht="15" customHeight="1" x14ac:dyDescent="0.25">
      <c r="B261" s="6" t="s">
        <v>2484</v>
      </c>
      <c r="C261" s="7">
        <v>41055.146319444444</v>
      </c>
      <c r="D261" s="8" t="s">
        <v>588</v>
      </c>
      <c r="E261" s="6">
        <v>59000</v>
      </c>
      <c r="F261" s="6" t="s">
        <v>69</v>
      </c>
      <c r="G261" s="9">
        <f>tblSalaries[[#This Row],[clean Salary (in local currency)]]*VLOOKUP(tblSalaries[[#This Row],[Currency]],tblXrate[],2,FALSE)</f>
        <v>92994.518051969761</v>
      </c>
      <c r="H261" s="6" t="s">
        <v>589</v>
      </c>
      <c r="I261" s="6" t="s">
        <v>356</v>
      </c>
      <c r="J261" s="6" t="s">
        <v>71</v>
      </c>
      <c r="K261" s="6" t="str">
        <f>VLOOKUP(tblSalaries[[#This Row],[Where do you work]],tblCountries[[Actual]:[Mapping]],2,FALSE)</f>
        <v>UK</v>
      </c>
      <c r="L261" s="6" t="str">
        <f>VLOOKUP(tblSalaries[[#This Row],[clean Country]],tblCountries[[Mapping]:[Region]],2,FALSE)</f>
        <v>Europe</v>
      </c>
      <c r="M261" s="6">
        <f>VLOOKUP(tblSalaries[[#This Row],[clean Country]],tblCountries[[Mapping]:[geo_latitude]],3,FALSE)</f>
        <v>-3.2765753000000002</v>
      </c>
      <c r="N261" s="6">
        <f>VLOOKUP(tblSalaries[[#This Row],[clean Country]],tblCountries[[Mapping]:[geo_latitude]],4,FALSE)</f>
        <v>54.702354499999998</v>
      </c>
      <c r="O261" s="6" t="s">
        <v>18</v>
      </c>
      <c r="P261" s="6"/>
      <c r="Q261" s="6" t="str">
        <f>IF(tblSalaries[[#This Row],[Years of Experience]]&lt;5,"&lt;5",IF(tblSalaries[[#This Row],[Years of Experience]]&lt;10,"&lt;10",IF(tblSalaries[[#This Row],[Years of Experience]]&lt;15,"&lt;15",IF(tblSalaries[[#This Row],[Years of Experience]]&lt;20,"&lt;20"," &gt;20"))))</f>
        <v>&lt;5</v>
      </c>
      <c r="R261" s="14">
        <v>244</v>
      </c>
      <c r="S261" s="14">
        <f>VLOOKUP(tblSalaries[[#This Row],[clean Country]],Table3[[Country]:[GNI]],2,FALSE)</f>
        <v>35840</v>
      </c>
      <c r="T261" s="18">
        <f>tblSalaries[[#This Row],[Salary in USD]]/tblSalaries[[#This Row],[PPP GNI]]</f>
        <v>2.594713115289335</v>
      </c>
      <c r="U261" s="27">
        <f>IF(ISNUMBER(VLOOKUP(tblSalaries[[#This Row],[clean Country]],calc!$B$22:$C$127,2,TRUE)),tblSalaries[[#This Row],[Salary in USD]],0.001)</f>
        <v>92994.518051969761</v>
      </c>
    </row>
    <row r="262" spans="2:21" ht="15" customHeight="1" x14ac:dyDescent="0.25">
      <c r="B262" s="6" t="s">
        <v>2844</v>
      </c>
      <c r="C262" s="7">
        <v>41056.129189814812</v>
      </c>
      <c r="D262" s="8">
        <v>92500</v>
      </c>
      <c r="E262" s="6">
        <v>92500</v>
      </c>
      <c r="F262" s="6" t="s">
        <v>6</v>
      </c>
      <c r="G262" s="9">
        <f>tblSalaries[[#This Row],[clean Salary (in local currency)]]*VLOOKUP(tblSalaries[[#This Row],[Currency]],tblXrate[],2,FALSE)</f>
        <v>92500</v>
      </c>
      <c r="H262" s="6" t="s">
        <v>984</v>
      </c>
      <c r="I262" s="6" t="s">
        <v>20</v>
      </c>
      <c r="J262" s="6" t="s">
        <v>15</v>
      </c>
      <c r="K262" s="6" t="str">
        <f>VLOOKUP(tblSalaries[[#This Row],[Where do you work]],tblCountries[[Actual]:[Mapping]],2,FALSE)</f>
        <v>USA</v>
      </c>
      <c r="L262" s="6" t="str">
        <f>VLOOKUP(tblSalaries[[#This Row],[clean Country]],tblCountries[[Mapping]:[Region]],2,FALSE)</f>
        <v>America</v>
      </c>
      <c r="M262" s="6">
        <f>VLOOKUP(tblSalaries[[#This Row],[clean Country]],tblCountries[[Mapping]:[geo_latitude]],3,FALSE)</f>
        <v>-100.37109375</v>
      </c>
      <c r="N262" s="6">
        <f>VLOOKUP(tblSalaries[[#This Row],[clean Country]],tblCountries[[Mapping]:[geo_latitude]],4,FALSE)</f>
        <v>40.580584664127599</v>
      </c>
      <c r="O262" s="6" t="s">
        <v>18</v>
      </c>
      <c r="P262" s="6">
        <v>15</v>
      </c>
      <c r="Q262" s="6" t="str">
        <f>IF(tblSalaries[[#This Row],[Years of Experience]]&lt;5,"&lt;5",IF(tblSalaries[[#This Row],[Years of Experience]]&lt;10,"&lt;10",IF(tblSalaries[[#This Row],[Years of Experience]]&lt;15,"&lt;15",IF(tblSalaries[[#This Row],[Years of Experience]]&lt;20,"&lt;20"," &gt;20"))))</f>
        <v>&lt;20</v>
      </c>
      <c r="R262" s="14">
        <v>245</v>
      </c>
      <c r="S262" s="14">
        <f>VLOOKUP(tblSalaries[[#This Row],[clean Country]],Table3[[Country]:[GNI]],2,FALSE)</f>
        <v>47310</v>
      </c>
      <c r="T262" s="18">
        <f>tblSalaries[[#This Row],[Salary in USD]]/tblSalaries[[#This Row],[PPP GNI]]</f>
        <v>1.9551891777636863</v>
      </c>
      <c r="U262" s="27">
        <f>IF(ISNUMBER(VLOOKUP(tblSalaries[[#This Row],[clean Country]],calc!$B$22:$C$127,2,TRUE)),tblSalaries[[#This Row],[Salary in USD]],0.001)</f>
        <v>1E-3</v>
      </c>
    </row>
    <row r="263" spans="2:21" ht="15" customHeight="1" x14ac:dyDescent="0.25">
      <c r="B263" s="6" t="s">
        <v>2151</v>
      </c>
      <c r="C263" s="7">
        <v>41055.030729166669</v>
      </c>
      <c r="D263" s="8">
        <v>92000</v>
      </c>
      <c r="E263" s="6">
        <v>92000</v>
      </c>
      <c r="F263" s="6" t="s">
        <v>6</v>
      </c>
      <c r="G263" s="9">
        <f>tblSalaries[[#This Row],[clean Salary (in local currency)]]*VLOOKUP(tblSalaries[[#This Row],[Currency]],tblXrate[],2,FALSE)</f>
        <v>92000</v>
      </c>
      <c r="H263" s="6" t="s">
        <v>215</v>
      </c>
      <c r="I263" s="6" t="s">
        <v>20</v>
      </c>
      <c r="J263" s="6" t="s">
        <v>15</v>
      </c>
      <c r="K263" s="6" t="str">
        <f>VLOOKUP(tblSalaries[[#This Row],[Where do you work]],tblCountries[[Actual]:[Mapping]],2,FALSE)</f>
        <v>USA</v>
      </c>
      <c r="L263" s="6" t="str">
        <f>VLOOKUP(tblSalaries[[#This Row],[clean Country]],tblCountries[[Mapping]:[Region]],2,FALSE)</f>
        <v>America</v>
      </c>
      <c r="M263" s="6">
        <f>VLOOKUP(tblSalaries[[#This Row],[clean Country]],tblCountries[[Mapping]:[geo_latitude]],3,FALSE)</f>
        <v>-100.37109375</v>
      </c>
      <c r="N263" s="6">
        <f>VLOOKUP(tblSalaries[[#This Row],[clean Country]],tblCountries[[Mapping]:[geo_latitude]],4,FALSE)</f>
        <v>40.580584664127599</v>
      </c>
      <c r="O263" s="6" t="s">
        <v>9</v>
      </c>
      <c r="P263" s="6"/>
      <c r="Q263" s="6" t="str">
        <f>IF(tblSalaries[[#This Row],[Years of Experience]]&lt;5,"&lt;5",IF(tblSalaries[[#This Row],[Years of Experience]]&lt;10,"&lt;10",IF(tblSalaries[[#This Row],[Years of Experience]]&lt;15,"&lt;15",IF(tblSalaries[[#This Row],[Years of Experience]]&lt;20,"&lt;20"," &gt;20"))))</f>
        <v>&lt;5</v>
      </c>
      <c r="R263" s="14">
        <v>246</v>
      </c>
      <c r="S263" s="14">
        <f>VLOOKUP(tblSalaries[[#This Row],[clean Country]],Table3[[Country]:[GNI]],2,FALSE)</f>
        <v>47310</v>
      </c>
      <c r="T263" s="18">
        <f>tblSalaries[[#This Row],[Salary in USD]]/tblSalaries[[#This Row],[PPP GNI]]</f>
        <v>1.9446205876136125</v>
      </c>
      <c r="U263" s="27">
        <f>IF(ISNUMBER(VLOOKUP(tblSalaries[[#This Row],[clean Country]],calc!$B$22:$C$127,2,TRUE)),tblSalaries[[#This Row],[Salary in USD]],0.001)</f>
        <v>1E-3</v>
      </c>
    </row>
    <row r="264" spans="2:21" ht="15" customHeight="1" x14ac:dyDescent="0.25">
      <c r="B264" s="6" t="s">
        <v>2181</v>
      </c>
      <c r="C264" s="7">
        <v>41055.034236111111</v>
      </c>
      <c r="D264" s="8">
        <v>92000</v>
      </c>
      <c r="E264" s="6">
        <v>92000</v>
      </c>
      <c r="F264" s="6" t="s">
        <v>6</v>
      </c>
      <c r="G264" s="9">
        <f>tblSalaries[[#This Row],[clean Salary (in local currency)]]*VLOOKUP(tblSalaries[[#This Row],[Currency]],tblXrate[],2,FALSE)</f>
        <v>92000</v>
      </c>
      <c r="H264" s="6" t="s">
        <v>248</v>
      </c>
      <c r="I264" s="6" t="s">
        <v>279</v>
      </c>
      <c r="J264" s="6" t="s">
        <v>15</v>
      </c>
      <c r="K264" s="6" t="str">
        <f>VLOOKUP(tblSalaries[[#This Row],[Where do you work]],tblCountries[[Actual]:[Mapping]],2,FALSE)</f>
        <v>USA</v>
      </c>
      <c r="L264" s="6" t="str">
        <f>VLOOKUP(tblSalaries[[#This Row],[clean Country]],tblCountries[[Mapping]:[Region]],2,FALSE)</f>
        <v>America</v>
      </c>
      <c r="M264" s="6">
        <f>VLOOKUP(tblSalaries[[#This Row],[clean Country]],tblCountries[[Mapping]:[geo_latitude]],3,FALSE)</f>
        <v>-100.37109375</v>
      </c>
      <c r="N264" s="6">
        <f>VLOOKUP(tblSalaries[[#This Row],[clean Country]],tblCountries[[Mapping]:[geo_latitude]],4,FALSE)</f>
        <v>40.580584664127599</v>
      </c>
      <c r="O264" s="6" t="s">
        <v>9</v>
      </c>
      <c r="P264" s="6"/>
      <c r="Q264" s="6" t="str">
        <f>IF(tblSalaries[[#This Row],[Years of Experience]]&lt;5,"&lt;5",IF(tblSalaries[[#This Row],[Years of Experience]]&lt;10,"&lt;10",IF(tblSalaries[[#This Row],[Years of Experience]]&lt;15,"&lt;15",IF(tblSalaries[[#This Row],[Years of Experience]]&lt;20,"&lt;20"," &gt;20"))))</f>
        <v>&lt;5</v>
      </c>
      <c r="R264" s="14">
        <v>247</v>
      </c>
      <c r="S264" s="14">
        <f>VLOOKUP(tblSalaries[[#This Row],[clean Country]],Table3[[Country]:[GNI]],2,FALSE)</f>
        <v>47310</v>
      </c>
      <c r="T264" s="18">
        <f>tblSalaries[[#This Row],[Salary in USD]]/tblSalaries[[#This Row],[PPP GNI]]</f>
        <v>1.9446205876136125</v>
      </c>
      <c r="U264" s="27">
        <f>IF(ISNUMBER(VLOOKUP(tblSalaries[[#This Row],[clean Country]],calc!$B$22:$C$127,2,TRUE)),tblSalaries[[#This Row],[Salary in USD]],0.001)</f>
        <v>1E-3</v>
      </c>
    </row>
    <row r="265" spans="2:21" ht="15" customHeight="1" x14ac:dyDescent="0.25">
      <c r="B265" s="6" t="s">
        <v>2331</v>
      </c>
      <c r="C265" s="7">
        <v>41055.06349537037</v>
      </c>
      <c r="D265" s="8">
        <v>92000</v>
      </c>
      <c r="E265" s="6">
        <v>92000</v>
      </c>
      <c r="F265" s="6" t="s">
        <v>6</v>
      </c>
      <c r="G265" s="9">
        <f>tblSalaries[[#This Row],[clean Salary (in local currency)]]*VLOOKUP(tblSalaries[[#This Row],[Currency]],tblXrate[],2,FALSE)</f>
        <v>92000</v>
      </c>
      <c r="H265" s="6" t="s">
        <v>405</v>
      </c>
      <c r="I265" s="6" t="s">
        <v>52</v>
      </c>
      <c r="J265" s="6" t="s">
        <v>15</v>
      </c>
      <c r="K265" s="6" t="str">
        <f>VLOOKUP(tblSalaries[[#This Row],[Where do you work]],tblCountries[[Actual]:[Mapping]],2,FALSE)</f>
        <v>USA</v>
      </c>
      <c r="L265" s="6" t="str">
        <f>VLOOKUP(tblSalaries[[#This Row],[clean Country]],tblCountries[[Mapping]:[Region]],2,FALSE)</f>
        <v>America</v>
      </c>
      <c r="M265" s="6">
        <f>VLOOKUP(tblSalaries[[#This Row],[clean Country]],tblCountries[[Mapping]:[geo_latitude]],3,FALSE)</f>
        <v>-100.37109375</v>
      </c>
      <c r="N265" s="6">
        <f>VLOOKUP(tblSalaries[[#This Row],[clean Country]],tblCountries[[Mapping]:[geo_latitude]],4,FALSE)</f>
        <v>40.580584664127599</v>
      </c>
      <c r="O265" s="6" t="s">
        <v>9</v>
      </c>
      <c r="P265" s="6"/>
      <c r="Q265" s="6" t="str">
        <f>IF(tblSalaries[[#This Row],[Years of Experience]]&lt;5,"&lt;5",IF(tblSalaries[[#This Row],[Years of Experience]]&lt;10,"&lt;10",IF(tblSalaries[[#This Row],[Years of Experience]]&lt;15,"&lt;15",IF(tblSalaries[[#This Row],[Years of Experience]]&lt;20,"&lt;20"," &gt;20"))))</f>
        <v>&lt;5</v>
      </c>
      <c r="R265" s="14">
        <v>248</v>
      </c>
      <c r="S265" s="14">
        <f>VLOOKUP(tblSalaries[[#This Row],[clean Country]],Table3[[Country]:[GNI]],2,FALSE)</f>
        <v>47310</v>
      </c>
      <c r="T265" s="18">
        <f>tblSalaries[[#This Row],[Salary in USD]]/tblSalaries[[#This Row],[PPP GNI]]</f>
        <v>1.9446205876136125</v>
      </c>
      <c r="U265" s="27">
        <f>IF(ISNUMBER(VLOOKUP(tblSalaries[[#This Row],[clean Country]],calc!$B$22:$C$127,2,TRUE)),tblSalaries[[#This Row],[Salary in USD]],0.001)</f>
        <v>1E-3</v>
      </c>
    </row>
    <row r="266" spans="2:21" ht="15" customHeight="1" x14ac:dyDescent="0.25">
      <c r="B266" s="6" t="s">
        <v>2479</v>
      </c>
      <c r="C266" s="7">
        <v>41055.140219907407</v>
      </c>
      <c r="D266" s="8">
        <v>92000</v>
      </c>
      <c r="E266" s="6">
        <v>92000</v>
      </c>
      <c r="F266" s="6" t="s">
        <v>6</v>
      </c>
      <c r="G266" s="9">
        <f>tblSalaries[[#This Row],[clean Salary (in local currency)]]*VLOOKUP(tblSalaries[[#This Row],[Currency]],tblXrate[],2,FALSE)</f>
        <v>92000</v>
      </c>
      <c r="H266" s="6" t="s">
        <v>578</v>
      </c>
      <c r="I266" s="6" t="s">
        <v>279</v>
      </c>
      <c r="J266" s="6" t="s">
        <v>15</v>
      </c>
      <c r="K266" s="6" t="str">
        <f>VLOOKUP(tblSalaries[[#This Row],[Where do you work]],tblCountries[[Actual]:[Mapping]],2,FALSE)</f>
        <v>USA</v>
      </c>
      <c r="L266" s="6" t="str">
        <f>VLOOKUP(tblSalaries[[#This Row],[clean Country]],tblCountries[[Mapping]:[Region]],2,FALSE)</f>
        <v>America</v>
      </c>
      <c r="M266" s="6">
        <f>VLOOKUP(tblSalaries[[#This Row],[clean Country]],tblCountries[[Mapping]:[geo_latitude]],3,FALSE)</f>
        <v>-100.37109375</v>
      </c>
      <c r="N266" s="6">
        <f>VLOOKUP(tblSalaries[[#This Row],[clean Country]],tblCountries[[Mapping]:[geo_latitude]],4,FALSE)</f>
        <v>40.580584664127599</v>
      </c>
      <c r="O266" s="6" t="s">
        <v>25</v>
      </c>
      <c r="P266" s="6"/>
      <c r="Q266" s="6" t="str">
        <f>IF(tblSalaries[[#This Row],[Years of Experience]]&lt;5,"&lt;5",IF(tblSalaries[[#This Row],[Years of Experience]]&lt;10,"&lt;10",IF(tblSalaries[[#This Row],[Years of Experience]]&lt;15,"&lt;15",IF(tblSalaries[[#This Row],[Years of Experience]]&lt;20,"&lt;20"," &gt;20"))))</f>
        <v>&lt;5</v>
      </c>
      <c r="R266" s="14">
        <v>249</v>
      </c>
      <c r="S266" s="14">
        <f>VLOOKUP(tblSalaries[[#This Row],[clean Country]],Table3[[Country]:[GNI]],2,FALSE)</f>
        <v>47310</v>
      </c>
      <c r="T266" s="18">
        <f>tblSalaries[[#This Row],[Salary in USD]]/tblSalaries[[#This Row],[PPP GNI]]</f>
        <v>1.9446205876136125</v>
      </c>
      <c r="U266" s="27">
        <f>IF(ISNUMBER(VLOOKUP(tblSalaries[[#This Row],[clean Country]],calc!$B$22:$C$127,2,TRUE)),tblSalaries[[#This Row],[Salary in USD]],0.001)</f>
        <v>1E-3</v>
      </c>
    </row>
    <row r="267" spans="2:21" ht="15" customHeight="1" x14ac:dyDescent="0.25">
      <c r="B267" s="6" t="s">
        <v>3406</v>
      </c>
      <c r="C267" s="7">
        <v>41059.095856481479</v>
      </c>
      <c r="D267" s="8" t="s">
        <v>1585</v>
      </c>
      <c r="E267" s="6">
        <v>92000</v>
      </c>
      <c r="F267" s="6" t="s">
        <v>6</v>
      </c>
      <c r="G267" s="9">
        <f>tblSalaries[[#This Row],[clean Salary (in local currency)]]*VLOOKUP(tblSalaries[[#This Row],[Currency]],tblXrate[],2,FALSE)</f>
        <v>92000</v>
      </c>
      <c r="H267" s="6" t="s">
        <v>488</v>
      </c>
      <c r="I267" s="6" t="s">
        <v>488</v>
      </c>
      <c r="J267" s="6" t="s">
        <v>15</v>
      </c>
      <c r="K267" s="6" t="str">
        <f>VLOOKUP(tblSalaries[[#This Row],[Where do you work]],tblCountries[[Actual]:[Mapping]],2,FALSE)</f>
        <v>USA</v>
      </c>
      <c r="L267" s="6" t="str">
        <f>VLOOKUP(tblSalaries[[#This Row],[clean Country]],tblCountries[[Mapping]:[Region]],2,FALSE)</f>
        <v>America</v>
      </c>
      <c r="M267" s="6">
        <f>VLOOKUP(tblSalaries[[#This Row],[clean Country]],tblCountries[[Mapping]:[geo_latitude]],3,FALSE)</f>
        <v>-100.37109375</v>
      </c>
      <c r="N267" s="6">
        <f>VLOOKUP(tblSalaries[[#This Row],[clean Country]],tblCountries[[Mapping]:[geo_latitude]],4,FALSE)</f>
        <v>40.580584664127599</v>
      </c>
      <c r="O267" s="6" t="s">
        <v>18</v>
      </c>
      <c r="P267" s="6">
        <v>9</v>
      </c>
      <c r="Q267" s="6" t="str">
        <f>IF(tblSalaries[[#This Row],[Years of Experience]]&lt;5,"&lt;5",IF(tblSalaries[[#This Row],[Years of Experience]]&lt;10,"&lt;10",IF(tblSalaries[[#This Row],[Years of Experience]]&lt;15,"&lt;15",IF(tblSalaries[[#This Row],[Years of Experience]]&lt;20,"&lt;20"," &gt;20"))))</f>
        <v>&lt;10</v>
      </c>
      <c r="R267" s="14">
        <v>250</v>
      </c>
      <c r="S267" s="14">
        <f>VLOOKUP(tblSalaries[[#This Row],[clean Country]],Table3[[Country]:[GNI]],2,FALSE)</f>
        <v>47310</v>
      </c>
      <c r="T267" s="18">
        <f>tblSalaries[[#This Row],[Salary in USD]]/tblSalaries[[#This Row],[PPP GNI]]</f>
        <v>1.9446205876136125</v>
      </c>
      <c r="U267" s="27">
        <f>IF(ISNUMBER(VLOOKUP(tblSalaries[[#This Row],[clean Country]],calc!$B$22:$C$127,2,TRUE)),tblSalaries[[#This Row],[Salary in USD]],0.001)</f>
        <v>1E-3</v>
      </c>
    </row>
    <row r="268" spans="2:21" ht="15" customHeight="1" x14ac:dyDescent="0.25">
      <c r="B268" s="6" t="s">
        <v>3636</v>
      </c>
      <c r="C268" s="7">
        <v>41064.958449074074</v>
      </c>
      <c r="D268" s="8">
        <v>92000</v>
      </c>
      <c r="E268" s="6">
        <v>92000</v>
      </c>
      <c r="F268" s="6" t="s">
        <v>6</v>
      </c>
      <c r="G268" s="9">
        <f>tblSalaries[[#This Row],[clean Salary (in local currency)]]*VLOOKUP(tblSalaries[[#This Row],[Currency]],tblXrate[],2,FALSE)</f>
        <v>92000</v>
      </c>
      <c r="H268" s="6" t="s">
        <v>1805</v>
      </c>
      <c r="I268" s="6" t="s">
        <v>3999</v>
      </c>
      <c r="J268" s="6" t="s">
        <v>15</v>
      </c>
      <c r="K268" s="6" t="str">
        <f>VLOOKUP(tblSalaries[[#This Row],[Where do you work]],tblCountries[[Actual]:[Mapping]],2,FALSE)</f>
        <v>USA</v>
      </c>
      <c r="L268" s="6" t="str">
        <f>VLOOKUP(tblSalaries[[#This Row],[clean Country]],tblCountries[[Mapping]:[Region]],2,FALSE)</f>
        <v>America</v>
      </c>
      <c r="M268" s="6">
        <f>VLOOKUP(tblSalaries[[#This Row],[clean Country]],tblCountries[[Mapping]:[geo_latitude]],3,FALSE)</f>
        <v>-100.37109375</v>
      </c>
      <c r="N268" s="6">
        <f>VLOOKUP(tblSalaries[[#This Row],[clean Country]],tblCountries[[Mapping]:[geo_latitude]],4,FALSE)</f>
        <v>40.580584664127599</v>
      </c>
      <c r="O268" s="6" t="s">
        <v>18</v>
      </c>
      <c r="P268" s="6">
        <v>12</v>
      </c>
      <c r="Q268" s="6" t="str">
        <f>IF(tblSalaries[[#This Row],[Years of Experience]]&lt;5,"&lt;5",IF(tblSalaries[[#This Row],[Years of Experience]]&lt;10,"&lt;10",IF(tblSalaries[[#This Row],[Years of Experience]]&lt;15,"&lt;15",IF(tblSalaries[[#This Row],[Years of Experience]]&lt;20,"&lt;20"," &gt;20"))))</f>
        <v>&lt;15</v>
      </c>
      <c r="R268" s="14">
        <v>251</v>
      </c>
      <c r="S268" s="14">
        <f>VLOOKUP(tblSalaries[[#This Row],[clean Country]],Table3[[Country]:[GNI]],2,FALSE)</f>
        <v>47310</v>
      </c>
      <c r="T268" s="18">
        <f>tblSalaries[[#This Row],[Salary in USD]]/tblSalaries[[#This Row],[PPP GNI]]</f>
        <v>1.9446205876136125</v>
      </c>
      <c r="U268" s="27">
        <f>IF(ISNUMBER(VLOOKUP(tblSalaries[[#This Row],[clean Country]],calc!$B$22:$C$127,2,TRUE)),tblSalaries[[#This Row],[Salary in USD]],0.001)</f>
        <v>1E-3</v>
      </c>
    </row>
    <row r="269" spans="2:21" ht="15" customHeight="1" x14ac:dyDescent="0.25">
      <c r="B269" s="6" t="s">
        <v>3665</v>
      </c>
      <c r="C269" s="7">
        <v>41065.947534722225</v>
      </c>
      <c r="D269" s="8">
        <v>92000</v>
      </c>
      <c r="E269" s="6">
        <v>92000</v>
      </c>
      <c r="F269" s="6" t="s">
        <v>6</v>
      </c>
      <c r="G269" s="9">
        <f>tblSalaries[[#This Row],[clean Salary (in local currency)]]*VLOOKUP(tblSalaries[[#This Row],[Currency]],tblXrate[],2,FALSE)</f>
        <v>92000</v>
      </c>
      <c r="H269" s="6" t="s">
        <v>1832</v>
      </c>
      <c r="I269" s="6" t="s">
        <v>20</v>
      </c>
      <c r="J269" s="6" t="s">
        <v>15</v>
      </c>
      <c r="K269" s="6" t="str">
        <f>VLOOKUP(tblSalaries[[#This Row],[Where do you work]],tblCountries[[Actual]:[Mapping]],2,FALSE)</f>
        <v>USA</v>
      </c>
      <c r="L269" s="6" t="str">
        <f>VLOOKUP(tblSalaries[[#This Row],[clean Country]],tblCountries[[Mapping]:[Region]],2,FALSE)</f>
        <v>America</v>
      </c>
      <c r="M269" s="6">
        <f>VLOOKUP(tblSalaries[[#This Row],[clean Country]],tblCountries[[Mapping]:[geo_latitude]],3,FALSE)</f>
        <v>-100.37109375</v>
      </c>
      <c r="N269" s="6">
        <f>VLOOKUP(tblSalaries[[#This Row],[clean Country]],tblCountries[[Mapping]:[geo_latitude]],4,FALSE)</f>
        <v>40.580584664127599</v>
      </c>
      <c r="O269" s="6" t="s">
        <v>9</v>
      </c>
      <c r="P269" s="6">
        <v>9</v>
      </c>
      <c r="Q269" s="6" t="str">
        <f>IF(tblSalaries[[#This Row],[Years of Experience]]&lt;5,"&lt;5",IF(tblSalaries[[#This Row],[Years of Experience]]&lt;10,"&lt;10",IF(tblSalaries[[#This Row],[Years of Experience]]&lt;15,"&lt;15",IF(tblSalaries[[#This Row],[Years of Experience]]&lt;20,"&lt;20"," &gt;20"))))</f>
        <v>&lt;10</v>
      </c>
      <c r="R269" s="14">
        <v>252</v>
      </c>
      <c r="S269" s="14">
        <f>VLOOKUP(tblSalaries[[#This Row],[clean Country]],Table3[[Country]:[GNI]],2,FALSE)</f>
        <v>47310</v>
      </c>
      <c r="T269" s="18">
        <f>tblSalaries[[#This Row],[Salary in USD]]/tblSalaries[[#This Row],[PPP GNI]]</f>
        <v>1.9446205876136125</v>
      </c>
      <c r="U269" s="27">
        <f>IF(ISNUMBER(VLOOKUP(tblSalaries[[#This Row],[clean Country]],calc!$B$22:$C$127,2,TRUE)),tblSalaries[[#This Row],[Salary in USD]],0.001)</f>
        <v>1E-3</v>
      </c>
    </row>
    <row r="270" spans="2:21" ht="15" customHeight="1" x14ac:dyDescent="0.25">
      <c r="B270" s="6" t="s">
        <v>2951</v>
      </c>
      <c r="C270" s="7">
        <v>41057.24386574074</v>
      </c>
      <c r="D270" s="8" t="s">
        <v>1102</v>
      </c>
      <c r="E270" s="6">
        <v>90000</v>
      </c>
      <c r="F270" s="6" t="s">
        <v>82</v>
      </c>
      <c r="G270" s="9">
        <f>tblSalaries[[#This Row],[clean Salary (in local currency)]]*VLOOKUP(tblSalaries[[#This Row],[Currency]],tblXrate[],2,FALSE)</f>
        <v>91791.869076237213</v>
      </c>
      <c r="H270" s="6" t="s">
        <v>926</v>
      </c>
      <c r="I270" s="6" t="s">
        <v>20</v>
      </c>
      <c r="J270" s="6" t="s">
        <v>84</v>
      </c>
      <c r="K270" s="6" t="str">
        <f>VLOOKUP(tblSalaries[[#This Row],[Where do you work]],tblCountries[[Actual]:[Mapping]],2,FALSE)</f>
        <v>Australia</v>
      </c>
      <c r="L270" s="6" t="str">
        <f>VLOOKUP(tblSalaries[[#This Row],[clean Country]],tblCountries[[Mapping]:[Region]],2,FALSE)</f>
        <v>Australia</v>
      </c>
      <c r="M270" s="6">
        <f>VLOOKUP(tblSalaries[[#This Row],[clean Country]],tblCountries[[Mapping]:[geo_latitude]],3,FALSE)</f>
        <v>136.67140151954899</v>
      </c>
      <c r="N270" s="6">
        <f>VLOOKUP(tblSalaries[[#This Row],[clean Country]],tblCountries[[Mapping]:[geo_latitude]],4,FALSE)</f>
        <v>-24.803590596310801</v>
      </c>
      <c r="O270" s="6" t="s">
        <v>9</v>
      </c>
      <c r="P270" s="6">
        <v>13</v>
      </c>
      <c r="Q270" s="6" t="str">
        <f>IF(tblSalaries[[#This Row],[Years of Experience]]&lt;5,"&lt;5",IF(tblSalaries[[#This Row],[Years of Experience]]&lt;10,"&lt;10",IF(tblSalaries[[#This Row],[Years of Experience]]&lt;15,"&lt;15",IF(tblSalaries[[#This Row],[Years of Experience]]&lt;20,"&lt;20"," &gt;20"))))</f>
        <v>&lt;15</v>
      </c>
      <c r="R270" s="14">
        <v>253</v>
      </c>
      <c r="S270" s="14">
        <f>VLOOKUP(tblSalaries[[#This Row],[clean Country]],Table3[[Country]:[GNI]],2,FALSE)</f>
        <v>36910</v>
      </c>
      <c r="T270" s="18">
        <f>tblSalaries[[#This Row],[Salary in USD]]/tblSalaries[[#This Row],[PPP GNI]]</f>
        <v>2.4869105683077</v>
      </c>
      <c r="U270" s="27">
        <f>IF(ISNUMBER(VLOOKUP(tblSalaries[[#This Row],[clean Country]],calc!$B$22:$C$127,2,TRUE)),tblSalaries[[#This Row],[Salary in USD]],0.001)</f>
        <v>91791.869076237213</v>
      </c>
    </row>
    <row r="271" spans="2:21" ht="15" customHeight="1" x14ac:dyDescent="0.25">
      <c r="B271" s="6" t="s">
        <v>3243</v>
      </c>
      <c r="C271" s="7">
        <v>41058.361828703702</v>
      </c>
      <c r="D271" s="8">
        <v>90000</v>
      </c>
      <c r="E271" s="6">
        <v>90000</v>
      </c>
      <c r="F271" s="6" t="s">
        <v>82</v>
      </c>
      <c r="G271" s="9">
        <f>tblSalaries[[#This Row],[clean Salary (in local currency)]]*VLOOKUP(tblSalaries[[#This Row],[Currency]],tblXrate[],2,FALSE)</f>
        <v>91791.869076237213</v>
      </c>
      <c r="H271" s="6" t="s">
        <v>207</v>
      </c>
      <c r="I271" s="6" t="s">
        <v>20</v>
      </c>
      <c r="J271" s="6" t="s">
        <v>84</v>
      </c>
      <c r="K271" s="6" t="str">
        <f>VLOOKUP(tblSalaries[[#This Row],[Where do you work]],tblCountries[[Actual]:[Mapping]],2,FALSE)</f>
        <v>Australia</v>
      </c>
      <c r="L271" s="6" t="str">
        <f>VLOOKUP(tblSalaries[[#This Row],[clean Country]],tblCountries[[Mapping]:[Region]],2,FALSE)</f>
        <v>Australia</v>
      </c>
      <c r="M271" s="6">
        <f>VLOOKUP(tblSalaries[[#This Row],[clean Country]],tblCountries[[Mapping]:[geo_latitude]],3,FALSE)</f>
        <v>136.67140151954899</v>
      </c>
      <c r="N271" s="6">
        <f>VLOOKUP(tblSalaries[[#This Row],[clean Country]],tblCountries[[Mapping]:[geo_latitude]],4,FALSE)</f>
        <v>-24.803590596310801</v>
      </c>
      <c r="O271" s="6" t="s">
        <v>9</v>
      </c>
      <c r="P271" s="6">
        <v>5</v>
      </c>
      <c r="Q271" s="6" t="str">
        <f>IF(tblSalaries[[#This Row],[Years of Experience]]&lt;5,"&lt;5",IF(tblSalaries[[#This Row],[Years of Experience]]&lt;10,"&lt;10",IF(tblSalaries[[#This Row],[Years of Experience]]&lt;15,"&lt;15",IF(tblSalaries[[#This Row],[Years of Experience]]&lt;20,"&lt;20"," &gt;20"))))</f>
        <v>&lt;10</v>
      </c>
      <c r="R271" s="14">
        <v>254</v>
      </c>
      <c r="S271" s="14">
        <f>VLOOKUP(tblSalaries[[#This Row],[clean Country]],Table3[[Country]:[GNI]],2,FALSE)</f>
        <v>36910</v>
      </c>
      <c r="T271" s="18">
        <f>tblSalaries[[#This Row],[Salary in USD]]/tblSalaries[[#This Row],[PPP GNI]]</f>
        <v>2.4869105683077</v>
      </c>
      <c r="U271" s="27">
        <f>IF(ISNUMBER(VLOOKUP(tblSalaries[[#This Row],[clean Country]],calc!$B$22:$C$127,2,TRUE)),tblSalaries[[#This Row],[Salary in USD]],0.001)</f>
        <v>91791.869076237213</v>
      </c>
    </row>
    <row r="272" spans="2:21" ht="15" customHeight="1" x14ac:dyDescent="0.25">
      <c r="B272" s="6" t="s">
        <v>3746</v>
      </c>
      <c r="C272" s="7">
        <v>41070.723009259258</v>
      </c>
      <c r="D272" s="8">
        <v>72000</v>
      </c>
      <c r="E272" s="6">
        <v>72000</v>
      </c>
      <c r="F272" s="6" t="s">
        <v>22</v>
      </c>
      <c r="G272" s="9">
        <f>tblSalaries[[#This Row],[clean Salary (in local currency)]]*VLOOKUP(tblSalaries[[#This Row],[Currency]],tblXrate[],2,FALSE)</f>
        <v>91468.759607395754</v>
      </c>
      <c r="H272" s="6" t="s">
        <v>1894</v>
      </c>
      <c r="I272" s="6" t="s">
        <v>52</v>
      </c>
      <c r="J272" s="6" t="s">
        <v>1895</v>
      </c>
      <c r="K272" s="6" t="str">
        <f>VLOOKUP(tblSalaries[[#This Row],[Where do you work]],tblCountries[[Actual]:[Mapping]],2,FALSE)</f>
        <v>Croatia</v>
      </c>
      <c r="L272" s="6" t="str">
        <f>VLOOKUP(tblSalaries[[#This Row],[clean Country]],tblCountries[[Mapping]:[Region]],2,FALSE)</f>
        <v>Europe</v>
      </c>
      <c r="M272" s="6">
        <f>VLOOKUP(tblSalaries[[#This Row],[clean Country]],tblCountries[[Mapping]:[geo_latitude]],3,FALSE)</f>
        <v>16.126998701523</v>
      </c>
      <c r="N272" s="6">
        <f>VLOOKUP(tblSalaries[[#This Row],[clean Country]],tblCountries[[Mapping]:[geo_latitude]],4,FALSE)</f>
        <v>44.541880312877502</v>
      </c>
      <c r="O272" s="6" t="s">
        <v>25</v>
      </c>
      <c r="P272" s="6">
        <v>3</v>
      </c>
      <c r="Q272" s="6" t="str">
        <f>IF(tblSalaries[[#This Row],[Years of Experience]]&lt;5,"&lt;5",IF(tblSalaries[[#This Row],[Years of Experience]]&lt;10,"&lt;10",IF(tblSalaries[[#This Row],[Years of Experience]]&lt;15,"&lt;15",IF(tblSalaries[[#This Row],[Years of Experience]]&lt;20,"&lt;20"," &gt;20"))))</f>
        <v>&lt;5</v>
      </c>
      <c r="R272" s="14">
        <v>255</v>
      </c>
      <c r="S272" s="14">
        <f>VLOOKUP(tblSalaries[[#This Row],[clean Country]],Table3[[Country]:[GNI]],2,FALSE)</f>
        <v>18890</v>
      </c>
      <c r="T272" s="18">
        <f>tblSalaries[[#This Row],[Salary in USD]]/tblSalaries[[#This Row],[PPP GNI]]</f>
        <v>4.8421789098674299</v>
      </c>
      <c r="U272" s="27">
        <f>IF(ISNUMBER(VLOOKUP(tblSalaries[[#This Row],[clean Country]],calc!$B$22:$C$127,2,TRUE)),tblSalaries[[#This Row],[Salary in USD]],0.001)</f>
        <v>91468.759607395754</v>
      </c>
    </row>
    <row r="273" spans="2:21" ht="15" customHeight="1" x14ac:dyDescent="0.25">
      <c r="B273" s="6" t="s">
        <v>2501</v>
      </c>
      <c r="C273" s="7">
        <v>41055.168043981481</v>
      </c>
      <c r="D273" s="8">
        <v>58000</v>
      </c>
      <c r="E273" s="6">
        <v>58000</v>
      </c>
      <c r="F273" s="6" t="s">
        <v>69</v>
      </c>
      <c r="G273" s="9">
        <f>tblSalaries[[#This Row],[clean Salary (in local currency)]]*VLOOKUP(tblSalaries[[#This Row],[Currency]],tblXrate[],2,FALSE)</f>
        <v>91418.339779902482</v>
      </c>
      <c r="H273" s="6" t="s">
        <v>604</v>
      </c>
      <c r="I273" s="6" t="s">
        <v>52</v>
      </c>
      <c r="J273" s="6" t="s">
        <v>71</v>
      </c>
      <c r="K273" s="6" t="str">
        <f>VLOOKUP(tblSalaries[[#This Row],[Where do you work]],tblCountries[[Actual]:[Mapping]],2,FALSE)</f>
        <v>UK</v>
      </c>
      <c r="L273" s="6" t="str">
        <f>VLOOKUP(tblSalaries[[#This Row],[clean Country]],tblCountries[[Mapping]:[Region]],2,FALSE)</f>
        <v>Europe</v>
      </c>
      <c r="M273" s="6">
        <f>VLOOKUP(tblSalaries[[#This Row],[clean Country]],tblCountries[[Mapping]:[geo_latitude]],3,FALSE)</f>
        <v>-3.2765753000000002</v>
      </c>
      <c r="N273" s="6">
        <f>VLOOKUP(tblSalaries[[#This Row],[clean Country]],tblCountries[[Mapping]:[geo_latitude]],4,FALSE)</f>
        <v>54.702354499999998</v>
      </c>
      <c r="O273" s="6" t="s">
        <v>13</v>
      </c>
      <c r="P273" s="6"/>
      <c r="Q273" s="6" t="str">
        <f>IF(tblSalaries[[#This Row],[Years of Experience]]&lt;5,"&lt;5",IF(tblSalaries[[#This Row],[Years of Experience]]&lt;10,"&lt;10",IF(tblSalaries[[#This Row],[Years of Experience]]&lt;15,"&lt;15",IF(tblSalaries[[#This Row],[Years of Experience]]&lt;20,"&lt;20"," &gt;20"))))</f>
        <v>&lt;5</v>
      </c>
      <c r="R273" s="14">
        <v>256</v>
      </c>
      <c r="S273" s="14">
        <f>VLOOKUP(tblSalaries[[#This Row],[clean Country]],Table3[[Country]:[GNI]],2,FALSE)</f>
        <v>35840</v>
      </c>
      <c r="T273" s="18">
        <f>tblSalaries[[#This Row],[Salary in USD]]/tblSalaries[[#This Row],[PPP GNI]]</f>
        <v>2.5507349268946005</v>
      </c>
      <c r="U273" s="27">
        <f>IF(ISNUMBER(VLOOKUP(tblSalaries[[#This Row],[clean Country]],calc!$B$22:$C$127,2,TRUE)),tblSalaries[[#This Row],[Salary in USD]],0.001)</f>
        <v>91418.339779902482</v>
      </c>
    </row>
    <row r="274" spans="2:21" ht="15" customHeight="1" x14ac:dyDescent="0.25">
      <c r="B274" s="6" t="s">
        <v>3084</v>
      </c>
      <c r="C274" s="7">
        <v>41057.681157407409</v>
      </c>
      <c r="D274" s="8">
        <v>58000</v>
      </c>
      <c r="E274" s="6">
        <v>58000</v>
      </c>
      <c r="F274" s="6" t="s">
        <v>69</v>
      </c>
      <c r="G274" s="9">
        <f>tblSalaries[[#This Row],[clean Salary (in local currency)]]*VLOOKUP(tblSalaries[[#This Row],[Currency]],tblXrate[],2,FALSE)</f>
        <v>91418.339779902482</v>
      </c>
      <c r="H274" s="6" t="s">
        <v>1235</v>
      </c>
      <c r="I274" s="6" t="s">
        <v>20</v>
      </c>
      <c r="J274" s="6" t="s">
        <v>71</v>
      </c>
      <c r="K274" s="6" t="str">
        <f>VLOOKUP(tblSalaries[[#This Row],[Where do you work]],tblCountries[[Actual]:[Mapping]],2,FALSE)</f>
        <v>UK</v>
      </c>
      <c r="L274" s="6" t="str">
        <f>VLOOKUP(tblSalaries[[#This Row],[clean Country]],tblCountries[[Mapping]:[Region]],2,FALSE)</f>
        <v>Europe</v>
      </c>
      <c r="M274" s="6">
        <f>VLOOKUP(tblSalaries[[#This Row],[clean Country]],tblCountries[[Mapping]:[geo_latitude]],3,FALSE)</f>
        <v>-3.2765753000000002</v>
      </c>
      <c r="N274" s="6">
        <f>VLOOKUP(tblSalaries[[#This Row],[clean Country]],tblCountries[[Mapping]:[geo_latitude]],4,FALSE)</f>
        <v>54.702354499999998</v>
      </c>
      <c r="O274" s="6" t="s">
        <v>13</v>
      </c>
      <c r="P274" s="6">
        <v>8</v>
      </c>
      <c r="Q274" s="6" t="str">
        <f>IF(tblSalaries[[#This Row],[Years of Experience]]&lt;5,"&lt;5",IF(tblSalaries[[#This Row],[Years of Experience]]&lt;10,"&lt;10",IF(tblSalaries[[#This Row],[Years of Experience]]&lt;15,"&lt;15",IF(tblSalaries[[#This Row],[Years of Experience]]&lt;20,"&lt;20"," &gt;20"))))</f>
        <v>&lt;10</v>
      </c>
      <c r="R274" s="14">
        <v>257</v>
      </c>
      <c r="S274" s="14">
        <f>VLOOKUP(tblSalaries[[#This Row],[clean Country]],Table3[[Country]:[GNI]],2,FALSE)</f>
        <v>35840</v>
      </c>
      <c r="T274" s="18">
        <f>tblSalaries[[#This Row],[Salary in USD]]/tblSalaries[[#This Row],[PPP GNI]]</f>
        <v>2.5507349268946005</v>
      </c>
      <c r="U274" s="27">
        <f>IF(ISNUMBER(VLOOKUP(tblSalaries[[#This Row],[clean Country]],calc!$B$22:$C$127,2,TRUE)),tblSalaries[[#This Row],[Salary in USD]],0.001)</f>
        <v>91418.339779902482</v>
      </c>
    </row>
    <row r="275" spans="2:21" ht="15" customHeight="1" x14ac:dyDescent="0.25">
      <c r="B275" s="6" t="s">
        <v>2103</v>
      </c>
      <c r="C275" s="7">
        <v>41055.028136574074</v>
      </c>
      <c r="D275" s="8" t="s">
        <v>155</v>
      </c>
      <c r="E275" s="6">
        <v>91000</v>
      </c>
      <c r="F275" s="6" t="s">
        <v>6</v>
      </c>
      <c r="G275" s="9">
        <f>tblSalaries[[#This Row],[clean Salary (in local currency)]]*VLOOKUP(tblSalaries[[#This Row],[Currency]],tblXrate[],2,FALSE)</f>
        <v>91000</v>
      </c>
      <c r="H275" s="6" t="s">
        <v>156</v>
      </c>
      <c r="I275" s="6" t="s">
        <v>52</v>
      </c>
      <c r="J275" s="6" t="s">
        <v>15</v>
      </c>
      <c r="K275" s="6" t="str">
        <f>VLOOKUP(tblSalaries[[#This Row],[Where do you work]],tblCountries[[Actual]:[Mapping]],2,FALSE)</f>
        <v>USA</v>
      </c>
      <c r="L275" s="6" t="str">
        <f>VLOOKUP(tblSalaries[[#This Row],[clean Country]],tblCountries[[Mapping]:[Region]],2,FALSE)</f>
        <v>America</v>
      </c>
      <c r="M275" s="6">
        <f>VLOOKUP(tblSalaries[[#This Row],[clean Country]],tblCountries[[Mapping]:[geo_latitude]],3,FALSE)</f>
        <v>-100.37109375</v>
      </c>
      <c r="N275" s="6">
        <f>VLOOKUP(tblSalaries[[#This Row],[clean Country]],tblCountries[[Mapping]:[geo_latitude]],4,FALSE)</f>
        <v>40.580584664127599</v>
      </c>
      <c r="O275" s="6" t="s">
        <v>25</v>
      </c>
      <c r="P275" s="6"/>
      <c r="Q275" s="6" t="str">
        <f>IF(tblSalaries[[#This Row],[Years of Experience]]&lt;5,"&lt;5",IF(tblSalaries[[#This Row],[Years of Experience]]&lt;10,"&lt;10",IF(tblSalaries[[#This Row],[Years of Experience]]&lt;15,"&lt;15",IF(tblSalaries[[#This Row],[Years of Experience]]&lt;20,"&lt;20"," &gt;20"))))</f>
        <v>&lt;5</v>
      </c>
      <c r="R275" s="14">
        <v>258</v>
      </c>
      <c r="S275" s="14">
        <f>VLOOKUP(tblSalaries[[#This Row],[clean Country]],Table3[[Country]:[GNI]],2,FALSE)</f>
        <v>47310</v>
      </c>
      <c r="T275" s="18">
        <f>tblSalaries[[#This Row],[Salary in USD]]/tblSalaries[[#This Row],[PPP GNI]]</f>
        <v>1.9234834073134643</v>
      </c>
      <c r="U275" s="27">
        <f>IF(ISNUMBER(VLOOKUP(tblSalaries[[#This Row],[clean Country]],calc!$B$22:$C$127,2,TRUE)),tblSalaries[[#This Row],[Salary in USD]],0.001)</f>
        <v>1E-3</v>
      </c>
    </row>
    <row r="276" spans="2:21" ht="15" customHeight="1" x14ac:dyDescent="0.25">
      <c r="B276" s="6" t="s">
        <v>2192</v>
      </c>
      <c r="C276" s="7">
        <v>41055.035196759258</v>
      </c>
      <c r="D276" s="8">
        <v>92000</v>
      </c>
      <c r="E276" s="6">
        <v>92000</v>
      </c>
      <c r="F276" s="6" t="s">
        <v>86</v>
      </c>
      <c r="G276" s="9">
        <f>tblSalaries[[#This Row],[clean Salary (in local currency)]]*VLOOKUP(tblSalaries[[#This Row],[Currency]],tblXrate[],2,FALSE)</f>
        <v>90469.260118790073</v>
      </c>
      <c r="H276" s="6" t="s">
        <v>258</v>
      </c>
      <c r="I276" s="6" t="s">
        <v>356</v>
      </c>
      <c r="J276" s="6" t="s">
        <v>88</v>
      </c>
      <c r="K276" s="6" t="str">
        <f>VLOOKUP(tblSalaries[[#This Row],[Where do you work]],tblCountries[[Actual]:[Mapping]],2,FALSE)</f>
        <v>Canada</v>
      </c>
      <c r="L276" s="6" t="str">
        <f>VLOOKUP(tblSalaries[[#This Row],[clean Country]],tblCountries[[Mapping]:[Region]],2,FALSE)</f>
        <v>America</v>
      </c>
      <c r="M276" s="6">
        <f>VLOOKUP(tblSalaries[[#This Row],[clean Country]],tblCountries[[Mapping]:[geo_latitude]],3,FALSE)</f>
        <v>-96.081121840459303</v>
      </c>
      <c r="N276" s="6">
        <f>VLOOKUP(tblSalaries[[#This Row],[clean Country]],tblCountries[[Mapping]:[geo_latitude]],4,FALSE)</f>
        <v>62.8661033080922</v>
      </c>
      <c r="O276" s="6" t="s">
        <v>13</v>
      </c>
      <c r="P276" s="6"/>
      <c r="Q276" s="6" t="str">
        <f>IF(tblSalaries[[#This Row],[Years of Experience]]&lt;5,"&lt;5",IF(tblSalaries[[#This Row],[Years of Experience]]&lt;10,"&lt;10",IF(tblSalaries[[#This Row],[Years of Experience]]&lt;15,"&lt;15",IF(tblSalaries[[#This Row],[Years of Experience]]&lt;20,"&lt;20"," &gt;20"))))</f>
        <v>&lt;5</v>
      </c>
      <c r="R276" s="14">
        <v>259</v>
      </c>
      <c r="S276" s="14">
        <f>VLOOKUP(tblSalaries[[#This Row],[clean Country]],Table3[[Country]:[GNI]],2,FALSE)</f>
        <v>38370</v>
      </c>
      <c r="T276" s="18">
        <f>tblSalaries[[#This Row],[Salary in USD]]/tblSalaries[[#This Row],[PPP GNI]]</f>
        <v>2.3578123564970048</v>
      </c>
      <c r="U276" s="27">
        <f>IF(ISNUMBER(VLOOKUP(tblSalaries[[#This Row],[clean Country]],calc!$B$22:$C$127,2,TRUE)),tblSalaries[[#This Row],[Salary in USD]],0.001)</f>
        <v>1E-3</v>
      </c>
    </row>
    <row r="277" spans="2:21" ht="15" customHeight="1" x14ac:dyDescent="0.25">
      <c r="B277" s="6" t="s">
        <v>3222</v>
      </c>
      <c r="C277" s="7">
        <v>41058.172743055555</v>
      </c>
      <c r="D277" s="8">
        <v>71000</v>
      </c>
      <c r="E277" s="6">
        <v>71000</v>
      </c>
      <c r="F277" s="6" t="s">
        <v>22</v>
      </c>
      <c r="G277" s="9">
        <f>tblSalaries[[#This Row],[clean Salary (in local currency)]]*VLOOKUP(tblSalaries[[#This Row],[Currency]],tblXrate[],2,FALSE)</f>
        <v>90198.36016840415</v>
      </c>
      <c r="H277" s="6" t="s">
        <v>356</v>
      </c>
      <c r="I277" s="6" t="s">
        <v>356</v>
      </c>
      <c r="J277" s="6" t="s">
        <v>24</v>
      </c>
      <c r="K277" s="6" t="str">
        <f>VLOOKUP(tblSalaries[[#This Row],[Where do you work]],tblCountries[[Actual]:[Mapping]],2,FALSE)</f>
        <v>Germany</v>
      </c>
      <c r="L277" s="6" t="str">
        <f>VLOOKUP(tblSalaries[[#This Row],[clean Country]],tblCountries[[Mapping]:[Region]],2,FALSE)</f>
        <v>Europe</v>
      </c>
      <c r="M277" s="6">
        <f>VLOOKUP(tblSalaries[[#This Row],[clean Country]],tblCountries[[Mapping]:[geo_latitude]],3,FALSE)</f>
        <v>10.370231137780101</v>
      </c>
      <c r="N277" s="6">
        <f>VLOOKUP(tblSalaries[[#This Row],[clean Country]],tblCountries[[Mapping]:[geo_latitude]],4,FALSE)</f>
        <v>51.322924262780397</v>
      </c>
      <c r="O277" s="6" t="s">
        <v>25</v>
      </c>
      <c r="P277" s="6">
        <v>3</v>
      </c>
      <c r="Q277" s="6" t="str">
        <f>IF(tblSalaries[[#This Row],[Years of Experience]]&lt;5,"&lt;5",IF(tblSalaries[[#This Row],[Years of Experience]]&lt;10,"&lt;10",IF(tblSalaries[[#This Row],[Years of Experience]]&lt;15,"&lt;15",IF(tblSalaries[[#This Row],[Years of Experience]]&lt;20,"&lt;20"," &gt;20"))))</f>
        <v>&lt;5</v>
      </c>
      <c r="R277" s="14">
        <v>260</v>
      </c>
      <c r="S277" s="14">
        <f>VLOOKUP(tblSalaries[[#This Row],[clean Country]],Table3[[Country]:[GNI]],2,FALSE)</f>
        <v>38100</v>
      </c>
      <c r="T277" s="18">
        <f>tblSalaries[[#This Row],[Salary in USD]]/tblSalaries[[#This Row],[PPP GNI]]</f>
        <v>2.3674110280421035</v>
      </c>
      <c r="U277" s="27">
        <f>IF(ISNUMBER(VLOOKUP(tblSalaries[[#This Row],[clean Country]],calc!$B$22:$C$127,2,TRUE)),tblSalaries[[#This Row],[Salary in USD]],0.001)</f>
        <v>90198.36016840415</v>
      </c>
    </row>
    <row r="278" spans="2:21" ht="15" customHeight="1" x14ac:dyDescent="0.25">
      <c r="B278" s="6" t="s">
        <v>2051</v>
      </c>
      <c r="C278" s="7">
        <v>41054.239594907405</v>
      </c>
      <c r="D278" s="8">
        <v>90000</v>
      </c>
      <c r="E278" s="6">
        <v>90000</v>
      </c>
      <c r="F278" s="6" t="s">
        <v>6</v>
      </c>
      <c r="G278" s="9">
        <f>tblSalaries[[#This Row],[clean Salary (in local currency)]]*VLOOKUP(tblSalaries[[#This Row],[Currency]],tblXrate[],2,FALSE)</f>
        <v>90000</v>
      </c>
      <c r="H278" s="6" t="s">
        <v>90</v>
      </c>
      <c r="I278" s="6" t="s">
        <v>4000</v>
      </c>
      <c r="J278" s="6" t="s">
        <v>15</v>
      </c>
      <c r="K278" s="6" t="str">
        <f>VLOOKUP(tblSalaries[[#This Row],[Where do you work]],tblCountries[[Actual]:[Mapping]],2,FALSE)</f>
        <v>USA</v>
      </c>
      <c r="L278" s="6" t="str">
        <f>VLOOKUP(tblSalaries[[#This Row],[clean Country]],tblCountries[[Mapping]:[Region]],2,FALSE)</f>
        <v>America</v>
      </c>
      <c r="M278" s="6">
        <f>VLOOKUP(tblSalaries[[#This Row],[clean Country]],tblCountries[[Mapping]:[geo_latitude]],3,FALSE)</f>
        <v>-100.37109375</v>
      </c>
      <c r="N278" s="6">
        <f>VLOOKUP(tblSalaries[[#This Row],[clean Country]],tblCountries[[Mapping]:[geo_latitude]],4,FALSE)</f>
        <v>40.580584664127599</v>
      </c>
      <c r="O278" s="6" t="s">
        <v>25</v>
      </c>
      <c r="P278" s="6"/>
      <c r="Q278" s="6" t="str">
        <f>IF(tblSalaries[[#This Row],[Years of Experience]]&lt;5,"&lt;5",IF(tblSalaries[[#This Row],[Years of Experience]]&lt;10,"&lt;10",IF(tblSalaries[[#This Row],[Years of Experience]]&lt;15,"&lt;15",IF(tblSalaries[[#This Row],[Years of Experience]]&lt;20,"&lt;20"," &gt;20"))))</f>
        <v>&lt;5</v>
      </c>
      <c r="R278" s="14">
        <v>261</v>
      </c>
      <c r="S278" s="14">
        <f>VLOOKUP(tblSalaries[[#This Row],[clean Country]],Table3[[Country]:[GNI]],2,FALSE)</f>
        <v>47310</v>
      </c>
      <c r="T278" s="18">
        <f>tblSalaries[[#This Row],[Salary in USD]]/tblSalaries[[#This Row],[PPP GNI]]</f>
        <v>1.9023462270133165</v>
      </c>
      <c r="U278" s="27">
        <f>IF(ISNUMBER(VLOOKUP(tblSalaries[[#This Row],[clean Country]],calc!$B$22:$C$127,2,TRUE)),tblSalaries[[#This Row],[Salary in USD]],0.001)</f>
        <v>1E-3</v>
      </c>
    </row>
    <row r="279" spans="2:21" ht="15" customHeight="1" x14ac:dyDescent="0.25">
      <c r="B279" s="6" t="s">
        <v>2108</v>
      </c>
      <c r="C279" s="7">
        <v>41055.028310185182</v>
      </c>
      <c r="D279" s="8">
        <v>90000</v>
      </c>
      <c r="E279" s="6">
        <v>90000</v>
      </c>
      <c r="F279" s="6" t="s">
        <v>6</v>
      </c>
      <c r="G279" s="9">
        <f>tblSalaries[[#This Row],[clean Salary (in local currency)]]*VLOOKUP(tblSalaries[[#This Row],[Currency]],tblXrate[],2,FALSE)</f>
        <v>90000</v>
      </c>
      <c r="H279" s="6" t="s">
        <v>161</v>
      </c>
      <c r="I279" s="6" t="s">
        <v>67</v>
      </c>
      <c r="J279" s="6" t="s">
        <v>15</v>
      </c>
      <c r="K279" s="6" t="str">
        <f>VLOOKUP(tblSalaries[[#This Row],[Where do you work]],tblCountries[[Actual]:[Mapping]],2,FALSE)</f>
        <v>USA</v>
      </c>
      <c r="L279" s="6" t="str">
        <f>VLOOKUP(tblSalaries[[#This Row],[clean Country]],tblCountries[[Mapping]:[Region]],2,FALSE)</f>
        <v>America</v>
      </c>
      <c r="M279" s="6">
        <f>VLOOKUP(tblSalaries[[#This Row],[clean Country]],tblCountries[[Mapping]:[geo_latitude]],3,FALSE)</f>
        <v>-100.37109375</v>
      </c>
      <c r="N279" s="6">
        <f>VLOOKUP(tblSalaries[[#This Row],[clean Country]],tblCountries[[Mapping]:[geo_latitude]],4,FALSE)</f>
        <v>40.580584664127599</v>
      </c>
      <c r="O279" s="6" t="s">
        <v>9</v>
      </c>
      <c r="P279" s="6"/>
      <c r="Q279" s="6" t="str">
        <f>IF(tblSalaries[[#This Row],[Years of Experience]]&lt;5,"&lt;5",IF(tblSalaries[[#This Row],[Years of Experience]]&lt;10,"&lt;10",IF(tblSalaries[[#This Row],[Years of Experience]]&lt;15,"&lt;15",IF(tblSalaries[[#This Row],[Years of Experience]]&lt;20,"&lt;20"," &gt;20"))))</f>
        <v>&lt;5</v>
      </c>
      <c r="R279" s="14">
        <v>262</v>
      </c>
      <c r="S279" s="14">
        <f>VLOOKUP(tblSalaries[[#This Row],[clean Country]],Table3[[Country]:[GNI]],2,FALSE)</f>
        <v>47310</v>
      </c>
      <c r="T279" s="18">
        <f>tblSalaries[[#This Row],[Salary in USD]]/tblSalaries[[#This Row],[PPP GNI]]</f>
        <v>1.9023462270133165</v>
      </c>
      <c r="U279" s="27">
        <f>IF(ISNUMBER(VLOOKUP(tblSalaries[[#This Row],[clean Country]],calc!$B$22:$C$127,2,TRUE)),tblSalaries[[#This Row],[Salary in USD]],0.001)</f>
        <v>1E-3</v>
      </c>
    </row>
    <row r="280" spans="2:21" ht="15" customHeight="1" x14ac:dyDescent="0.25">
      <c r="B280" s="6" t="s">
        <v>2161</v>
      </c>
      <c r="C280" s="7">
        <v>41055.031446759262</v>
      </c>
      <c r="D280" s="8" t="s">
        <v>224</v>
      </c>
      <c r="E280" s="6">
        <v>90000</v>
      </c>
      <c r="F280" s="6" t="s">
        <v>6</v>
      </c>
      <c r="G280" s="9">
        <f>tblSalaries[[#This Row],[clean Salary (in local currency)]]*VLOOKUP(tblSalaries[[#This Row],[Currency]],tblXrate[],2,FALSE)</f>
        <v>90000</v>
      </c>
      <c r="H280" s="6" t="s">
        <v>225</v>
      </c>
      <c r="I280" s="6" t="s">
        <v>20</v>
      </c>
      <c r="J280" s="6" t="s">
        <v>15</v>
      </c>
      <c r="K280" s="6" t="str">
        <f>VLOOKUP(tblSalaries[[#This Row],[Where do you work]],tblCountries[[Actual]:[Mapping]],2,FALSE)</f>
        <v>USA</v>
      </c>
      <c r="L280" s="6" t="str">
        <f>VLOOKUP(tblSalaries[[#This Row],[clean Country]],tblCountries[[Mapping]:[Region]],2,FALSE)</f>
        <v>America</v>
      </c>
      <c r="M280" s="6">
        <f>VLOOKUP(tblSalaries[[#This Row],[clean Country]],tblCountries[[Mapping]:[geo_latitude]],3,FALSE)</f>
        <v>-100.37109375</v>
      </c>
      <c r="N280" s="6">
        <f>VLOOKUP(tblSalaries[[#This Row],[clean Country]],tblCountries[[Mapping]:[geo_latitude]],4,FALSE)</f>
        <v>40.580584664127599</v>
      </c>
      <c r="O280" s="6" t="s">
        <v>18</v>
      </c>
      <c r="P280" s="6"/>
      <c r="Q280" s="6" t="str">
        <f>IF(tblSalaries[[#This Row],[Years of Experience]]&lt;5,"&lt;5",IF(tblSalaries[[#This Row],[Years of Experience]]&lt;10,"&lt;10",IF(tblSalaries[[#This Row],[Years of Experience]]&lt;15,"&lt;15",IF(tblSalaries[[#This Row],[Years of Experience]]&lt;20,"&lt;20"," &gt;20"))))</f>
        <v>&lt;5</v>
      </c>
      <c r="R280" s="14">
        <v>263</v>
      </c>
      <c r="S280" s="14">
        <f>VLOOKUP(tblSalaries[[#This Row],[clean Country]],Table3[[Country]:[GNI]],2,FALSE)</f>
        <v>47310</v>
      </c>
      <c r="T280" s="18">
        <f>tblSalaries[[#This Row],[Salary in USD]]/tblSalaries[[#This Row],[PPP GNI]]</f>
        <v>1.9023462270133165</v>
      </c>
      <c r="U280" s="27">
        <f>IF(ISNUMBER(VLOOKUP(tblSalaries[[#This Row],[clean Country]],calc!$B$22:$C$127,2,TRUE)),tblSalaries[[#This Row],[Salary in USD]],0.001)</f>
        <v>1E-3</v>
      </c>
    </row>
    <row r="281" spans="2:21" ht="15" customHeight="1" x14ac:dyDescent="0.25">
      <c r="B281" s="6" t="s">
        <v>2203</v>
      </c>
      <c r="C281" s="7">
        <v>41055.036805555559</v>
      </c>
      <c r="D281" s="8">
        <v>90000</v>
      </c>
      <c r="E281" s="6">
        <v>90000</v>
      </c>
      <c r="F281" s="6" t="s">
        <v>6</v>
      </c>
      <c r="G281" s="9">
        <f>tblSalaries[[#This Row],[clean Salary (in local currency)]]*VLOOKUP(tblSalaries[[#This Row],[Currency]],tblXrate[],2,FALSE)</f>
        <v>90000</v>
      </c>
      <c r="H281" s="6" t="s">
        <v>201</v>
      </c>
      <c r="I281" s="6" t="s">
        <v>52</v>
      </c>
      <c r="J281" s="6" t="s">
        <v>15</v>
      </c>
      <c r="K281" s="6" t="str">
        <f>VLOOKUP(tblSalaries[[#This Row],[Where do you work]],tblCountries[[Actual]:[Mapping]],2,FALSE)</f>
        <v>USA</v>
      </c>
      <c r="L281" s="6" t="str">
        <f>VLOOKUP(tblSalaries[[#This Row],[clean Country]],tblCountries[[Mapping]:[Region]],2,FALSE)</f>
        <v>America</v>
      </c>
      <c r="M281" s="6">
        <f>VLOOKUP(tblSalaries[[#This Row],[clean Country]],tblCountries[[Mapping]:[geo_latitude]],3,FALSE)</f>
        <v>-100.37109375</v>
      </c>
      <c r="N281" s="6">
        <f>VLOOKUP(tblSalaries[[#This Row],[clean Country]],tblCountries[[Mapping]:[geo_latitude]],4,FALSE)</f>
        <v>40.580584664127599</v>
      </c>
      <c r="O281" s="6" t="s">
        <v>18</v>
      </c>
      <c r="P281" s="6"/>
      <c r="Q281" s="6" t="str">
        <f>IF(tblSalaries[[#This Row],[Years of Experience]]&lt;5,"&lt;5",IF(tblSalaries[[#This Row],[Years of Experience]]&lt;10,"&lt;10",IF(tblSalaries[[#This Row],[Years of Experience]]&lt;15,"&lt;15",IF(tblSalaries[[#This Row],[Years of Experience]]&lt;20,"&lt;20"," &gt;20"))))</f>
        <v>&lt;5</v>
      </c>
      <c r="R281" s="14">
        <v>264</v>
      </c>
      <c r="S281" s="14">
        <f>VLOOKUP(tblSalaries[[#This Row],[clean Country]],Table3[[Country]:[GNI]],2,FALSE)</f>
        <v>47310</v>
      </c>
      <c r="T281" s="18">
        <f>tblSalaries[[#This Row],[Salary in USD]]/tblSalaries[[#This Row],[PPP GNI]]</f>
        <v>1.9023462270133165</v>
      </c>
      <c r="U281" s="27">
        <f>IF(ISNUMBER(VLOOKUP(tblSalaries[[#This Row],[clean Country]],calc!$B$22:$C$127,2,TRUE)),tblSalaries[[#This Row],[Salary in USD]],0.001)</f>
        <v>1E-3</v>
      </c>
    </row>
    <row r="282" spans="2:21" ht="15" customHeight="1" x14ac:dyDescent="0.25">
      <c r="B282" s="6" t="s">
        <v>2246</v>
      </c>
      <c r="C282" s="7">
        <v>41055.04383101852</v>
      </c>
      <c r="D282" s="8">
        <v>90000</v>
      </c>
      <c r="E282" s="6">
        <v>90000</v>
      </c>
      <c r="F282" s="6" t="s">
        <v>6</v>
      </c>
      <c r="G282" s="9">
        <f>tblSalaries[[#This Row],[clean Salary (in local currency)]]*VLOOKUP(tblSalaries[[#This Row],[Currency]],tblXrate[],2,FALSE)</f>
        <v>90000</v>
      </c>
      <c r="H282" s="6" t="s">
        <v>316</v>
      </c>
      <c r="I282" s="6" t="s">
        <v>52</v>
      </c>
      <c r="J282" s="6" t="s">
        <v>15</v>
      </c>
      <c r="K282" s="6" t="str">
        <f>VLOOKUP(tblSalaries[[#This Row],[Where do you work]],tblCountries[[Actual]:[Mapping]],2,FALSE)</f>
        <v>USA</v>
      </c>
      <c r="L282" s="6" t="str">
        <f>VLOOKUP(tblSalaries[[#This Row],[clean Country]],tblCountries[[Mapping]:[Region]],2,FALSE)</f>
        <v>America</v>
      </c>
      <c r="M282" s="6">
        <f>VLOOKUP(tblSalaries[[#This Row],[clean Country]],tblCountries[[Mapping]:[geo_latitude]],3,FALSE)</f>
        <v>-100.37109375</v>
      </c>
      <c r="N282" s="6">
        <f>VLOOKUP(tblSalaries[[#This Row],[clean Country]],tblCountries[[Mapping]:[geo_latitude]],4,FALSE)</f>
        <v>40.580584664127599</v>
      </c>
      <c r="O282" s="6" t="s">
        <v>9</v>
      </c>
      <c r="P282" s="6"/>
      <c r="Q282" s="6" t="str">
        <f>IF(tblSalaries[[#This Row],[Years of Experience]]&lt;5,"&lt;5",IF(tblSalaries[[#This Row],[Years of Experience]]&lt;10,"&lt;10",IF(tblSalaries[[#This Row],[Years of Experience]]&lt;15,"&lt;15",IF(tblSalaries[[#This Row],[Years of Experience]]&lt;20,"&lt;20"," &gt;20"))))</f>
        <v>&lt;5</v>
      </c>
      <c r="R282" s="14">
        <v>265</v>
      </c>
      <c r="S282" s="14">
        <f>VLOOKUP(tblSalaries[[#This Row],[clean Country]],Table3[[Country]:[GNI]],2,FALSE)</f>
        <v>47310</v>
      </c>
      <c r="T282" s="18">
        <f>tblSalaries[[#This Row],[Salary in USD]]/tblSalaries[[#This Row],[PPP GNI]]</f>
        <v>1.9023462270133165</v>
      </c>
      <c r="U282" s="27">
        <f>IF(ISNUMBER(VLOOKUP(tblSalaries[[#This Row],[clean Country]],calc!$B$22:$C$127,2,TRUE)),tblSalaries[[#This Row],[Salary in USD]],0.001)</f>
        <v>1E-3</v>
      </c>
    </row>
    <row r="283" spans="2:21" ht="15" customHeight="1" x14ac:dyDescent="0.25">
      <c r="B283" s="6" t="s">
        <v>2422</v>
      </c>
      <c r="C283" s="7">
        <v>41055.097129629627</v>
      </c>
      <c r="D283" s="8">
        <v>90000</v>
      </c>
      <c r="E283" s="6">
        <v>90000</v>
      </c>
      <c r="F283" s="6" t="s">
        <v>6</v>
      </c>
      <c r="G283" s="9">
        <f>tblSalaries[[#This Row],[clean Salary (in local currency)]]*VLOOKUP(tblSalaries[[#This Row],[Currency]],tblXrate[],2,FALSE)</f>
        <v>90000</v>
      </c>
      <c r="H283" s="6" t="s">
        <v>14</v>
      </c>
      <c r="I283" s="6" t="s">
        <v>20</v>
      </c>
      <c r="J283" s="6" t="s">
        <v>15</v>
      </c>
      <c r="K283" s="6" t="str">
        <f>VLOOKUP(tblSalaries[[#This Row],[Where do you work]],tblCountries[[Actual]:[Mapping]],2,FALSE)</f>
        <v>USA</v>
      </c>
      <c r="L283" s="6" t="str">
        <f>VLOOKUP(tblSalaries[[#This Row],[clean Country]],tblCountries[[Mapping]:[Region]],2,FALSE)</f>
        <v>America</v>
      </c>
      <c r="M283" s="6">
        <f>VLOOKUP(tblSalaries[[#This Row],[clean Country]],tblCountries[[Mapping]:[geo_latitude]],3,FALSE)</f>
        <v>-100.37109375</v>
      </c>
      <c r="N283" s="6">
        <f>VLOOKUP(tblSalaries[[#This Row],[clean Country]],tblCountries[[Mapping]:[geo_latitude]],4,FALSE)</f>
        <v>40.580584664127599</v>
      </c>
      <c r="O283" s="6" t="s">
        <v>13</v>
      </c>
      <c r="P283" s="6"/>
      <c r="Q283" s="6" t="str">
        <f>IF(tblSalaries[[#This Row],[Years of Experience]]&lt;5,"&lt;5",IF(tblSalaries[[#This Row],[Years of Experience]]&lt;10,"&lt;10",IF(tblSalaries[[#This Row],[Years of Experience]]&lt;15,"&lt;15",IF(tblSalaries[[#This Row],[Years of Experience]]&lt;20,"&lt;20"," &gt;20"))))</f>
        <v>&lt;5</v>
      </c>
      <c r="R283" s="14">
        <v>266</v>
      </c>
      <c r="S283" s="14">
        <f>VLOOKUP(tblSalaries[[#This Row],[clean Country]],Table3[[Country]:[GNI]],2,FALSE)</f>
        <v>47310</v>
      </c>
      <c r="T283" s="18">
        <f>tblSalaries[[#This Row],[Salary in USD]]/tblSalaries[[#This Row],[PPP GNI]]</f>
        <v>1.9023462270133165</v>
      </c>
      <c r="U283" s="27">
        <f>IF(ISNUMBER(VLOOKUP(tblSalaries[[#This Row],[clean Country]],calc!$B$22:$C$127,2,TRUE)),tblSalaries[[#This Row],[Salary in USD]],0.001)</f>
        <v>1E-3</v>
      </c>
    </row>
    <row r="284" spans="2:21" ht="15" customHeight="1" x14ac:dyDescent="0.25">
      <c r="B284" s="6" t="s">
        <v>2435</v>
      </c>
      <c r="C284" s="7">
        <v>41055.107372685183</v>
      </c>
      <c r="D284" s="8">
        <v>90000</v>
      </c>
      <c r="E284" s="6">
        <v>90000</v>
      </c>
      <c r="F284" s="6" t="s">
        <v>6</v>
      </c>
      <c r="G284" s="9">
        <f>tblSalaries[[#This Row],[clean Salary (in local currency)]]*VLOOKUP(tblSalaries[[#This Row],[Currency]],tblXrate[],2,FALSE)</f>
        <v>90000</v>
      </c>
      <c r="H284" s="6" t="s">
        <v>527</v>
      </c>
      <c r="I284" s="6" t="s">
        <v>20</v>
      </c>
      <c r="J284" s="6" t="s">
        <v>15</v>
      </c>
      <c r="K284" s="6" t="str">
        <f>VLOOKUP(tblSalaries[[#This Row],[Where do you work]],tblCountries[[Actual]:[Mapping]],2,FALSE)</f>
        <v>USA</v>
      </c>
      <c r="L284" s="6" t="str">
        <f>VLOOKUP(tblSalaries[[#This Row],[clean Country]],tblCountries[[Mapping]:[Region]],2,FALSE)</f>
        <v>America</v>
      </c>
      <c r="M284" s="6">
        <f>VLOOKUP(tblSalaries[[#This Row],[clean Country]],tblCountries[[Mapping]:[geo_latitude]],3,FALSE)</f>
        <v>-100.37109375</v>
      </c>
      <c r="N284" s="6">
        <f>VLOOKUP(tblSalaries[[#This Row],[clean Country]],tblCountries[[Mapping]:[geo_latitude]],4,FALSE)</f>
        <v>40.580584664127599</v>
      </c>
      <c r="O284" s="6" t="s">
        <v>25</v>
      </c>
      <c r="P284" s="6"/>
      <c r="Q284" s="6" t="str">
        <f>IF(tblSalaries[[#This Row],[Years of Experience]]&lt;5,"&lt;5",IF(tblSalaries[[#This Row],[Years of Experience]]&lt;10,"&lt;10",IF(tblSalaries[[#This Row],[Years of Experience]]&lt;15,"&lt;15",IF(tblSalaries[[#This Row],[Years of Experience]]&lt;20,"&lt;20"," &gt;20"))))</f>
        <v>&lt;5</v>
      </c>
      <c r="R284" s="14">
        <v>267</v>
      </c>
      <c r="S284" s="14">
        <f>VLOOKUP(tblSalaries[[#This Row],[clean Country]],Table3[[Country]:[GNI]],2,FALSE)</f>
        <v>47310</v>
      </c>
      <c r="T284" s="18">
        <f>tblSalaries[[#This Row],[Salary in USD]]/tblSalaries[[#This Row],[PPP GNI]]</f>
        <v>1.9023462270133165</v>
      </c>
      <c r="U284" s="27">
        <f>IF(ISNUMBER(VLOOKUP(tblSalaries[[#This Row],[clean Country]],calc!$B$22:$C$127,2,TRUE)),tblSalaries[[#This Row],[Salary in USD]],0.001)</f>
        <v>1E-3</v>
      </c>
    </row>
    <row r="285" spans="2:21" ht="15" customHeight="1" x14ac:dyDescent="0.25">
      <c r="B285" s="6" t="s">
        <v>2569</v>
      </c>
      <c r="C285" s="7">
        <v>41055.287962962961</v>
      </c>
      <c r="D285" s="8">
        <v>90000</v>
      </c>
      <c r="E285" s="6">
        <v>90000</v>
      </c>
      <c r="F285" s="6" t="s">
        <v>6</v>
      </c>
      <c r="G285" s="9">
        <f>tblSalaries[[#This Row],[clean Salary (in local currency)]]*VLOOKUP(tblSalaries[[#This Row],[Currency]],tblXrate[],2,FALSE)</f>
        <v>90000</v>
      </c>
      <c r="H285" s="6" t="s">
        <v>674</v>
      </c>
      <c r="I285" s="6" t="s">
        <v>52</v>
      </c>
      <c r="J285" s="6" t="s">
        <v>15</v>
      </c>
      <c r="K285" s="6" t="str">
        <f>VLOOKUP(tblSalaries[[#This Row],[Where do you work]],tblCountries[[Actual]:[Mapping]],2,FALSE)</f>
        <v>USA</v>
      </c>
      <c r="L285" s="6" t="str">
        <f>VLOOKUP(tblSalaries[[#This Row],[clean Country]],tblCountries[[Mapping]:[Region]],2,FALSE)</f>
        <v>America</v>
      </c>
      <c r="M285" s="6">
        <f>VLOOKUP(tblSalaries[[#This Row],[clean Country]],tblCountries[[Mapping]:[geo_latitude]],3,FALSE)</f>
        <v>-100.37109375</v>
      </c>
      <c r="N285" s="6">
        <f>VLOOKUP(tblSalaries[[#This Row],[clean Country]],tblCountries[[Mapping]:[geo_latitude]],4,FALSE)</f>
        <v>40.580584664127599</v>
      </c>
      <c r="O285" s="6" t="s">
        <v>9</v>
      </c>
      <c r="P285" s="6">
        <v>6</v>
      </c>
      <c r="Q285" s="6" t="str">
        <f>IF(tblSalaries[[#This Row],[Years of Experience]]&lt;5,"&lt;5",IF(tblSalaries[[#This Row],[Years of Experience]]&lt;10,"&lt;10",IF(tblSalaries[[#This Row],[Years of Experience]]&lt;15,"&lt;15",IF(tblSalaries[[#This Row],[Years of Experience]]&lt;20,"&lt;20"," &gt;20"))))</f>
        <v>&lt;10</v>
      </c>
      <c r="R285" s="14">
        <v>268</v>
      </c>
      <c r="S285" s="14">
        <f>VLOOKUP(tblSalaries[[#This Row],[clean Country]],Table3[[Country]:[GNI]],2,FALSE)</f>
        <v>47310</v>
      </c>
      <c r="T285" s="18">
        <f>tblSalaries[[#This Row],[Salary in USD]]/tblSalaries[[#This Row],[PPP GNI]]</f>
        <v>1.9023462270133165</v>
      </c>
      <c r="U285" s="27">
        <f>IF(ISNUMBER(VLOOKUP(tblSalaries[[#This Row],[clean Country]],calc!$B$22:$C$127,2,TRUE)),tblSalaries[[#This Row],[Salary in USD]],0.001)</f>
        <v>1E-3</v>
      </c>
    </row>
    <row r="286" spans="2:21" ht="15" customHeight="1" x14ac:dyDescent="0.25">
      <c r="B286" s="6" t="s">
        <v>2575</v>
      </c>
      <c r="C286" s="7">
        <v>41055.304826388892</v>
      </c>
      <c r="D286" s="8">
        <v>90000</v>
      </c>
      <c r="E286" s="6">
        <v>90000</v>
      </c>
      <c r="F286" s="6" t="s">
        <v>6</v>
      </c>
      <c r="G286" s="9">
        <f>tblSalaries[[#This Row],[clean Salary (in local currency)]]*VLOOKUP(tblSalaries[[#This Row],[Currency]],tblXrate[],2,FALSE)</f>
        <v>90000</v>
      </c>
      <c r="H286" s="6" t="s">
        <v>52</v>
      </c>
      <c r="I286" s="6" t="s">
        <v>52</v>
      </c>
      <c r="J286" s="6" t="s">
        <v>15</v>
      </c>
      <c r="K286" s="6" t="str">
        <f>VLOOKUP(tblSalaries[[#This Row],[Where do you work]],tblCountries[[Actual]:[Mapping]],2,FALSE)</f>
        <v>USA</v>
      </c>
      <c r="L286" s="6" t="str">
        <f>VLOOKUP(tblSalaries[[#This Row],[clean Country]],tblCountries[[Mapping]:[Region]],2,FALSE)</f>
        <v>America</v>
      </c>
      <c r="M286" s="6">
        <f>VLOOKUP(tblSalaries[[#This Row],[clean Country]],tblCountries[[Mapping]:[geo_latitude]],3,FALSE)</f>
        <v>-100.37109375</v>
      </c>
      <c r="N286" s="6">
        <f>VLOOKUP(tblSalaries[[#This Row],[clean Country]],tblCountries[[Mapping]:[geo_latitude]],4,FALSE)</f>
        <v>40.580584664127599</v>
      </c>
      <c r="O286" s="6" t="s">
        <v>18</v>
      </c>
      <c r="P286" s="6">
        <v>15</v>
      </c>
      <c r="Q286" s="6" t="str">
        <f>IF(tblSalaries[[#This Row],[Years of Experience]]&lt;5,"&lt;5",IF(tblSalaries[[#This Row],[Years of Experience]]&lt;10,"&lt;10",IF(tblSalaries[[#This Row],[Years of Experience]]&lt;15,"&lt;15",IF(tblSalaries[[#This Row],[Years of Experience]]&lt;20,"&lt;20"," &gt;20"))))</f>
        <v>&lt;20</v>
      </c>
      <c r="R286" s="14">
        <v>269</v>
      </c>
      <c r="S286" s="14">
        <f>VLOOKUP(tblSalaries[[#This Row],[clean Country]],Table3[[Country]:[GNI]],2,FALSE)</f>
        <v>47310</v>
      </c>
      <c r="T286" s="18">
        <f>tblSalaries[[#This Row],[Salary in USD]]/tblSalaries[[#This Row],[PPP GNI]]</f>
        <v>1.9023462270133165</v>
      </c>
      <c r="U286" s="27">
        <f>IF(ISNUMBER(VLOOKUP(tblSalaries[[#This Row],[clean Country]],calc!$B$22:$C$127,2,TRUE)),tblSalaries[[#This Row],[Salary in USD]],0.001)</f>
        <v>1E-3</v>
      </c>
    </row>
    <row r="287" spans="2:21" ht="15" customHeight="1" x14ac:dyDescent="0.25">
      <c r="B287" s="6" t="s">
        <v>2598</v>
      </c>
      <c r="C287" s="7">
        <v>41055.372372685182</v>
      </c>
      <c r="D287" s="8" t="s">
        <v>699</v>
      </c>
      <c r="E287" s="6">
        <v>90000</v>
      </c>
      <c r="F287" s="6" t="s">
        <v>6</v>
      </c>
      <c r="G287" s="9">
        <f>tblSalaries[[#This Row],[clean Salary (in local currency)]]*VLOOKUP(tblSalaries[[#This Row],[Currency]],tblXrate[],2,FALSE)</f>
        <v>90000</v>
      </c>
      <c r="H287" s="6" t="s">
        <v>700</v>
      </c>
      <c r="I287" s="6" t="s">
        <v>52</v>
      </c>
      <c r="J287" s="6" t="s">
        <v>15</v>
      </c>
      <c r="K287" s="6" t="str">
        <f>VLOOKUP(tblSalaries[[#This Row],[Where do you work]],tblCountries[[Actual]:[Mapping]],2,FALSE)</f>
        <v>USA</v>
      </c>
      <c r="L287" s="6" t="str">
        <f>VLOOKUP(tblSalaries[[#This Row],[clean Country]],tblCountries[[Mapping]:[Region]],2,FALSE)</f>
        <v>America</v>
      </c>
      <c r="M287" s="6">
        <f>VLOOKUP(tblSalaries[[#This Row],[clean Country]],tblCountries[[Mapping]:[geo_latitude]],3,FALSE)</f>
        <v>-100.37109375</v>
      </c>
      <c r="N287" s="6">
        <f>VLOOKUP(tblSalaries[[#This Row],[clean Country]],tblCountries[[Mapping]:[geo_latitude]],4,FALSE)</f>
        <v>40.580584664127599</v>
      </c>
      <c r="O287" s="6" t="s">
        <v>18</v>
      </c>
      <c r="P287" s="6">
        <v>20</v>
      </c>
      <c r="Q287" s="6" t="str">
        <f>IF(tblSalaries[[#This Row],[Years of Experience]]&lt;5,"&lt;5",IF(tblSalaries[[#This Row],[Years of Experience]]&lt;10,"&lt;10",IF(tblSalaries[[#This Row],[Years of Experience]]&lt;15,"&lt;15",IF(tblSalaries[[#This Row],[Years of Experience]]&lt;20,"&lt;20"," &gt;20"))))</f>
        <v xml:space="preserve"> &gt;20</v>
      </c>
      <c r="R287" s="14">
        <v>270</v>
      </c>
      <c r="S287" s="14">
        <f>VLOOKUP(tblSalaries[[#This Row],[clean Country]],Table3[[Country]:[GNI]],2,FALSE)</f>
        <v>47310</v>
      </c>
      <c r="T287" s="18">
        <f>tblSalaries[[#This Row],[Salary in USD]]/tblSalaries[[#This Row],[PPP GNI]]</f>
        <v>1.9023462270133165</v>
      </c>
      <c r="U287" s="27">
        <f>IF(ISNUMBER(VLOOKUP(tblSalaries[[#This Row],[clean Country]],calc!$B$22:$C$127,2,TRUE)),tblSalaries[[#This Row],[Salary in USD]],0.001)</f>
        <v>1E-3</v>
      </c>
    </row>
    <row r="288" spans="2:21" ht="15" customHeight="1" x14ac:dyDescent="0.25">
      <c r="B288" s="6" t="s">
        <v>3119</v>
      </c>
      <c r="C288" s="7">
        <v>41057.777303240742</v>
      </c>
      <c r="D288" s="8">
        <v>90000</v>
      </c>
      <c r="E288" s="6">
        <v>90000</v>
      </c>
      <c r="F288" s="6" t="s">
        <v>6</v>
      </c>
      <c r="G288" s="9">
        <f>tblSalaries[[#This Row],[clean Salary (in local currency)]]*VLOOKUP(tblSalaries[[#This Row],[Currency]],tblXrate[],2,FALSE)</f>
        <v>90000</v>
      </c>
      <c r="H288" s="6" t="s">
        <v>1273</v>
      </c>
      <c r="I288" s="6" t="s">
        <v>52</v>
      </c>
      <c r="J288" s="6" t="s">
        <v>15</v>
      </c>
      <c r="K288" s="6" t="str">
        <f>VLOOKUP(tblSalaries[[#This Row],[Where do you work]],tblCountries[[Actual]:[Mapping]],2,FALSE)</f>
        <v>USA</v>
      </c>
      <c r="L288" s="6" t="str">
        <f>VLOOKUP(tblSalaries[[#This Row],[clean Country]],tblCountries[[Mapping]:[Region]],2,FALSE)</f>
        <v>America</v>
      </c>
      <c r="M288" s="6">
        <f>VLOOKUP(tblSalaries[[#This Row],[clean Country]],tblCountries[[Mapping]:[geo_latitude]],3,FALSE)</f>
        <v>-100.37109375</v>
      </c>
      <c r="N288" s="6">
        <f>VLOOKUP(tblSalaries[[#This Row],[clean Country]],tblCountries[[Mapping]:[geo_latitude]],4,FALSE)</f>
        <v>40.580584664127599</v>
      </c>
      <c r="O288" s="6" t="s">
        <v>9</v>
      </c>
      <c r="P288" s="6">
        <v>5</v>
      </c>
      <c r="Q288" s="6" t="str">
        <f>IF(tblSalaries[[#This Row],[Years of Experience]]&lt;5,"&lt;5",IF(tblSalaries[[#This Row],[Years of Experience]]&lt;10,"&lt;10",IF(tblSalaries[[#This Row],[Years of Experience]]&lt;15,"&lt;15",IF(tblSalaries[[#This Row],[Years of Experience]]&lt;20,"&lt;20"," &gt;20"))))</f>
        <v>&lt;10</v>
      </c>
      <c r="R288" s="14">
        <v>271</v>
      </c>
      <c r="S288" s="14">
        <f>VLOOKUP(tblSalaries[[#This Row],[clean Country]],Table3[[Country]:[GNI]],2,FALSE)</f>
        <v>47310</v>
      </c>
      <c r="T288" s="18">
        <f>tblSalaries[[#This Row],[Salary in USD]]/tblSalaries[[#This Row],[PPP GNI]]</f>
        <v>1.9023462270133165</v>
      </c>
      <c r="U288" s="27">
        <f>IF(ISNUMBER(VLOOKUP(tblSalaries[[#This Row],[clean Country]],calc!$B$22:$C$127,2,TRUE)),tblSalaries[[#This Row],[Salary in USD]],0.001)</f>
        <v>1E-3</v>
      </c>
    </row>
    <row r="289" spans="2:21" ht="15" customHeight="1" x14ac:dyDescent="0.25">
      <c r="B289" s="6" t="s">
        <v>3202</v>
      </c>
      <c r="C289" s="7">
        <v>41058.050324074073</v>
      </c>
      <c r="D289" s="8">
        <v>90000</v>
      </c>
      <c r="E289" s="6">
        <v>90000</v>
      </c>
      <c r="F289" s="6" t="s">
        <v>6</v>
      </c>
      <c r="G289" s="9">
        <f>tblSalaries[[#This Row],[clean Salary (in local currency)]]*VLOOKUP(tblSalaries[[#This Row],[Currency]],tblXrate[],2,FALSE)</f>
        <v>90000</v>
      </c>
      <c r="H289" s="6" t="s">
        <v>72</v>
      </c>
      <c r="I289" s="6" t="s">
        <v>20</v>
      </c>
      <c r="J289" s="6" t="s">
        <v>15</v>
      </c>
      <c r="K289" s="6" t="str">
        <f>VLOOKUP(tblSalaries[[#This Row],[Where do you work]],tblCountries[[Actual]:[Mapping]],2,FALSE)</f>
        <v>USA</v>
      </c>
      <c r="L289" s="6" t="str">
        <f>VLOOKUP(tblSalaries[[#This Row],[clean Country]],tblCountries[[Mapping]:[Region]],2,FALSE)</f>
        <v>America</v>
      </c>
      <c r="M289" s="6">
        <f>VLOOKUP(tblSalaries[[#This Row],[clean Country]],tblCountries[[Mapping]:[geo_latitude]],3,FALSE)</f>
        <v>-100.37109375</v>
      </c>
      <c r="N289" s="6">
        <f>VLOOKUP(tblSalaries[[#This Row],[clean Country]],tblCountries[[Mapping]:[geo_latitude]],4,FALSE)</f>
        <v>40.580584664127599</v>
      </c>
      <c r="O289" s="6" t="s">
        <v>9</v>
      </c>
      <c r="P289" s="6">
        <v>30</v>
      </c>
      <c r="Q289" s="6" t="str">
        <f>IF(tblSalaries[[#This Row],[Years of Experience]]&lt;5,"&lt;5",IF(tblSalaries[[#This Row],[Years of Experience]]&lt;10,"&lt;10",IF(tblSalaries[[#This Row],[Years of Experience]]&lt;15,"&lt;15",IF(tblSalaries[[#This Row],[Years of Experience]]&lt;20,"&lt;20"," &gt;20"))))</f>
        <v xml:space="preserve"> &gt;20</v>
      </c>
      <c r="R289" s="14">
        <v>272</v>
      </c>
      <c r="S289" s="14">
        <f>VLOOKUP(tblSalaries[[#This Row],[clean Country]],Table3[[Country]:[GNI]],2,FALSE)</f>
        <v>47310</v>
      </c>
      <c r="T289" s="18">
        <f>tblSalaries[[#This Row],[Salary in USD]]/tblSalaries[[#This Row],[PPP GNI]]</f>
        <v>1.9023462270133165</v>
      </c>
      <c r="U289" s="27">
        <f>IF(ISNUMBER(VLOOKUP(tblSalaries[[#This Row],[clean Country]],calc!$B$22:$C$127,2,TRUE)),tblSalaries[[#This Row],[Salary in USD]],0.001)</f>
        <v>1E-3</v>
      </c>
    </row>
    <row r="290" spans="2:21" ht="15" customHeight="1" x14ac:dyDescent="0.25">
      <c r="B290" s="6" t="s">
        <v>3535</v>
      </c>
      <c r="C290" s="7">
        <v>41060.992083333331</v>
      </c>
      <c r="D290" s="8" t="s">
        <v>1714</v>
      </c>
      <c r="E290" s="6">
        <v>90000</v>
      </c>
      <c r="F290" s="6" t="s">
        <v>6</v>
      </c>
      <c r="G290" s="9">
        <f>tblSalaries[[#This Row],[clean Salary (in local currency)]]*VLOOKUP(tblSalaries[[#This Row],[Currency]],tblXrate[],2,FALSE)</f>
        <v>90000</v>
      </c>
      <c r="H290" s="6" t="s">
        <v>1715</v>
      </c>
      <c r="I290" s="6" t="s">
        <v>52</v>
      </c>
      <c r="J290" s="6" t="s">
        <v>15</v>
      </c>
      <c r="K290" s="6" t="str">
        <f>VLOOKUP(tblSalaries[[#This Row],[Where do you work]],tblCountries[[Actual]:[Mapping]],2,FALSE)</f>
        <v>USA</v>
      </c>
      <c r="L290" s="6" t="str">
        <f>VLOOKUP(tblSalaries[[#This Row],[clean Country]],tblCountries[[Mapping]:[Region]],2,FALSE)</f>
        <v>America</v>
      </c>
      <c r="M290" s="6">
        <f>VLOOKUP(tblSalaries[[#This Row],[clean Country]],tblCountries[[Mapping]:[geo_latitude]],3,FALSE)</f>
        <v>-100.37109375</v>
      </c>
      <c r="N290" s="6">
        <f>VLOOKUP(tblSalaries[[#This Row],[clean Country]],tblCountries[[Mapping]:[geo_latitude]],4,FALSE)</f>
        <v>40.580584664127599</v>
      </c>
      <c r="O290" s="6" t="s">
        <v>9</v>
      </c>
      <c r="P290" s="6">
        <v>25</v>
      </c>
      <c r="Q290" s="6" t="str">
        <f>IF(tblSalaries[[#This Row],[Years of Experience]]&lt;5,"&lt;5",IF(tblSalaries[[#This Row],[Years of Experience]]&lt;10,"&lt;10",IF(tblSalaries[[#This Row],[Years of Experience]]&lt;15,"&lt;15",IF(tblSalaries[[#This Row],[Years of Experience]]&lt;20,"&lt;20"," &gt;20"))))</f>
        <v xml:space="preserve"> &gt;20</v>
      </c>
      <c r="R290" s="14">
        <v>273</v>
      </c>
      <c r="S290" s="14">
        <f>VLOOKUP(tblSalaries[[#This Row],[clean Country]],Table3[[Country]:[GNI]],2,FALSE)</f>
        <v>47310</v>
      </c>
      <c r="T290" s="18">
        <f>tblSalaries[[#This Row],[Salary in USD]]/tblSalaries[[#This Row],[PPP GNI]]</f>
        <v>1.9023462270133165</v>
      </c>
      <c r="U290" s="27">
        <f>IF(ISNUMBER(VLOOKUP(tblSalaries[[#This Row],[clean Country]],calc!$B$22:$C$127,2,TRUE)),tblSalaries[[#This Row],[Salary in USD]],0.001)</f>
        <v>1E-3</v>
      </c>
    </row>
    <row r="291" spans="2:21" ht="15" customHeight="1" x14ac:dyDescent="0.25">
      <c r="B291" s="6" t="s">
        <v>3659</v>
      </c>
      <c r="C291" s="7">
        <v>41065.863437499997</v>
      </c>
      <c r="D291" s="8">
        <v>90000</v>
      </c>
      <c r="E291" s="6">
        <v>90000</v>
      </c>
      <c r="F291" s="6" t="s">
        <v>6</v>
      </c>
      <c r="G291" s="9">
        <f>tblSalaries[[#This Row],[clean Salary (in local currency)]]*VLOOKUP(tblSalaries[[#This Row],[Currency]],tblXrate[],2,FALSE)</f>
        <v>90000</v>
      </c>
      <c r="H291" s="6" t="s">
        <v>1827</v>
      </c>
      <c r="I291" s="6" t="s">
        <v>20</v>
      </c>
      <c r="J291" s="6" t="s">
        <v>15</v>
      </c>
      <c r="K291" s="6" t="str">
        <f>VLOOKUP(tblSalaries[[#This Row],[Where do you work]],tblCountries[[Actual]:[Mapping]],2,FALSE)</f>
        <v>USA</v>
      </c>
      <c r="L291" s="6" t="str">
        <f>VLOOKUP(tblSalaries[[#This Row],[clean Country]],tblCountries[[Mapping]:[Region]],2,FALSE)</f>
        <v>America</v>
      </c>
      <c r="M291" s="6">
        <f>VLOOKUP(tblSalaries[[#This Row],[clean Country]],tblCountries[[Mapping]:[geo_latitude]],3,FALSE)</f>
        <v>-100.37109375</v>
      </c>
      <c r="N291" s="6">
        <f>VLOOKUP(tblSalaries[[#This Row],[clean Country]],tblCountries[[Mapping]:[geo_latitude]],4,FALSE)</f>
        <v>40.580584664127599</v>
      </c>
      <c r="O291" s="6" t="s">
        <v>18</v>
      </c>
      <c r="P291" s="6">
        <v>8</v>
      </c>
      <c r="Q291" s="6" t="str">
        <f>IF(tblSalaries[[#This Row],[Years of Experience]]&lt;5,"&lt;5",IF(tblSalaries[[#This Row],[Years of Experience]]&lt;10,"&lt;10",IF(tblSalaries[[#This Row],[Years of Experience]]&lt;15,"&lt;15",IF(tblSalaries[[#This Row],[Years of Experience]]&lt;20,"&lt;20"," &gt;20"))))</f>
        <v>&lt;10</v>
      </c>
      <c r="R291" s="14">
        <v>274</v>
      </c>
      <c r="S291" s="14">
        <f>VLOOKUP(tblSalaries[[#This Row],[clean Country]],Table3[[Country]:[GNI]],2,FALSE)</f>
        <v>47310</v>
      </c>
      <c r="T291" s="18">
        <f>tblSalaries[[#This Row],[Salary in USD]]/tblSalaries[[#This Row],[PPP GNI]]</f>
        <v>1.9023462270133165</v>
      </c>
      <c r="U291" s="27">
        <f>IF(ISNUMBER(VLOOKUP(tblSalaries[[#This Row],[clean Country]],calc!$B$22:$C$127,2,TRUE)),tblSalaries[[#This Row],[Salary in USD]],0.001)</f>
        <v>1E-3</v>
      </c>
    </row>
    <row r="292" spans="2:21" ht="15" customHeight="1" x14ac:dyDescent="0.25">
      <c r="B292" s="6" t="s">
        <v>2426</v>
      </c>
      <c r="C292" s="7">
        <v>41055.100277777776</v>
      </c>
      <c r="D292" s="8">
        <v>5900</v>
      </c>
      <c r="E292" s="6">
        <v>70800</v>
      </c>
      <c r="F292" s="6" t="s">
        <v>22</v>
      </c>
      <c r="G292" s="9">
        <f>tblSalaries[[#This Row],[clean Salary (in local currency)]]*VLOOKUP(tblSalaries[[#This Row],[Currency]],tblXrate[],2,FALSE)</f>
        <v>89944.280280605832</v>
      </c>
      <c r="H292" s="6" t="s">
        <v>514</v>
      </c>
      <c r="I292" s="6" t="s">
        <v>20</v>
      </c>
      <c r="J292" s="6" t="s">
        <v>515</v>
      </c>
      <c r="K292" s="6" t="str">
        <f>VLOOKUP(tblSalaries[[#This Row],[Where do you work]],tblCountries[[Actual]:[Mapping]],2,FALSE)</f>
        <v>Finland</v>
      </c>
      <c r="L292" s="6" t="str">
        <f>VLOOKUP(tblSalaries[[#This Row],[clean Country]],tblCountries[[Mapping]:[Region]],2,FALSE)</f>
        <v>Europe</v>
      </c>
      <c r="M292" s="6">
        <f>VLOOKUP(tblSalaries[[#This Row],[clean Country]],tblCountries[[Mapping]:[geo_latitude]],3,FALSE)</f>
        <v>25.733350316683499</v>
      </c>
      <c r="N292" s="6">
        <f>VLOOKUP(tblSalaries[[#This Row],[clean Country]],tblCountries[[Mapping]:[geo_latitude]],4,FALSE)</f>
        <v>64.130182008867195</v>
      </c>
      <c r="O292" s="6" t="s">
        <v>13</v>
      </c>
      <c r="P292" s="6"/>
      <c r="Q292" s="6" t="str">
        <f>IF(tblSalaries[[#This Row],[Years of Experience]]&lt;5,"&lt;5",IF(tblSalaries[[#This Row],[Years of Experience]]&lt;10,"&lt;10",IF(tblSalaries[[#This Row],[Years of Experience]]&lt;15,"&lt;15",IF(tblSalaries[[#This Row],[Years of Experience]]&lt;20,"&lt;20"," &gt;20"))))</f>
        <v>&lt;5</v>
      </c>
      <c r="R292" s="14">
        <v>275</v>
      </c>
      <c r="S292" s="14">
        <f>VLOOKUP(tblSalaries[[#This Row],[clean Country]],Table3[[Country]:[GNI]],2,FALSE)</f>
        <v>37070</v>
      </c>
      <c r="T292" s="18">
        <f>tblSalaries[[#This Row],[Salary in USD]]/tblSalaries[[#This Row],[PPP GNI]]</f>
        <v>2.4263361284220619</v>
      </c>
      <c r="U292" s="27">
        <f>IF(ISNUMBER(VLOOKUP(tblSalaries[[#This Row],[clean Country]],calc!$B$22:$C$127,2,TRUE)),tblSalaries[[#This Row],[Salary in USD]],0.001)</f>
        <v>89944.280280605832</v>
      </c>
    </row>
    <row r="293" spans="2:21" ht="15" customHeight="1" x14ac:dyDescent="0.25">
      <c r="B293" s="6" t="s">
        <v>2367</v>
      </c>
      <c r="C293" s="7">
        <v>41055.076342592591</v>
      </c>
      <c r="D293" s="8">
        <v>89000</v>
      </c>
      <c r="E293" s="6">
        <v>89000</v>
      </c>
      <c r="F293" s="6" t="s">
        <v>6</v>
      </c>
      <c r="G293" s="9">
        <f>tblSalaries[[#This Row],[clean Salary (in local currency)]]*VLOOKUP(tblSalaries[[#This Row],[Currency]],tblXrate[],2,FALSE)</f>
        <v>89000</v>
      </c>
      <c r="H293" s="6" t="s">
        <v>449</v>
      </c>
      <c r="I293" s="6" t="s">
        <v>52</v>
      </c>
      <c r="J293" s="6" t="s">
        <v>15</v>
      </c>
      <c r="K293" s="6" t="str">
        <f>VLOOKUP(tblSalaries[[#This Row],[Where do you work]],tblCountries[[Actual]:[Mapping]],2,FALSE)</f>
        <v>USA</v>
      </c>
      <c r="L293" s="6" t="str">
        <f>VLOOKUP(tblSalaries[[#This Row],[clean Country]],tblCountries[[Mapping]:[Region]],2,FALSE)</f>
        <v>America</v>
      </c>
      <c r="M293" s="6">
        <f>VLOOKUP(tblSalaries[[#This Row],[clean Country]],tblCountries[[Mapping]:[geo_latitude]],3,FALSE)</f>
        <v>-100.37109375</v>
      </c>
      <c r="N293" s="6">
        <f>VLOOKUP(tblSalaries[[#This Row],[clean Country]],tblCountries[[Mapping]:[geo_latitude]],4,FALSE)</f>
        <v>40.580584664127599</v>
      </c>
      <c r="O293" s="6" t="s">
        <v>9</v>
      </c>
      <c r="P293" s="6"/>
      <c r="Q293" s="6" t="str">
        <f>IF(tblSalaries[[#This Row],[Years of Experience]]&lt;5,"&lt;5",IF(tblSalaries[[#This Row],[Years of Experience]]&lt;10,"&lt;10",IF(tblSalaries[[#This Row],[Years of Experience]]&lt;15,"&lt;15",IF(tblSalaries[[#This Row],[Years of Experience]]&lt;20,"&lt;20"," &gt;20"))))</f>
        <v>&lt;5</v>
      </c>
      <c r="R293" s="14">
        <v>276</v>
      </c>
      <c r="S293" s="14">
        <f>VLOOKUP(tblSalaries[[#This Row],[clean Country]],Table3[[Country]:[GNI]],2,FALSE)</f>
        <v>47310</v>
      </c>
      <c r="T293" s="18">
        <f>tblSalaries[[#This Row],[Salary in USD]]/tblSalaries[[#This Row],[PPP GNI]]</f>
        <v>1.8812090467131684</v>
      </c>
      <c r="U293" s="27">
        <f>IF(ISNUMBER(VLOOKUP(tblSalaries[[#This Row],[clean Country]],calc!$B$22:$C$127,2,TRUE)),tblSalaries[[#This Row],[Salary in USD]],0.001)</f>
        <v>1E-3</v>
      </c>
    </row>
    <row r="294" spans="2:21" ht="15" customHeight="1" x14ac:dyDescent="0.25">
      <c r="B294" s="6" t="s">
        <v>3491</v>
      </c>
      <c r="C294" s="7">
        <v>41060.129965277774</v>
      </c>
      <c r="D294" s="8">
        <v>89000</v>
      </c>
      <c r="E294" s="6">
        <v>89000</v>
      </c>
      <c r="F294" s="6" t="s">
        <v>6</v>
      </c>
      <c r="G294" s="9">
        <f>tblSalaries[[#This Row],[clean Salary (in local currency)]]*VLOOKUP(tblSalaries[[#This Row],[Currency]],tblXrate[],2,FALSE)</f>
        <v>89000</v>
      </c>
      <c r="H294" s="6" t="s">
        <v>642</v>
      </c>
      <c r="I294" s="6" t="s">
        <v>52</v>
      </c>
      <c r="J294" s="6" t="s">
        <v>15</v>
      </c>
      <c r="K294" s="6" t="str">
        <f>VLOOKUP(tblSalaries[[#This Row],[Where do you work]],tblCountries[[Actual]:[Mapping]],2,FALSE)</f>
        <v>USA</v>
      </c>
      <c r="L294" s="6" t="str">
        <f>VLOOKUP(tblSalaries[[#This Row],[clean Country]],tblCountries[[Mapping]:[Region]],2,FALSE)</f>
        <v>America</v>
      </c>
      <c r="M294" s="6">
        <f>VLOOKUP(tblSalaries[[#This Row],[clean Country]],tblCountries[[Mapping]:[geo_latitude]],3,FALSE)</f>
        <v>-100.37109375</v>
      </c>
      <c r="N294" s="6">
        <f>VLOOKUP(tblSalaries[[#This Row],[clean Country]],tblCountries[[Mapping]:[geo_latitude]],4,FALSE)</f>
        <v>40.580584664127599</v>
      </c>
      <c r="O294" s="6" t="s">
        <v>18</v>
      </c>
      <c r="P294" s="6">
        <v>10</v>
      </c>
      <c r="Q294" s="6" t="str">
        <f>IF(tblSalaries[[#This Row],[Years of Experience]]&lt;5,"&lt;5",IF(tblSalaries[[#This Row],[Years of Experience]]&lt;10,"&lt;10",IF(tblSalaries[[#This Row],[Years of Experience]]&lt;15,"&lt;15",IF(tblSalaries[[#This Row],[Years of Experience]]&lt;20,"&lt;20"," &gt;20"))))</f>
        <v>&lt;15</v>
      </c>
      <c r="R294" s="14">
        <v>277</v>
      </c>
      <c r="S294" s="14">
        <f>VLOOKUP(tblSalaries[[#This Row],[clean Country]],Table3[[Country]:[GNI]],2,FALSE)</f>
        <v>47310</v>
      </c>
      <c r="T294" s="18">
        <f>tblSalaries[[#This Row],[Salary in USD]]/tblSalaries[[#This Row],[PPP GNI]]</f>
        <v>1.8812090467131684</v>
      </c>
      <c r="U294" s="27">
        <f>IF(ISNUMBER(VLOOKUP(tblSalaries[[#This Row],[clean Country]],calc!$B$22:$C$127,2,TRUE)),tblSalaries[[#This Row],[Salary in USD]],0.001)</f>
        <v>1E-3</v>
      </c>
    </row>
    <row r="295" spans="2:21" ht="15" customHeight="1" x14ac:dyDescent="0.25">
      <c r="B295" s="6" t="s">
        <v>3501</v>
      </c>
      <c r="C295" s="7">
        <v>41060.347256944442</v>
      </c>
      <c r="D295" s="8">
        <v>89000</v>
      </c>
      <c r="E295" s="6">
        <v>89000</v>
      </c>
      <c r="F295" s="6" t="s">
        <v>6</v>
      </c>
      <c r="G295" s="9">
        <f>tblSalaries[[#This Row],[clean Salary (in local currency)]]*VLOOKUP(tblSalaries[[#This Row],[Currency]],tblXrate[],2,FALSE)</f>
        <v>89000</v>
      </c>
      <c r="H295" s="6" t="s">
        <v>1288</v>
      </c>
      <c r="I295" s="6" t="s">
        <v>20</v>
      </c>
      <c r="J295" s="6" t="s">
        <v>15</v>
      </c>
      <c r="K295" s="6" t="str">
        <f>VLOOKUP(tblSalaries[[#This Row],[Where do you work]],tblCountries[[Actual]:[Mapping]],2,FALSE)</f>
        <v>USA</v>
      </c>
      <c r="L295" s="6" t="str">
        <f>VLOOKUP(tblSalaries[[#This Row],[clean Country]],tblCountries[[Mapping]:[Region]],2,FALSE)</f>
        <v>America</v>
      </c>
      <c r="M295" s="6">
        <f>VLOOKUP(tblSalaries[[#This Row],[clean Country]],tblCountries[[Mapping]:[geo_latitude]],3,FALSE)</f>
        <v>-100.37109375</v>
      </c>
      <c r="N295" s="6">
        <f>VLOOKUP(tblSalaries[[#This Row],[clean Country]],tblCountries[[Mapping]:[geo_latitude]],4,FALSE)</f>
        <v>40.580584664127599</v>
      </c>
      <c r="O295" s="6" t="s">
        <v>13</v>
      </c>
      <c r="P295" s="6">
        <v>14</v>
      </c>
      <c r="Q295" s="6" t="str">
        <f>IF(tblSalaries[[#This Row],[Years of Experience]]&lt;5,"&lt;5",IF(tblSalaries[[#This Row],[Years of Experience]]&lt;10,"&lt;10",IF(tblSalaries[[#This Row],[Years of Experience]]&lt;15,"&lt;15",IF(tblSalaries[[#This Row],[Years of Experience]]&lt;20,"&lt;20"," &gt;20"))))</f>
        <v>&lt;15</v>
      </c>
      <c r="R295" s="14">
        <v>278</v>
      </c>
      <c r="S295" s="14">
        <f>VLOOKUP(tblSalaries[[#This Row],[clean Country]],Table3[[Country]:[GNI]],2,FALSE)</f>
        <v>47310</v>
      </c>
      <c r="T295" s="18">
        <f>tblSalaries[[#This Row],[Salary in USD]]/tblSalaries[[#This Row],[PPP GNI]]</f>
        <v>1.8812090467131684</v>
      </c>
      <c r="U295" s="27">
        <f>IF(ISNUMBER(VLOOKUP(tblSalaries[[#This Row],[clean Country]],calc!$B$22:$C$127,2,TRUE)),tblSalaries[[#This Row],[Salary in USD]],0.001)</f>
        <v>1E-3</v>
      </c>
    </row>
    <row r="296" spans="2:21" ht="15" customHeight="1" x14ac:dyDescent="0.25">
      <c r="B296" s="6" t="s">
        <v>3131</v>
      </c>
      <c r="C296" s="7">
        <v>41057.837037037039</v>
      </c>
      <c r="D296" s="8" t="s">
        <v>1285</v>
      </c>
      <c r="E296" s="6">
        <v>70000</v>
      </c>
      <c r="F296" s="6" t="s">
        <v>22</v>
      </c>
      <c r="G296" s="9">
        <f>tblSalaries[[#This Row],[clean Salary (in local currency)]]*VLOOKUP(tblSalaries[[#This Row],[Currency]],tblXrate[],2,FALSE)</f>
        <v>88927.960729412545</v>
      </c>
      <c r="H296" s="6" t="s">
        <v>1286</v>
      </c>
      <c r="I296" s="6" t="s">
        <v>356</v>
      </c>
      <c r="J296" s="6" t="s">
        <v>36</v>
      </c>
      <c r="K296" s="6" t="str">
        <f>VLOOKUP(tblSalaries[[#This Row],[Where do you work]],tblCountries[[Actual]:[Mapping]],2,FALSE)</f>
        <v>Ireland</v>
      </c>
      <c r="L296" s="6" t="str">
        <f>VLOOKUP(tblSalaries[[#This Row],[clean Country]],tblCountries[[Mapping]:[Region]],2,FALSE)</f>
        <v>Europe</v>
      </c>
      <c r="M296" s="6">
        <f>VLOOKUP(tblSalaries[[#This Row],[clean Country]],tblCountries[[Mapping]:[geo_latitude]],3,FALSE)</f>
        <v>-8.3497513219418007</v>
      </c>
      <c r="N296" s="6">
        <f>VLOOKUP(tblSalaries[[#This Row],[clean Country]],tblCountries[[Mapping]:[geo_latitude]],4,FALSE)</f>
        <v>53.181314068583603</v>
      </c>
      <c r="O296" s="6" t="s">
        <v>18</v>
      </c>
      <c r="P296" s="6">
        <v>20</v>
      </c>
      <c r="Q296" s="6" t="str">
        <f>IF(tblSalaries[[#This Row],[Years of Experience]]&lt;5,"&lt;5",IF(tblSalaries[[#This Row],[Years of Experience]]&lt;10,"&lt;10",IF(tblSalaries[[#This Row],[Years of Experience]]&lt;15,"&lt;15",IF(tblSalaries[[#This Row],[Years of Experience]]&lt;20,"&lt;20"," &gt;20"))))</f>
        <v xml:space="preserve"> &gt;20</v>
      </c>
      <c r="R296" s="14">
        <v>279</v>
      </c>
      <c r="S296" s="14">
        <f>VLOOKUP(tblSalaries[[#This Row],[clean Country]],Table3[[Country]:[GNI]],2,FALSE)</f>
        <v>33540</v>
      </c>
      <c r="T296" s="18">
        <f>tblSalaries[[#This Row],[Salary in USD]]/tblSalaries[[#This Row],[PPP GNI]]</f>
        <v>2.6514001410081258</v>
      </c>
      <c r="U296" s="27">
        <f>IF(ISNUMBER(VLOOKUP(tblSalaries[[#This Row],[clean Country]],calc!$B$22:$C$127,2,TRUE)),tblSalaries[[#This Row],[Salary in USD]],0.001)</f>
        <v>88927.960729412545</v>
      </c>
    </row>
    <row r="297" spans="2:21" ht="15" customHeight="1" x14ac:dyDescent="0.25">
      <c r="B297" s="6" t="s">
        <v>3534</v>
      </c>
      <c r="C297" s="7">
        <v>41060.965787037036</v>
      </c>
      <c r="D297" s="8" t="s">
        <v>1712</v>
      </c>
      <c r="E297" s="6">
        <v>70000</v>
      </c>
      <c r="F297" s="6" t="s">
        <v>22</v>
      </c>
      <c r="G297" s="9">
        <f>tblSalaries[[#This Row],[clean Salary (in local currency)]]*VLOOKUP(tblSalaries[[#This Row],[Currency]],tblXrate[],2,FALSE)</f>
        <v>88927.960729412545</v>
      </c>
      <c r="H297" s="6" t="s">
        <v>1713</v>
      </c>
      <c r="I297" s="6" t="s">
        <v>67</v>
      </c>
      <c r="J297" s="6" t="s">
        <v>24</v>
      </c>
      <c r="K297" s="6" t="str">
        <f>VLOOKUP(tblSalaries[[#This Row],[Where do you work]],tblCountries[[Actual]:[Mapping]],2,FALSE)</f>
        <v>Germany</v>
      </c>
      <c r="L297" s="6" t="str">
        <f>VLOOKUP(tblSalaries[[#This Row],[clean Country]],tblCountries[[Mapping]:[Region]],2,FALSE)</f>
        <v>Europe</v>
      </c>
      <c r="M297" s="6">
        <f>VLOOKUP(tblSalaries[[#This Row],[clean Country]],tblCountries[[Mapping]:[geo_latitude]],3,FALSE)</f>
        <v>10.370231137780101</v>
      </c>
      <c r="N297" s="6">
        <f>VLOOKUP(tblSalaries[[#This Row],[clean Country]],tblCountries[[Mapping]:[geo_latitude]],4,FALSE)</f>
        <v>51.322924262780397</v>
      </c>
      <c r="O297" s="6" t="s">
        <v>25</v>
      </c>
      <c r="P297" s="6">
        <v>5</v>
      </c>
      <c r="Q297" s="6" t="str">
        <f>IF(tblSalaries[[#This Row],[Years of Experience]]&lt;5,"&lt;5",IF(tblSalaries[[#This Row],[Years of Experience]]&lt;10,"&lt;10",IF(tblSalaries[[#This Row],[Years of Experience]]&lt;15,"&lt;15",IF(tblSalaries[[#This Row],[Years of Experience]]&lt;20,"&lt;20"," &gt;20"))))</f>
        <v>&lt;10</v>
      </c>
      <c r="R297" s="14">
        <v>280</v>
      </c>
      <c r="S297" s="14">
        <f>VLOOKUP(tblSalaries[[#This Row],[clean Country]],Table3[[Country]:[GNI]],2,FALSE)</f>
        <v>38100</v>
      </c>
      <c r="T297" s="18">
        <f>tblSalaries[[#This Row],[Salary in USD]]/tblSalaries[[#This Row],[PPP GNI]]</f>
        <v>2.3340672107457361</v>
      </c>
      <c r="U297" s="27">
        <f>IF(ISNUMBER(VLOOKUP(tblSalaries[[#This Row],[clean Country]],calc!$B$22:$C$127,2,TRUE)),tblSalaries[[#This Row],[Salary in USD]],0.001)</f>
        <v>88927.960729412545</v>
      </c>
    </row>
    <row r="298" spans="2:21" ht="15" customHeight="1" x14ac:dyDescent="0.25">
      <c r="B298" s="6" t="s">
        <v>2176</v>
      </c>
      <c r="C298" s="7">
        <v>41055.033865740741</v>
      </c>
      <c r="D298" s="8">
        <v>90000</v>
      </c>
      <c r="E298" s="6">
        <v>90000</v>
      </c>
      <c r="F298" s="6" t="s">
        <v>86</v>
      </c>
      <c r="G298" s="9">
        <f>tblSalaries[[#This Row],[clean Salary (in local currency)]]*VLOOKUP(tblSalaries[[#This Row],[Currency]],tblXrate[],2,FALSE)</f>
        <v>88502.537072729421</v>
      </c>
      <c r="H298" s="6" t="s">
        <v>242</v>
      </c>
      <c r="I298" s="6" t="s">
        <v>20</v>
      </c>
      <c r="J298" s="6" t="s">
        <v>88</v>
      </c>
      <c r="K298" s="6" t="str">
        <f>VLOOKUP(tblSalaries[[#This Row],[Where do you work]],tblCountries[[Actual]:[Mapping]],2,FALSE)</f>
        <v>Canada</v>
      </c>
      <c r="L298" s="6" t="str">
        <f>VLOOKUP(tblSalaries[[#This Row],[clean Country]],tblCountries[[Mapping]:[Region]],2,FALSE)</f>
        <v>America</v>
      </c>
      <c r="M298" s="6">
        <f>VLOOKUP(tblSalaries[[#This Row],[clean Country]],tblCountries[[Mapping]:[geo_latitude]],3,FALSE)</f>
        <v>-96.081121840459303</v>
      </c>
      <c r="N298" s="6">
        <f>VLOOKUP(tblSalaries[[#This Row],[clean Country]],tblCountries[[Mapping]:[geo_latitude]],4,FALSE)</f>
        <v>62.8661033080922</v>
      </c>
      <c r="O298" s="6" t="s">
        <v>9</v>
      </c>
      <c r="P298" s="6"/>
      <c r="Q298" s="6" t="str">
        <f>IF(tblSalaries[[#This Row],[Years of Experience]]&lt;5,"&lt;5",IF(tblSalaries[[#This Row],[Years of Experience]]&lt;10,"&lt;10",IF(tblSalaries[[#This Row],[Years of Experience]]&lt;15,"&lt;15",IF(tblSalaries[[#This Row],[Years of Experience]]&lt;20,"&lt;20"," &gt;20"))))</f>
        <v>&lt;5</v>
      </c>
      <c r="R298" s="14">
        <v>281</v>
      </c>
      <c r="S298" s="14">
        <f>VLOOKUP(tblSalaries[[#This Row],[clean Country]],Table3[[Country]:[GNI]],2,FALSE)</f>
        <v>38370</v>
      </c>
      <c r="T298" s="18">
        <f>tblSalaries[[#This Row],[Salary in USD]]/tblSalaries[[#This Row],[PPP GNI]]</f>
        <v>2.3065555661383743</v>
      </c>
      <c r="U298" s="27">
        <f>IF(ISNUMBER(VLOOKUP(tblSalaries[[#This Row],[clean Country]],calc!$B$22:$C$127,2,TRUE)),tblSalaries[[#This Row],[Salary in USD]],0.001)</f>
        <v>1E-3</v>
      </c>
    </row>
    <row r="299" spans="2:21" ht="15" customHeight="1" x14ac:dyDescent="0.25">
      <c r="B299" s="6" t="s">
        <v>2152</v>
      </c>
      <c r="C299" s="7">
        <v>41055.030763888892</v>
      </c>
      <c r="D299" s="8">
        <v>88000</v>
      </c>
      <c r="E299" s="6">
        <v>88000</v>
      </c>
      <c r="F299" s="6" t="s">
        <v>6</v>
      </c>
      <c r="G299" s="9">
        <f>tblSalaries[[#This Row],[clean Salary (in local currency)]]*VLOOKUP(tblSalaries[[#This Row],[Currency]],tblXrate[],2,FALSE)</f>
        <v>88000</v>
      </c>
      <c r="H299" s="6" t="s">
        <v>216</v>
      </c>
      <c r="I299" s="6" t="s">
        <v>52</v>
      </c>
      <c r="J299" s="6" t="s">
        <v>15</v>
      </c>
      <c r="K299" s="6" t="str">
        <f>VLOOKUP(tblSalaries[[#This Row],[Where do you work]],tblCountries[[Actual]:[Mapping]],2,FALSE)</f>
        <v>USA</v>
      </c>
      <c r="L299" s="6" t="str">
        <f>VLOOKUP(tblSalaries[[#This Row],[clean Country]],tblCountries[[Mapping]:[Region]],2,FALSE)</f>
        <v>America</v>
      </c>
      <c r="M299" s="6">
        <f>VLOOKUP(tblSalaries[[#This Row],[clean Country]],tblCountries[[Mapping]:[geo_latitude]],3,FALSE)</f>
        <v>-100.37109375</v>
      </c>
      <c r="N299" s="6">
        <f>VLOOKUP(tblSalaries[[#This Row],[clean Country]],tblCountries[[Mapping]:[geo_latitude]],4,FALSE)</f>
        <v>40.580584664127599</v>
      </c>
      <c r="O299" s="6" t="s">
        <v>9</v>
      </c>
      <c r="P299" s="6"/>
      <c r="Q299" s="6" t="str">
        <f>IF(tblSalaries[[#This Row],[Years of Experience]]&lt;5,"&lt;5",IF(tblSalaries[[#This Row],[Years of Experience]]&lt;10,"&lt;10",IF(tblSalaries[[#This Row],[Years of Experience]]&lt;15,"&lt;15",IF(tblSalaries[[#This Row],[Years of Experience]]&lt;20,"&lt;20"," &gt;20"))))</f>
        <v>&lt;5</v>
      </c>
      <c r="R299" s="14">
        <v>282</v>
      </c>
      <c r="S299" s="14">
        <f>VLOOKUP(tblSalaries[[#This Row],[clean Country]],Table3[[Country]:[GNI]],2,FALSE)</f>
        <v>47310</v>
      </c>
      <c r="T299" s="18">
        <f>tblSalaries[[#This Row],[Salary in USD]]/tblSalaries[[#This Row],[PPP GNI]]</f>
        <v>1.8600718664130205</v>
      </c>
      <c r="U299" s="27">
        <f>IF(ISNUMBER(VLOOKUP(tblSalaries[[#This Row],[clean Country]],calc!$B$22:$C$127,2,TRUE)),tblSalaries[[#This Row],[Salary in USD]],0.001)</f>
        <v>1E-3</v>
      </c>
    </row>
    <row r="300" spans="2:21" ht="15" customHeight="1" x14ac:dyDescent="0.25">
      <c r="B300" s="6" t="s">
        <v>3178</v>
      </c>
      <c r="C300" s="7">
        <v>41057.981932870367</v>
      </c>
      <c r="D300" s="8">
        <v>88000</v>
      </c>
      <c r="E300" s="6">
        <v>88000</v>
      </c>
      <c r="F300" s="6" t="s">
        <v>6</v>
      </c>
      <c r="G300" s="9">
        <f>tblSalaries[[#This Row],[clean Salary (in local currency)]]*VLOOKUP(tblSalaries[[#This Row],[Currency]],tblXrate[],2,FALSE)</f>
        <v>88000</v>
      </c>
      <c r="H300" s="6" t="s">
        <v>1347</v>
      </c>
      <c r="I300" s="6" t="s">
        <v>52</v>
      </c>
      <c r="J300" s="6" t="s">
        <v>15</v>
      </c>
      <c r="K300" s="6" t="str">
        <f>VLOOKUP(tblSalaries[[#This Row],[Where do you work]],tblCountries[[Actual]:[Mapping]],2,FALSE)</f>
        <v>USA</v>
      </c>
      <c r="L300" s="6" t="str">
        <f>VLOOKUP(tblSalaries[[#This Row],[clean Country]],tblCountries[[Mapping]:[Region]],2,FALSE)</f>
        <v>America</v>
      </c>
      <c r="M300" s="6">
        <f>VLOOKUP(tblSalaries[[#This Row],[clean Country]],tblCountries[[Mapping]:[geo_latitude]],3,FALSE)</f>
        <v>-100.37109375</v>
      </c>
      <c r="N300" s="6">
        <f>VLOOKUP(tblSalaries[[#This Row],[clean Country]],tblCountries[[Mapping]:[geo_latitude]],4,FALSE)</f>
        <v>40.580584664127599</v>
      </c>
      <c r="O300" s="6" t="s">
        <v>9</v>
      </c>
      <c r="P300" s="6">
        <v>2</v>
      </c>
      <c r="Q300" s="6" t="str">
        <f>IF(tblSalaries[[#This Row],[Years of Experience]]&lt;5,"&lt;5",IF(tblSalaries[[#This Row],[Years of Experience]]&lt;10,"&lt;10",IF(tblSalaries[[#This Row],[Years of Experience]]&lt;15,"&lt;15",IF(tblSalaries[[#This Row],[Years of Experience]]&lt;20,"&lt;20"," &gt;20"))))</f>
        <v>&lt;5</v>
      </c>
      <c r="R300" s="14">
        <v>283</v>
      </c>
      <c r="S300" s="14">
        <f>VLOOKUP(tblSalaries[[#This Row],[clean Country]],Table3[[Country]:[GNI]],2,FALSE)</f>
        <v>47310</v>
      </c>
      <c r="T300" s="18">
        <f>tblSalaries[[#This Row],[Salary in USD]]/tblSalaries[[#This Row],[PPP GNI]]</f>
        <v>1.8600718664130205</v>
      </c>
      <c r="U300" s="27">
        <f>IF(ISNUMBER(VLOOKUP(tblSalaries[[#This Row],[clean Country]],calc!$B$22:$C$127,2,TRUE)),tblSalaries[[#This Row],[Salary in USD]],0.001)</f>
        <v>1E-3</v>
      </c>
    </row>
    <row r="301" spans="2:21" ht="15" customHeight="1" x14ac:dyDescent="0.25">
      <c r="B301" s="6" t="s">
        <v>3388</v>
      </c>
      <c r="C301" s="7">
        <v>41058.989189814813</v>
      </c>
      <c r="D301" s="8">
        <v>88000</v>
      </c>
      <c r="E301" s="6">
        <v>88000</v>
      </c>
      <c r="F301" s="6" t="s">
        <v>6</v>
      </c>
      <c r="G301" s="9">
        <f>tblSalaries[[#This Row],[clean Salary (in local currency)]]*VLOOKUP(tblSalaries[[#This Row],[Currency]],tblXrate[],2,FALSE)</f>
        <v>88000</v>
      </c>
      <c r="H301" s="6" t="s">
        <v>1569</v>
      </c>
      <c r="I301" s="6" t="s">
        <v>52</v>
      </c>
      <c r="J301" s="6" t="s">
        <v>15</v>
      </c>
      <c r="K301" s="6" t="str">
        <f>VLOOKUP(tblSalaries[[#This Row],[Where do you work]],tblCountries[[Actual]:[Mapping]],2,FALSE)</f>
        <v>USA</v>
      </c>
      <c r="L301" s="6" t="str">
        <f>VLOOKUP(tblSalaries[[#This Row],[clean Country]],tblCountries[[Mapping]:[Region]],2,FALSE)</f>
        <v>America</v>
      </c>
      <c r="M301" s="6">
        <f>VLOOKUP(tblSalaries[[#This Row],[clean Country]],tblCountries[[Mapping]:[geo_latitude]],3,FALSE)</f>
        <v>-100.37109375</v>
      </c>
      <c r="N301" s="6">
        <f>VLOOKUP(tblSalaries[[#This Row],[clean Country]],tblCountries[[Mapping]:[geo_latitude]],4,FALSE)</f>
        <v>40.580584664127599</v>
      </c>
      <c r="O301" s="6" t="s">
        <v>9</v>
      </c>
      <c r="P301" s="6">
        <v>21</v>
      </c>
      <c r="Q301" s="6" t="str">
        <f>IF(tblSalaries[[#This Row],[Years of Experience]]&lt;5,"&lt;5",IF(tblSalaries[[#This Row],[Years of Experience]]&lt;10,"&lt;10",IF(tblSalaries[[#This Row],[Years of Experience]]&lt;15,"&lt;15",IF(tblSalaries[[#This Row],[Years of Experience]]&lt;20,"&lt;20"," &gt;20"))))</f>
        <v xml:space="preserve"> &gt;20</v>
      </c>
      <c r="R301" s="14">
        <v>284</v>
      </c>
      <c r="S301" s="14">
        <f>VLOOKUP(tblSalaries[[#This Row],[clean Country]],Table3[[Country]:[GNI]],2,FALSE)</f>
        <v>47310</v>
      </c>
      <c r="T301" s="18">
        <f>tblSalaries[[#This Row],[Salary in USD]]/tblSalaries[[#This Row],[PPP GNI]]</f>
        <v>1.8600718664130205</v>
      </c>
      <c r="U301" s="27">
        <f>IF(ISNUMBER(VLOOKUP(tblSalaries[[#This Row],[clean Country]],calc!$B$22:$C$127,2,TRUE)),tblSalaries[[#This Row],[Salary in USD]],0.001)</f>
        <v>1E-3</v>
      </c>
    </row>
    <row r="302" spans="2:21" ht="15" customHeight="1" x14ac:dyDescent="0.25">
      <c r="B302" s="6" t="s">
        <v>3708</v>
      </c>
      <c r="C302" s="7">
        <v>41068.102233796293</v>
      </c>
      <c r="D302" s="8">
        <v>88000</v>
      </c>
      <c r="E302" s="6">
        <v>88000</v>
      </c>
      <c r="F302" s="6" t="s">
        <v>6</v>
      </c>
      <c r="G302" s="9">
        <f>tblSalaries[[#This Row],[clean Salary (in local currency)]]*VLOOKUP(tblSalaries[[#This Row],[Currency]],tblXrate[],2,FALSE)</f>
        <v>88000</v>
      </c>
      <c r="H302" s="6" t="s">
        <v>1867</v>
      </c>
      <c r="I302" s="6" t="s">
        <v>20</v>
      </c>
      <c r="J302" s="6" t="s">
        <v>15</v>
      </c>
      <c r="K302" s="6" t="str">
        <f>VLOOKUP(tblSalaries[[#This Row],[Where do you work]],tblCountries[[Actual]:[Mapping]],2,FALSE)</f>
        <v>USA</v>
      </c>
      <c r="L302" s="6" t="str">
        <f>VLOOKUP(tblSalaries[[#This Row],[clean Country]],tblCountries[[Mapping]:[Region]],2,FALSE)</f>
        <v>America</v>
      </c>
      <c r="M302" s="6">
        <f>VLOOKUP(tblSalaries[[#This Row],[clean Country]],tblCountries[[Mapping]:[geo_latitude]],3,FALSE)</f>
        <v>-100.37109375</v>
      </c>
      <c r="N302" s="6">
        <f>VLOOKUP(tblSalaries[[#This Row],[clean Country]],tblCountries[[Mapping]:[geo_latitude]],4,FALSE)</f>
        <v>40.580584664127599</v>
      </c>
      <c r="O302" s="6" t="s">
        <v>13</v>
      </c>
      <c r="P302" s="6">
        <v>10</v>
      </c>
      <c r="Q302" s="6" t="str">
        <f>IF(tblSalaries[[#This Row],[Years of Experience]]&lt;5,"&lt;5",IF(tblSalaries[[#This Row],[Years of Experience]]&lt;10,"&lt;10",IF(tblSalaries[[#This Row],[Years of Experience]]&lt;15,"&lt;15",IF(tblSalaries[[#This Row],[Years of Experience]]&lt;20,"&lt;20"," &gt;20"))))</f>
        <v>&lt;15</v>
      </c>
      <c r="R302" s="14">
        <v>285</v>
      </c>
      <c r="S302" s="14">
        <f>VLOOKUP(tblSalaries[[#This Row],[clean Country]],Table3[[Country]:[GNI]],2,FALSE)</f>
        <v>47310</v>
      </c>
      <c r="T302" s="18">
        <f>tblSalaries[[#This Row],[Salary in USD]]/tblSalaries[[#This Row],[PPP GNI]]</f>
        <v>1.8600718664130205</v>
      </c>
      <c r="U302" s="27">
        <f>IF(ISNUMBER(VLOOKUP(tblSalaries[[#This Row],[clean Country]],calc!$B$22:$C$127,2,TRUE)),tblSalaries[[#This Row],[Salary in USD]],0.001)</f>
        <v>1E-3</v>
      </c>
    </row>
    <row r="303" spans="2:21" ht="15" customHeight="1" x14ac:dyDescent="0.25">
      <c r="B303" s="6" t="s">
        <v>3651</v>
      </c>
      <c r="C303" s="7">
        <v>41065.446921296294</v>
      </c>
      <c r="D303" s="8">
        <v>110000</v>
      </c>
      <c r="E303" s="6">
        <v>110000</v>
      </c>
      <c r="F303" s="6" t="s">
        <v>670</v>
      </c>
      <c r="G303" s="9">
        <f>tblSalaries[[#This Row],[clean Salary (in local currency)]]*VLOOKUP(tblSalaries[[#This Row],[Currency]],tblXrate[],2,FALSE)</f>
        <v>87734.690296543267</v>
      </c>
      <c r="H303" s="6" t="s">
        <v>1822</v>
      </c>
      <c r="I303" s="6" t="s">
        <v>52</v>
      </c>
      <c r="J303" s="6" t="s">
        <v>672</v>
      </c>
      <c r="K303" s="6" t="str">
        <f>VLOOKUP(tblSalaries[[#This Row],[Where do you work]],tblCountries[[Actual]:[Mapping]],2,FALSE)</f>
        <v>New Zealand</v>
      </c>
      <c r="L303" s="6" t="str">
        <f>VLOOKUP(tblSalaries[[#This Row],[clean Country]],tblCountries[[Mapping]:[Region]],2,FALSE)</f>
        <v>Australia</v>
      </c>
      <c r="M303" s="6">
        <f>VLOOKUP(tblSalaries[[#This Row],[clean Country]],tblCountries[[Mapping]:[geo_latitude]],3,FALSE)</f>
        <v>157.68814341298901</v>
      </c>
      <c r="N303" s="6">
        <f>VLOOKUP(tblSalaries[[#This Row],[clean Country]],tblCountries[[Mapping]:[geo_latitude]],4,FALSE)</f>
        <v>-41.605832905433601</v>
      </c>
      <c r="O303" s="6" t="s">
        <v>9</v>
      </c>
      <c r="P303" s="6">
        <v>6</v>
      </c>
      <c r="Q303" s="6" t="str">
        <f>IF(tblSalaries[[#This Row],[Years of Experience]]&lt;5,"&lt;5",IF(tblSalaries[[#This Row],[Years of Experience]]&lt;10,"&lt;10",IF(tblSalaries[[#This Row],[Years of Experience]]&lt;15,"&lt;15",IF(tblSalaries[[#This Row],[Years of Experience]]&lt;20,"&lt;20"," &gt;20"))))</f>
        <v>&lt;10</v>
      </c>
      <c r="R303" s="14">
        <v>286</v>
      </c>
      <c r="S303" s="14">
        <f>VLOOKUP(tblSalaries[[#This Row],[clean Country]],Table3[[Country]:[GNI]],2,FALSE)</f>
        <v>28100</v>
      </c>
      <c r="T303" s="18">
        <f>tblSalaries[[#This Row],[Salary in USD]]/tblSalaries[[#This Row],[PPP GNI]]</f>
        <v>3.1222309714072338</v>
      </c>
      <c r="U303" s="27">
        <f>IF(ISNUMBER(VLOOKUP(tblSalaries[[#This Row],[clean Country]],calc!$B$22:$C$127,2,TRUE)),tblSalaries[[#This Row],[Salary in USD]],0.001)</f>
        <v>87734.690296543267</v>
      </c>
    </row>
    <row r="304" spans="2:21" ht="15" customHeight="1" x14ac:dyDescent="0.25">
      <c r="B304" s="6" t="s">
        <v>3430</v>
      </c>
      <c r="C304" s="7">
        <v>41059.563599537039</v>
      </c>
      <c r="D304" s="8">
        <v>86000</v>
      </c>
      <c r="E304" s="6">
        <v>86000</v>
      </c>
      <c r="F304" s="6" t="s">
        <v>82</v>
      </c>
      <c r="G304" s="9">
        <f>tblSalaries[[#This Row],[clean Salary (in local currency)]]*VLOOKUP(tblSalaries[[#This Row],[Currency]],tblXrate[],2,FALSE)</f>
        <v>87712.230450626681</v>
      </c>
      <c r="H304" s="6" t="s">
        <v>214</v>
      </c>
      <c r="I304" s="6" t="s">
        <v>20</v>
      </c>
      <c r="J304" s="6" t="s">
        <v>84</v>
      </c>
      <c r="K304" s="6" t="str">
        <f>VLOOKUP(tblSalaries[[#This Row],[Where do you work]],tblCountries[[Actual]:[Mapping]],2,FALSE)</f>
        <v>Australia</v>
      </c>
      <c r="L304" s="6" t="str">
        <f>VLOOKUP(tblSalaries[[#This Row],[clean Country]],tblCountries[[Mapping]:[Region]],2,FALSE)</f>
        <v>Australia</v>
      </c>
      <c r="M304" s="6">
        <f>VLOOKUP(tblSalaries[[#This Row],[clean Country]],tblCountries[[Mapping]:[geo_latitude]],3,FALSE)</f>
        <v>136.67140151954899</v>
      </c>
      <c r="N304" s="6">
        <f>VLOOKUP(tblSalaries[[#This Row],[clean Country]],tblCountries[[Mapping]:[geo_latitude]],4,FALSE)</f>
        <v>-24.803590596310801</v>
      </c>
      <c r="O304" s="6" t="s">
        <v>9</v>
      </c>
      <c r="P304" s="6">
        <v>10</v>
      </c>
      <c r="Q304" s="6" t="str">
        <f>IF(tblSalaries[[#This Row],[Years of Experience]]&lt;5,"&lt;5",IF(tblSalaries[[#This Row],[Years of Experience]]&lt;10,"&lt;10",IF(tblSalaries[[#This Row],[Years of Experience]]&lt;15,"&lt;15",IF(tblSalaries[[#This Row],[Years of Experience]]&lt;20,"&lt;20"," &gt;20"))))</f>
        <v>&lt;15</v>
      </c>
      <c r="R304" s="14">
        <v>287</v>
      </c>
      <c r="S304" s="14">
        <f>VLOOKUP(tblSalaries[[#This Row],[clean Country]],Table3[[Country]:[GNI]],2,FALSE)</f>
        <v>36910</v>
      </c>
      <c r="T304" s="18">
        <f>tblSalaries[[#This Row],[Salary in USD]]/tblSalaries[[#This Row],[PPP GNI]]</f>
        <v>2.3763812097162473</v>
      </c>
      <c r="U304" s="27">
        <f>IF(ISNUMBER(VLOOKUP(tblSalaries[[#This Row],[clean Country]],calc!$B$22:$C$127,2,TRUE)),tblSalaries[[#This Row],[Salary in USD]],0.001)</f>
        <v>87712.230450626681</v>
      </c>
    </row>
    <row r="305" spans="2:21" ht="15" customHeight="1" x14ac:dyDescent="0.25">
      <c r="B305" s="6" t="s">
        <v>2866</v>
      </c>
      <c r="C305" s="7">
        <v>41056.426006944443</v>
      </c>
      <c r="D305" s="8">
        <v>87456</v>
      </c>
      <c r="E305" s="6">
        <v>87456</v>
      </c>
      <c r="F305" s="6" t="s">
        <v>6</v>
      </c>
      <c r="G305" s="9">
        <f>tblSalaries[[#This Row],[clean Salary (in local currency)]]*VLOOKUP(tblSalaries[[#This Row],[Currency]],tblXrate[],2,FALSE)</f>
        <v>87456</v>
      </c>
      <c r="H305" s="6" t="s">
        <v>1005</v>
      </c>
      <c r="I305" s="6" t="s">
        <v>52</v>
      </c>
      <c r="J305" s="6" t="s">
        <v>15</v>
      </c>
      <c r="K305" s="6" t="str">
        <f>VLOOKUP(tblSalaries[[#This Row],[Where do you work]],tblCountries[[Actual]:[Mapping]],2,FALSE)</f>
        <v>USA</v>
      </c>
      <c r="L305" s="6" t="str">
        <f>VLOOKUP(tblSalaries[[#This Row],[clean Country]],tblCountries[[Mapping]:[Region]],2,FALSE)</f>
        <v>America</v>
      </c>
      <c r="M305" s="6">
        <f>VLOOKUP(tblSalaries[[#This Row],[clean Country]],tblCountries[[Mapping]:[geo_latitude]],3,FALSE)</f>
        <v>-100.37109375</v>
      </c>
      <c r="N305" s="6">
        <f>VLOOKUP(tblSalaries[[#This Row],[clean Country]],tblCountries[[Mapping]:[geo_latitude]],4,FALSE)</f>
        <v>40.580584664127599</v>
      </c>
      <c r="O305" s="6" t="s">
        <v>18</v>
      </c>
      <c r="P305" s="6">
        <v>12</v>
      </c>
      <c r="Q305" s="6" t="str">
        <f>IF(tblSalaries[[#This Row],[Years of Experience]]&lt;5,"&lt;5",IF(tblSalaries[[#This Row],[Years of Experience]]&lt;10,"&lt;10",IF(tblSalaries[[#This Row],[Years of Experience]]&lt;15,"&lt;15",IF(tblSalaries[[#This Row],[Years of Experience]]&lt;20,"&lt;20"," &gt;20"))))</f>
        <v>&lt;15</v>
      </c>
      <c r="R305" s="14">
        <v>288</v>
      </c>
      <c r="S305" s="14">
        <f>VLOOKUP(tblSalaries[[#This Row],[clean Country]],Table3[[Country]:[GNI]],2,FALSE)</f>
        <v>47310</v>
      </c>
      <c r="T305" s="18">
        <f>tblSalaries[[#This Row],[Salary in USD]]/tblSalaries[[#This Row],[PPP GNI]]</f>
        <v>1.8485732403297399</v>
      </c>
      <c r="U305" s="27">
        <f>IF(ISNUMBER(VLOOKUP(tblSalaries[[#This Row],[clean Country]],calc!$B$22:$C$127,2,TRUE)),tblSalaries[[#This Row],[Salary in USD]],0.001)</f>
        <v>1E-3</v>
      </c>
    </row>
    <row r="306" spans="2:21" ht="15" customHeight="1" x14ac:dyDescent="0.25">
      <c r="B306" s="6" t="s">
        <v>3771</v>
      </c>
      <c r="C306" s="7">
        <v>41072.358506944445</v>
      </c>
      <c r="D306" s="8">
        <v>87000</v>
      </c>
      <c r="E306" s="6">
        <v>87000</v>
      </c>
      <c r="F306" s="6" t="s">
        <v>6</v>
      </c>
      <c r="G306" s="9">
        <f>tblSalaries[[#This Row],[clean Salary (in local currency)]]*VLOOKUP(tblSalaries[[#This Row],[Currency]],tblXrate[],2,FALSE)</f>
        <v>87000</v>
      </c>
      <c r="H306" s="6" t="s">
        <v>1911</v>
      </c>
      <c r="I306" s="6" t="s">
        <v>4000</v>
      </c>
      <c r="J306" s="6" t="s">
        <v>15</v>
      </c>
      <c r="K306" s="6" t="str">
        <f>VLOOKUP(tblSalaries[[#This Row],[Where do you work]],tblCountries[[Actual]:[Mapping]],2,FALSE)</f>
        <v>USA</v>
      </c>
      <c r="L306" s="6" t="str">
        <f>VLOOKUP(tblSalaries[[#This Row],[clean Country]],tblCountries[[Mapping]:[Region]],2,FALSE)</f>
        <v>America</v>
      </c>
      <c r="M306" s="6">
        <f>VLOOKUP(tblSalaries[[#This Row],[clean Country]],tblCountries[[Mapping]:[geo_latitude]],3,FALSE)</f>
        <v>-100.37109375</v>
      </c>
      <c r="N306" s="6">
        <f>VLOOKUP(tblSalaries[[#This Row],[clean Country]],tblCountries[[Mapping]:[geo_latitude]],4,FALSE)</f>
        <v>40.580584664127599</v>
      </c>
      <c r="O306" s="6" t="s">
        <v>9</v>
      </c>
      <c r="P306" s="6">
        <v>3</v>
      </c>
      <c r="Q306" s="6" t="str">
        <f>IF(tblSalaries[[#This Row],[Years of Experience]]&lt;5,"&lt;5",IF(tblSalaries[[#This Row],[Years of Experience]]&lt;10,"&lt;10",IF(tblSalaries[[#This Row],[Years of Experience]]&lt;15,"&lt;15",IF(tblSalaries[[#This Row],[Years of Experience]]&lt;20,"&lt;20"," &gt;20"))))</f>
        <v>&lt;5</v>
      </c>
      <c r="R306" s="14">
        <v>289</v>
      </c>
      <c r="S306" s="14">
        <f>VLOOKUP(tblSalaries[[#This Row],[clean Country]],Table3[[Country]:[GNI]],2,FALSE)</f>
        <v>47310</v>
      </c>
      <c r="T306" s="18">
        <f>tblSalaries[[#This Row],[Salary in USD]]/tblSalaries[[#This Row],[PPP GNI]]</f>
        <v>1.8389346861128726</v>
      </c>
      <c r="U306" s="27">
        <f>IF(ISNUMBER(VLOOKUP(tblSalaries[[#This Row],[clean Country]],calc!$B$22:$C$127,2,TRUE)),tblSalaries[[#This Row],[Salary in USD]],0.001)</f>
        <v>1E-3</v>
      </c>
    </row>
    <row r="307" spans="2:21" ht="15" customHeight="1" x14ac:dyDescent="0.25">
      <c r="B307" s="6" t="s">
        <v>2073</v>
      </c>
      <c r="C307" s="7">
        <v>41054.309166666666</v>
      </c>
      <c r="D307" s="8">
        <v>85000</v>
      </c>
      <c r="E307" s="6">
        <v>85000</v>
      </c>
      <c r="F307" s="6" t="s">
        <v>82</v>
      </c>
      <c r="G307" s="9">
        <f>tblSalaries[[#This Row],[clean Salary (in local currency)]]*VLOOKUP(tblSalaries[[#This Row],[Currency]],tblXrate[],2,FALSE)</f>
        <v>86692.320794224041</v>
      </c>
      <c r="H307" s="6" t="s">
        <v>116</v>
      </c>
      <c r="I307" s="6" t="s">
        <v>4001</v>
      </c>
      <c r="J307" s="6" t="s">
        <v>84</v>
      </c>
      <c r="K307" s="6" t="str">
        <f>VLOOKUP(tblSalaries[[#This Row],[Where do you work]],tblCountries[[Actual]:[Mapping]],2,FALSE)</f>
        <v>Australia</v>
      </c>
      <c r="L307" s="6" t="str">
        <f>VLOOKUP(tblSalaries[[#This Row],[clean Country]],tblCountries[[Mapping]:[Region]],2,FALSE)</f>
        <v>Australia</v>
      </c>
      <c r="M307" s="6">
        <f>VLOOKUP(tblSalaries[[#This Row],[clean Country]],tblCountries[[Mapping]:[geo_latitude]],3,FALSE)</f>
        <v>136.67140151954899</v>
      </c>
      <c r="N307" s="6">
        <f>VLOOKUP(tblSalaries[[#This Row],[clean Country]],tblCountries[[Mapping]:[geo_latitude]],4,FALSE)</f>
        <v>-24.803590596310801</v>
      </c>
      <c r="O307" s="6" t="s">
        <v>9</v>
      </c>
      <c r="P307" s="6"/>
      <c r="Q307" s="6" t="str">
        <f>IF(tblSalaries[[#This Row],[Years of Experience]]&lt;5,"&lt;5",IF(tblSalaries[[#This Row],[Years of Experience]]&lt;10,"&lt;10",IF(tblSalaries[[#This Row],[Years of Experience]]&lt;15,"&lt;15",IF(tblSalaries[[#This Row],[Years of Experience]]&lt;20,"&lt;20"," &gt;20"))))</f>
        <v>&lt;5</v>
      </c>
      <c r="R307" s="14">
        <v>290</v>
      </c>
      <c r="S307" s="14">
        <f>VLOOKUP(tblSalaries[[#This Row],[clean Country]],Table3[[Country]:[GNI]],2,FALSE)</f>
        <v>36910</v>
      </c>
      <c r="T307" s="18">
        <f>tblSalaries[[#This Row],[Salary in USD]]/tblSalaries[[#This Row],[PPP GNI]]</f>
        <v>2.3487488700683836</v>
      </c>
      <c r="U307" s="27">
        <f>IF(ISNUMBER(VLOOKUP(tblSalaries[[#This Row],[clean Country]],calc!$B$22:$C$127,2,TRUE)),tblSalaries[[#This Row],[Salary in USD]],0.001)</f>
        <v>86692.320794224041</v>
      </c>
    </row>
    <row r="308" spans="2:21" ht="15" customHeight="1" x14ac:dyDescent="0.25">
      <c r="B308" s="6" t="s">
        <v>2540</v>
      </c>
      <c r="C308" s="7">
        <v>41055.228310185186</v>
      </c>
      <c r="D308" s="8">
        <v>85000</v>
      </c>
      <c r="E308" s="6">
        <v>85000</v>
      </c>
      <c r="F308" s="6" t="s">
        <v>82</v>
      </c>
      <c r="G308" s="9">
        <f>tblSalaries[[#This Row],[clean Salary (in local currency)]]*VLOOKUP(tblSalaries[[#This Row],[Currency]],tblXrate[],2,FALSE)</f>
        <v>86692.320794224041</v>
      </c>
      <c r="H308" s="6" t="s">
        <v>647</v>
      </c>
      <c r="I308" s="6" t="s">
        <v>20</v>
      </c>
      <c r="J308" s="6" t="s">
        <v>84</v>
      </c>
      <c r="K308" s="6" t="str">
        <f>VLOOKUP(tblSalaries[[#This Row],[Where do you work]],tblCountries[[Actual]:[Mapping]],2,FALSE)</f>
        <v>Australia</v>
      </c>
      <c r="L308" s="6" t="str">
        <f>VLOOKUP(tblSalaries[[#This Row],[clean Country]],tblCountries[[Mapping]:[Region]],2,FALSE)</f>
        <v>Australia</v>
      </c>
      <c r="M308" s="6">
        <f>VLOOKUP(tblSalaries[[#This Row],[clean Country]],tblCountries[[Mapping]:[geo_latitude]],3,FALSE)</f>
        <v>136.67140151954899</v>
      </c>
      <c r="N308" s="6">
        <f>VLOOKUP(tblSalaries[[#This Row],[clean Country]],tblCountries[[Mapping]:[geo_latitude]],4,FALSE)</f>
        <v>-24.803590596310801</v>
      </c>
      <c r="O308" s="6" t="s">
        <v>9</v>
      </c>
      <c r="P308" s="6"/>
      <c r="Q308" s="6" t="str">
        <f>IF(tblSalaries[[#This Row],[Years of Experience]]&lt;5,"&lt;5",IF(tblSalaries[[#This Row],[Years of Experience]]&lt;10,"&lt;10",IF(tblSalaries[[#This Row],[Years of Experience]]&lt;15,"&lt;15",IF(tblSalaries[[#This Row],[Years of Experience]]&lt;20,"&lt;20"," &gt;20"))))</f>
        <v>&lt;5</v>
      </c>
      <c r="R308" s="14">
        <v>291</v>
      </c>
      <c r="S308" s="14">
        <f>VLOOKUP(tblSalaries[[#This Row],[clean Country]],Table3[[Country]:[GNI]],2,FALSE)</f>
        <v>36910</v>
      </c>
      <c r="T308" s="18">
        <f>tblSalaries[[#This Row],[Salary in USD]]/tblSalaries[[#This Row],[PPP GNI]]</f>
        <v>2.3487488700683836</v>
      </c>
      <c r="U308" s="27">
        <f>IF(ISNUMBER(VLOOKUP(tblSalaries[[#This Row],[clean Country]],calc!$B$22:$C$127,2,TRUE)),tblSalaries[[#This Row],[Salary in USD]],0.001)</f>
        <v>86692.320794224041</v>
      </c>
    </row>
    <row r="309" spans="2:21" ht="15" customHeight="1" x14ac:dyDescent="0.25">
      <c r="B309" s="6" t="s">
        <v>2617</v>
      </c>
      <c r="C309" s="7">
        <v>41055.460439814815</v>
      </c>
      <c r="D309" s="8" t="s">
        <v>723</v>
      </c>
      <c r="E309" s="6">
        <v>85000</v>
      </c>
      <c r="F309" s="6" t="s">
        <v>82</v>
      </c>
      <c r="G309" s="9">
        <f>tblSalaries[[#This Row],[clean Salary (in local currency)]]*VLOOKUP(tblSalaries[[#This Row],[Currency]],tblXrate[],2,FALSE)</f>
        <v>86692.320794224041</v>
      </c>
      <c r="H309" s="6" t="s">
        <v>646</v>
      </c>
      <c r="I309" s="6" t="s">
        <v>356</v>
      </c>
      <c r="J309" s="6" t="s">
        <v>84</v>
      </c>
      <c r="K309" s="6" t="str">
        <f>VLOOKUP(tblSalaries[[#This Row],[Where do you work]],tblCountries[[Actual]:[Mapping]],2,FALSE)</f>
        <v>Australia</v>
      </c>
      <c r="L309" s="6" t="str">
        <f>VLOOKUP(tblSalaries[[#This Row],[clean Country]],tblCountries[[Mapping]:[Region]],2,FALSE)</f>
        <v>Australia</v>
      </c>
      <c r="M309" s="6">
        <f>VLOOKUP(tblSalaries[[#This Row],[clean Country]],tblCountries[[Mapping]:[geo_latitude]],3,FALSE)</f>
        <v>136.67140151954899</v>
      </c>
      <c r="N309" s="6">
        <f>VLOOKUP(tblSalaries[[#This Row],[clean Country]],tblCountries[[Mapping]:[geo_latitude]],4,FALSE)</f>
        <v>-24.803590596310801</v>
      </c>
      <c r="O309" s="6" t="s">
        <v>25</v>
      </c>
      <c r="P309" s="6">
        <v>20</v>
      </c>
      <c r="Q309" s="6" t="str">
        <f>IF(tblSalaries[[#This Row],[Years of Experience]]&lt;5,"&lt;5",IF(tblSalaries[[#This Row],[Years of Experience]]&lt;10,"&lt;10",IF(tblSalaries[[#This Row],[Years of Experience]]&lt;15,"&lt;15",IF(tblSalaries[[#This Row],[Years of Experience]]&lt;20,"&lt;20"," &gt;20"))))</f>
        <v xml:space="preserve"> &gt;20</v>
      </c>
      <c r="R309" s="14">
        <v>292</v>
      </c>
      <c r="S309" s="14">
        <f>VLOOKUP(tblSalaries[[#This Row],[clean Country]],Table3[[Country]:[GNI]],2,FALSE)</f>
        <v>36910</v>
      </c>
      <c r="T309" s="18">
        <f>tblSalaries[[#This Row],[Salary in USD]]/tblSalaries[[#This Row],[PPP GNI]]</f>
        <v>2.3487488700683836</v>
      </c>
      <c r="U309" s="27">
        <f>IF(ISNUMBER(VLOOKUP(tblSalaries[[#This Row],[clean Country]],calc!$B$22:$C$127,2,TRUE)),tblSalaries[[#This Row],[Salary in USD]],0.001)</f>
        <v>86692.320794224041</v>
      </c>
    </row>
    <row r="310" spans="2:21" ht="15" customHeight="1" x14ac:dyDescent="0.25">
      <c r="B310" s="6" t="s">
        <v>3509</v>
      </c>
      <c r="C310" s="7">
        <v>41060.559594907405</v>
      </c>
      <c r="D310" s="8" t="s">
        <v>1682</v>
      </c>
      <c r="E310" s="6">
        <v>85000</v>
      </c>
      <c r="F310" s="6" t="s">
        <v>82</v>
      </c>
      <c r="G310" s="9">
        <f>tblSalaries[[#This Row],[clean Salary (in local currency)]]*VLOOKUP(tblSalaries[[#This Row],[Currency]],tblXrate[],2,FALSE)</f>
        <v>86692.320794224041</v>
      </c>
      <c r="H310" s="6" t="s">
        <v>1683</v>
      </c>
      <c r="I310" s="6" t="s">
        <v>20</v>
      </c>
      <c r="J310" s="6" t="s">
        <v>84</v>
      </c>
      <c r="K310" s="6" t="str">
        <f>VLOOKUP(tblSalaries[[#This Row],[Where do you work]],tblCountries[[Actual]:[Mapping]],2,FALSE)</f>
        <v>Australia</v>
      </c>
      <c r="L310" s="6" t="str">
        <f>VLOOKUP(tblSalaries[[#This Row],[clean Country]],tblCountries[[Mapping]:[Region]],2,FALSE)</f>
        <v>Australia</v>
      </c>
      <c r="M310" s="6">
        <f>VLOOKUP(tblSalaries[[#This Row],[clean Country]],tblCountries[[Mapping]:[geo_latitude]],3,FALSE)</f>
        <v>136.67140151954899</v>
      </c>
      <c r="N310" s="6">
        <f>VLOOKUP(tblSalaries[[#This Row],[clean Country]],tblCountries[[Mapping]:[geo_latitude]],4,FALSE)</f>
        <v>-24.803590596310801</v>
      </c>
      <c r="O310" s="6" t="s">
        <v>25</v>
      </c>
      <c r="P310" s="6">
        <v>5</v>
      </c>
      <c r="Q310" s="6" t="str">
        <f>IF(tblSalaries[[#This Row],[Years of Experience]]&lt;5,"&lt;5",IF(tblSalaries[[#This Row],[Years of Experience]]&lt;10,"&lt;10",IF(tblSalaries[[#This Row],[Years of Experience]]&lt;15,"&lt;15",IF(tblSalaries[[#This Row],[Years of Experience]]&lt;20,"&lt;20"," &gt;20"))))</f>
        <v>&lt;10</v>
      </c>
      <c r="R310" s="14">
        <v>293</v>
      </c>
      <c r="S310" s="14">
        <f>VLOOKUP(tblSalaries[[#This Row],[clean Country]],Table3[[Country]:[GNI]],2,FALSE)</f>
        <v>36910</v>
      </c>
      <c r="T310" s="18">
        <f>tblSalaries[[#This Row],[Salary in USD]]/tblSalaries[[#This Row],[PPP GNI]]</f>
        <v>2.3487488700683836</v>
      </c>
      <c r="U310" s="27">
        <f>IF(ISNUMBER(VLOOKUP(tblSalaries[[#This Row],[clean Country]],calc!$B$22:$C$127,2,TRUE)),tblSalaries[[#This Row],[Salary in USD]],0.001)</f>
        <v>86692.320794224041</v>
      </c>
    </row>
    <row r="311" spans="2:21" ht="15" customHeight="1" x14ac:dyDescent="0.25">
      <c r="B311" s="6" t="s">
        <v>3556</v>
      </c>
      <c r="C311" s="7">
        <v>41061.369803240741</v>
      </c>
      <c r="D311" s="8">
        <v>85000</v>
      </c>
      <c r="E311" s="6">
        <v>85000</v>
      </c>
      <c r="F311" s="6" t="s">
        <v>82</v>
      </c>
      <c r="G311" s="9">
        <f>tblSalaries[[#This Row],[clean Salary (in local currency)]]*VLOOKUP(tblSalaries[[#This Row],[Currency]],tblXrate[],2,FALSE)</f>
        <v>86692.320794224041</v>
      </c>
      <c r="H311" s="6" t="s">
        <v>1735</v>
      </c>
      <c r="I311" s="6" t="s">
        <v>20</v>
      </c>
      <c r="J311" s="6" t="s">
        <v>84</v>
      </c>
      <c r="K311" s="6" t="str">
        <f>VLOOKUP(tblSalaries[[#This Row],[Where do you work]],tblCountries[[Actual]:[Mapping]],2,FALSE)</f>
        <v>Australia</v>
      </c>
      <c r="L311" s="6" t="str">
        <f>VLOOKUP(tblSalaries[[#This Row],[clean Country]],tblCountries[[Mapping]:[Region]],2,FALSE)</f>
        <v>Australia</v>
      </c>
      <c r="M311" s="6">
        <f>VLOOKUP(tblSalaries[[#This Row],[clean Country]],tblCountries[[Mapping]:[geo_latitude]],3,FALSE)</f>
        <v>136.67140151954899</v>
      </c>
      <c r="N311" s="6">
        <f>VLOOKUP(tblSalaries[[#This Row],[clean Country]],tblCountries[[Mapping]:[geo_latitude]],4,FALSE)</f>
        <v>-24.803590596310801</v>
      </c>
      <c r="O311" s="6" t="s">
        <v>9</v>
      </c>
      <c r="P311" s="6">
        <v>30</v>
      </c>
      <c r="Q311" s="6" t="str">
        <f>IF(tblSalaries[[#This Row],[Years of Experience]]&lt;5,"&lt;5",IF(tblSalaries[[#This Row],[Years of Experience]]&lt;10,"&lt;10",IF(tblSalaries[[#This Row],[Years of Experience]]&lt;15,"&lt;15",IF(tblSalaries[[#This Row],[Years of Experience]]&lt;20,"&lt;20"," &gt;20"))))</f>
        <v xml:space="preserve"> &gt;20</v>
      </c>
      <c r="R311" s="14">
        <v>294</v>
      </c>
      <c r="S311" s="14">
        <f>VLOOKUP(tblSalaries[[#This Row],[clean Country]],Table3[[Country]:[GNI]],2,FALSE)</f>
        <v>36910</v>
      </c>
      <c r="T311" s="18">
        <f>tblSalaries[[#This Row],[Salary in USD]]/tblSalaries[[#This Row],[PPP GNI]]</f>
        <v>2.3487488700683836</v>
      </c>
      <c r="U311" s="27">
        <f>IF(ISNUMBER(VLOOKUP(tblSalaries[[#This Row],[clean Country]],calc!$B$22:$C$127,2,TRUE)),tblSalaries[[#This Row],[Salary in USD]],0.001)</f>
        <v>86692.320794224041</v>
      </c>
    </row>
    <row r="312" spans="2:21" ht="15" customHeight="1" x14ac:dyDescent="0.25">
      <c r="B312" s="6" t="s">
        <v>2812</v>
      </c>
      <c r="C312" s="7">
        <v>41055.946655092594</v>
      </c>
      <c r="D312" s="8" t="s">
        <v>943</v>
      </c>
      <c r="E312" s="6">
        <v>55000</v>
      </c>
      <c r="F312" s="6" t="s">
        <v>69</v>
      </c>
      <c r="G312" s="9">
        <f>tblSalaries[[#This Row],[clean Salary (in local currency)]]*VLOOKUP(tblSalaries[[#This Row],[Currency]],tblXrate[],2,FALSE)</f>
        <v>86689.804963700633</v>
      </c>
      <c r="H312" s="6" t="s">
        <v>944</v>
      </c>
      <c r="I312" s="6" t="s">
        <v>488</v>
      </c>
      <c r="J312" s="6" t="s">
        <v>71</v>
      </c>
      <c r="K312" s="6" t="str">
        <f>VLOOKUP(tblSalaries[[#This Row],[Where do you work]],tblCountries[[Actual]:[Mapping]],2,FALSE)</f>
        <v>UK</v>
      </c>
      <c r="L312" s="6" t="str">
        <f>VLOOKUP(tblSalaries[[#This Row],[clean Country]],tblCountries[[Mapping]:[Region]],2,FALSE)</f>
        <v>Europe</v>
      </c>
      <c r="M312" s="6">
        <f>VLOOKUP(tblSalaries[[#This Row],[clean Country]],tblCountries[[Mapping]:[geo_latitude]],3,FALSE)</f>
        <v>-3.2765753000000002</v>
      </c>
      <c r="N312" s="6">
        <f>VLOOKUP(tblSalaries[[#This Row],[clean Country]],tblCountries[[Mapping]:[geo_latitude]],4,FALSE)</f>
        <v>54.702354499999998</v>
      </c>
      <c r="O312" s="6" t="s">
        <v>9</v>
      </c>
      <c r="P312" s="6">
        <v>12</v>
      </c>
      <c r="Q312" s="6" t="str">
        <f>IF(tblSalaries[[#This Row],[Years of Experience]]&lt;5,"&lt;5",IF(tblSalaries[[#This Row],[Years of Experience]]&lt;10,"&lt;10",IF(tblSalaries[[#This Row],[Years of Experience]]&lt;15,"&lt;15",IF(tblSalaries[[#This Row],[Years of Experience]]&lt;20,"&lt;20"," &gt;20"))))</f>
        <v>&lt;15</v>
      </c>
      <c r="R312" s="14">
        <v>295</v>
      </c>
      <c r="S312" s="14">
        <f>VLOOKUP(tblSalaries[[#This Row],[clean Country]],Table3[[Country]:[GNI]],2,FALSE)</f>
        <v>35840</v>
      </c>
      <c r="T312" s="18">
        <f>tblSalaries[[#This Row],[Salary in USD]]/tblSalaries[[#This Row],[PPP GNI]]</f>
        <v>2.4188003617103973</v>
      </c>
      <c r="U312" s="27">
        <f>IF(ISNUMBER(VLOOKUP(tblSalaries[[#This Row],[clean Country]],calc!$B$22:$C$127,2,TRUE)),tblSalaries[[#This Row],[Salary in USD]],0.001)</f>
        <v>86689.804963700633</v>
      </c>
    </row>
    <row r="313" spans="2:21" ht="15" customHeight="1" x14ac:dyDescent="0.25">
      <c r="B313" s="6" t="s">
        <v>3069</v>
      </c>
      <c r="C313" s="7">
        <v>41057.658171296294</v>
      </c>
      <c r="D313" s="8" t="s">
        <v>943</v>
      </c>
      <c r="E313" s="6">
        <v>55000</v>
      </c>
      <c r="F313" s="6" t="s">
        <v>69</v>
      </c>
      <c r="G313" s="9">
        <f>tblSalaries[[#This Row],[clean Salary (in local currency)]]*VLOOKUP(tblSalaries[[#This Row],[Currency]],tblXrate[],2,FALSE)</f>
        <v>86689.804963700633</v>
      </c>
      <c r="H313" s="6" t="s">
        <v>212</v>
      </c>
      <c r="I313" s="6" t="s">
        <v>4001</v>
      </c>
      <c r="J313" s="6" t="s">
        <v>71</v>
      </c>
      <c r="K313" s="6" t="str">
        <f>VLOOKUP(tblSalaries[[#This Row],[Where do you work]],tblCountries[[Actual]:[Mapping]],2,FALSE)</f>
        <v>UK</v>
      </c>
      <c r="L313" s="6" t="str">
        <f>VLOOKUP(tblSalaries[[#This Row],[clean Country]],tblCountries[[Mapping]:[Region]],2,FALSE)</f>
        <v>Europe</v>
      </c>
      <c r="M313" s="6">
        <f>VLOOKUP(tblSalaries[[#This Row],[clean Country]],tblCountries[[Mapping]:[geo_latitude]],3,FALSE)</f>
        <v>-3.2765753000000002</v>
      </c>
      <c r="N313" s="6">
        <f>VLOOKUP(tblSalaries[[#This Row],[clean Country]],tblCountries[[Mapping]:[geo_latitude]],4,FALSE)</f>
        <v>54.702354499999998</v>
      </c>
      <c r="O313" s="6" t="s">
        <v>18</v>
      </c>
      <c r="P313" s="6">
        <v>22</v>
      </c>
      <c r="Q313" s="6" t="str">
        <f>IF(tblSalaries[[#This Row],[Years of Experience]]&lt;5,"&lt;5",IF(tblSalaries[[#This Row],[Years of Experience]]&lt;10,"&lt;10",IF(tblSalaries[[#This Row],[Years of Experience]]&lt;15,"&lt;15",IF(tblSalaries[[#This Row],[Years of Experience]]&lt;20,"&lt;20"," &gt;20"))))</f>
        <v xml:space="preserve"> &gt;20</v>
      </c>
      <c r="R313" s="14">
        <v>296</v>
      </c>
      <c r="S313" s="14">
        <f>VLOOKUP(tblSalaries[[#This Row],[clean Country]],Table3[[Country]:[GNI]],2,FALSE)</f>
        <v>35840</v>
      </c>
      <c r="T313" s="18">
        <f>tblSalaries[[#This Row],[Salary in USD]]/tblSalaries[[#This Row],[PPP GNI]]</f>
        <v>2.4188003617103973</v>
      </c>
      <c r="U313" s="27">
        <f>IF(ISNUMBER(VLOOKUP(tblSalaries[[#This Row],[clean Country]],calc!$B$22:$C$127,2,TRUE)),tblSalaries[[#This Row],[Salary in USD]],0.001)</f>
        <v>86689.804963700633</v>
      </c>
    </row>
    <row r="314" spans="2:21" ht="15" customHeight="1" x14ac:dyDescent="0.25">
      <c r="B314" s="6" t="s">
        <v>2520</v>
      </c>
      <c r="C314" s="7">
        <v>41055.193877314814</v>
      </c>
      <c r="D314" s="8">
        <v>87550</v>
      </c>
      <c r="E314" s="6">
        <v>87550</v>
      </c>
      <c r="F314" s="6" t="s">
        <v>86</v>
      </c>
      <c r="G314" s="9">
        <f>tblSalaries[[#This Row],[clean Salary (in local currency)]]*VLOOKUP(tblSalaries[[#This Row],[Currency]],tblXrate[],2,FALSE)</f>
        <v>86093.301341305123</v>
      </c>
      <c r="H314" s="6" t="s">
        <v>52</v>
      </c>
      <c r="I314" s="6" t="s">
        <v>52</v>
      </c>
      <c r="J314" s="6" t="s">
        <v>88</v>
      </c>
      <c r="K314" s="6" t="str">
        <f>VLOOKUP(tblSalaries[[#This Row],[Where do you work]],tblCountries[[Actual]:[Mapping]],2,FALSE)</f>
        <v>Canada</v>
      </c>
      <c r="L314" s="6" t="str">
        <f>VLOOKUP(tblSalaries[[#This Row],[clean Country]],tblCountries[[Mapping]:[Region]],2,FALSE)</f>
        <v>America</v>
      </c>
      <c r="M314" s="6">
        <f>VLOOKUP(tblSalaries[[#This Row],[clean Country]],tblCountries[[Mapping]:[geo_latitude]],3,FALSE)</f>
        <v>-96.081121840459303</v>
      </c>
      <c r="N314" s="6">
        <f>VLOOKUP(tblSalaries[[#This Row],[clean Country]],tblCountries[[Mapping]:[geo_latitude]],4,FALSE)</f>
        <v>62.8661033080922</v>
      </c>
      <c r="O314" s="6" t="s">
        <v>9</v>
      </c>
      <c r="P314" s="6"/>
      <c r="Q314" s="6" t="str">
        <f>IF(tblSalaries[[#This Row],[Years of Experience]]&lt;5,"&lt;5",IF(tblSalaries[[#This Row],[Years of Experience]]&lt;10,"&lt;10",IF(tblSalaries[[#This Row],[Years of Experience]]&lt;15,"&lt;15",IF(tblSalaries[[#This Row],[Years of Experience]]&lt;20,"&lt;20"," &gt;20"))))</f>
        <v>&lt;5</v>
      </c>
      <c r="R314" s="14">
        <v>297</v>
      </c>
      <c r="S314" s="14">
        <f>VLOOKUP(tblSalaries[[#This Row],[clean Country]],Table3[[Country]:[GNI]],2,FALSE)</f>
        <v>38370</v>
      </c>
      <c r="T314" s="18">
        <f>tblSalaries[[#This Row],[Salary in USD]]/tblSalaries[[#This Row],[PPP GNI]]</f>
        <v>2.2437659979490521</v>
      </c>
      <c r="U314" s="27">
        <f>IF(ISNUMBER(VLOOKUP(tblSalaries[[#This Row],[clean Country]],calc!$B$22:$C$127,2,TRUE)),tblSalaries[[#This Row],[Salary in USD]],0.001)</f>
        <v>1E-3</v>
      </c>
    </row>
    <row r="315" spans="2:21" ht="15" customHeight="1" x14ac:dyDescent="0.25">
      <c r="B315" s="6" t="s">
        <v>3618</v>
      </c>
      <c r="C315" s="7">
        <v>41063.819652777776</v>
      </c>
      <c r="D315" s="8">
        <v>86000</v>
      </c>
      <c r="E315" s="6">
        <v>86000</v>
      </c>
      <c r="F315" s="6" t="s">
        <v>6</v>
      </c>
      <c r="G315" s="9">
        <f>tblSalaries[[#This Row],[clean Salary (in local currency)]]*VLOOKUP(tblSalaries[[#This Row],[Currency]],tblXrate[],2,FALSE)</f>
        <v>86000</v>
      </c>
      <c r="H315" s="6" t="s">
        <v>20</v>
      </c>
      <c r="I315" s="6" t="s">
        <v>20</v>
      </c>
      <c r="J315" s="6" t="s">
        <v>347</v>
      </c>
      <c r="K315" s="6" t="str">
        <f>VLOOKUP(tblSalaries[[#This Row],[Where do you work]],tblCountries[[Actual]:[Mapping]],2,FALSE)</f>
        <v>Philippines</v>
      </c>
      <c r="L315" s="6" t="str">
        <f>VLOOKUP(tblSalaries[[#This Row],[clean Country]],tblCountries[[Mapping]:[Region]],2,FALSE)</f>
        <v>Asia</v>
      </c>
      <c r="M315" s="6">
        <f>VLOOKUP(tblSalaries[[#This Row],[clean Country]],tblCountries[[Mapping]:[geo_latitude]],3,FALSE)</f>
        <v>121.651388657575</v>
      </c>
      <c r="N315" s="6">
        <f>VLOOKUP(tblSalaries[[#This Row],[clean Country]],tblCountries[[Mapping]:[geo_latitude]],4,FALSE)</f>
        <v>12.758380905622699</v>
      </c>
      <c r="O315" s="6" t="s">
        <v>13</v>
      </c>
      <c r="P315" s="6">
        <v>3</v>
      </c>
      <c r="Q315" s="6" t="str">
        <f>IF(tblSalaries[[#This Row],[Years of Experience]]&lt;5,"&lt;5",IF(tblSalaries[[#This Row],[Years of Experience]]&lt;10,"&lt;10",IF(tblSalaries[[#This Row],[Years of Experience]]&lt;15,"&lt;15",IF(tblSalaries[[#This Row],[Years of Experience]]&lt;20,"&lt;20"," &gt;20"))))</f>
        <v>&lt;5</v>
      </c>
      <c r="R315" s="14">
        <v>298</v>
      </c>
      <c r="S315" s="14">
        <f>VLOOKUP(tblSalaries[[#This Row],[clean Country]],Table3[[Country]:[GNI]],2,FALSE)</f>
        <v>3980</v>
      </c>
      <c r="T315" s="18">
        <f>tblSalaries[[#This Row],[Salary in USD]]/tblSalaries[[#This Row],[PPP GNI]]</f>
        <v>21.608040201005025</v>
      </c>
      <c r="U315" s="27">
        <f>IF(ISNUMBER(VLOOKUP(tblSalaries[[#This Row],[clean Country]],calc!$B$22:$C$127,2,TRUE)),tblSalaries[[#This Row],[Salary in USD]],0.001)</f>
        <v>86000</v>
      </c>
    </row>
    <row r="316" spans="2:21" ht="15" customHeight="1" x14ac:dyDescent="0.25">
      <c r="B316" s="6" t="s">
        <v>3627</v>
      </c>
      <c r="C316" s="7">
        <v>41064.563090277778</v>
      </c>
      <c r="D316" s="8">
        <v>84000</v>
      </c>
      <c r="E316" s="6">
        <v>84000</v>
      </c>
      <c r="F316" s="6" t="s">
        <v>82</v>
      </c>
      <c r="G316" s="9">
        <f>tblSalaries[[#This Row],[clean Salary (in local currency)]]*VLOOKUP(tblSalaries[[#This Row],[Currency]],tblXrate[],2,FALSE)</f>
        <v>85672.4111378214</v>
      </c>
      <c r="H316" s="6" t="s">
        <v>83</v>
      </c>
      <c r="I316" s="6" t="s">
        <v>356</v>
      </c>
      <c r="J316" s="6" t="s">
        <v>84</v>
      </c>
      <c r="K316" s="6" t="str">
        <f>VLOOKUP(tblSalaries[[#This Row],[Where do you work]],tblCountries[[Actual]:[Mapping]],2,FALSE)</f>
        <v>Australia</v>
      </c>
      <c r="L316" s="6" t="str">
        <f>VLOOKUP(tblSalaries[[#This Row],[clean Country]],tblCountries[[Mapping]:[Region]],2,FALSE)</f>
        <v>Australia</v>
      </c>
      <c r="M316" s="6">
        <f>VLOOKUP(tblSalaries[[#This Row],[clean Country]],tblCountries[[Mapping]:[geo_latitude]],3,FALSE)</f>
        <v>136.67140151954899</v>
      </c>
      <c r="N316" s="6">
        <f>VLOOKUP(tblSalaries[[#This Row],[clean Country]],tblCountries[[Mapping]:[geo_latitude]],4,FALSE)</f>
        <v>-24.803590596310801</v>
      </c>
      <c r="O316" s="6" t="s">
        <v>9</v>
      </c>
      <c r="P316" s="6">
        <v>6</v>
      </c>
      <c r="Q316" s="6" t="str">
        <f>IF(tblSalaries[[#This Row],[Years of Experience]]&lt;5,"&lt;5",IF(tblSalaries[[#This Row],[Years of Experience]]&lt;10,"&lt;10",IF(tblSalaries[[#This Row],[Years of Experience]]&lt;15,"&lt;15",IF(tblSalaries[[#This Row],[Years of Experience]]&lt;20,"&lt;20"," &gt;20"))))</f>
        <v>&lt;10</v>
      </c>
      <c r="R316" s="14">
        <v>299</v>
      </c>
      <c r="S316" s="14">
        <f>VLOOKUP(tblSalaries[[#This Row],[clean Country]],Table3[[Country]:[GNI]],2,FALSE)</f>
        <v>36910</v>
      </c>
      <c r="T316" s="18">
        <f>tblSalaries[[#This Row],[Salary in USD]]/tblSalaries[[#This Row],[PPP GNI]]</f>
        <v>2.3211165304205204</v>
      </c>
      <c r="U316" s="27">
        <f>IF(ISNUMBER(VLOOKUP(tblSalaries[[#This Row],[clean Country]],calc!$B$22:$C$127,2,TRUE)),tblSalaries[[#This Row],[Salary in USD]],0.001)</f>
        <v>85672.4111378214</v>
      </c>
    </row>
    <row r="317" spans="2:21" ht="15" customHeight="1" x14ac:dyDescent="0.25">
      <c r="B317" s="6" t="s">
        <v>2468</v>
      </c>
      <c r="C317" s="7">
        <v>41055.133148148147</v>
      </c>
      <c r="D317" s="8">
        <v>87000</v>
      </c>
      <c r="E317" s="6">
        <v>87000</v>
      </c>
      <c r="F317" s="6" t="s">
        <v>86</v>
      </c>
      <c r="G317" s="9">
        <f>tblSalaries[[#This Row],[clean Salary (in local currency)]]*VLOOKUP(tblSalaries[[#This Row],[Currency]],tblXrate[],2,FALSE)</f>
        <v>85552.452503638444</v>
      </c>
      <c r="H317" s="6" t="s">
        <v>568</v>
      </c>
      <c r="I317" s="6" t="s">
        <v>52</v>
      </c>
      <c r="J317" s="6" t="s">
        <v>88</v>
      </c>
      <c r="K317" s="6" t="str">
        <f>VLOOKUP(tblSalaries[[#This Row],[Where do you work]],tblCountries[[Actual]:[Mapping]],2,FALSE)</f>
        <v>Canada</v>
      </c>
      <c r="L317" s="6" t="str">
        <f>VLOOKUP(tblSalaries[[#This Row],[clean Country]],tblCountries[[Mapping]:[Region]],2,FALSE)</f>
        <v>America</v>
      </c>
      <c r="M317" s="6">
        <f>VLOOKUP(tblSalaries[[#This Row],[clean Country]],tblCountries[[Mapping]:[geo_latitude]],3,FALSE)</f>
        <v>-96.081121840459303</v>
      </c>
      <c r="N317" s="6">
        <f>VLOOKUP(tblSalaries[[#This Row],[clean Country]],tblCountries[[Mapping]:[geo_latitude]],4,FALSE)</f>
        <v>62.8661033080922</v>
      </c>
      <c r="O317" s="6" t="s">
        <v>9</v>
      </c>
      <c r="P317" s="6"/>
      <c r="Q317" s="6" t="str">
        <f>IF(tblSalaries[[#This Row],[Years of Experience]]&lt;5,"&lt;5",IF(tblSalaries[[#This Row],[Years of Experience]]&lt;10,"&lt;10",IF(tblSalaries[[#This Row],[Years of Experience]]&lt;15,"&lt;15",IF(tblSalaries[[#This Row],[Years of Experience]]&lt;20,"&lt;20"," &gt;20"))))</f>
        <v>&lt;5</v>
      </c>
      <c r="R317" s="14">
        <v>300</v>
      </c>
      <c r="S317" s="14">
        <f>VLOOKUP(tblSalaries[[#This Row],[clean Country]],Table3[[Country]:[GNI]],2,FALSE)</f>
        <v>38370</v>
      </c>
      <c r="T317" s="18">
        <f>tblSalaries[[#This Row],[Salary in USD]]/tblSalaries[[#This Row],[PPP GNI]]</f>
        <v>2.2296703806004285</v>
      </c>
      <c r="U317" s="27">
        <f>IF(ISNUMBER(VLOOKUP(tblSalaries[[#This Row],[clean Country]],calc!$B$22:$C$127,2,TRUE)),tblSalaries[[#This Row],[Salary in USD]],0.001)</f>
        <v>1E-3</v>
      </c>
    </row>
    <row r="318" spans="2:21" ht="15" customHeight="1" x14ac:dyDescent="0.25">
      <c r="B318" s="6" t="s">
        <v>3514</v>
      </c>
      <c r="C318" s="7">
        <v>41060.684305555558</v>
      </c>
      <c r="D318" s="8">
        <v>320000</v>
      </c>
      <c r="E318" s="6">
        <v>320000</v>
      </c>
      <c r="F318" s="6" t="s">
        <v>3958</v>
      </c>
      <c r="G318" s="9">
        <f>tblSalaries[[#This Row],[clean Salary (in local currency)]]*VLOOKUP(tblSalaries[[#This Row],[Currency]],tblXrate[],2,FALSE)</f>
        <v>85333.333333333328</v>
      </c>
      <c r="H318" s="6" t="s">
        <v>1691</v>
      </c>
      <c r="I318" s="6" t="s">
        <v>52</v>
      </c>
      <c r="J318" s="6" t="s">
        <v>133</v>
      </c>
      <c r="K318" s="6" t="str">
        <f>VLOOKUP(tblSalaries[[#This Row],[Where do you work]],tblCountries[[Actual]:[Mapping]],2,FALSE)</f>
        <v>Saudi Arabia</v>
      </c>
      <c r="L318" s="6" t="str">
        <f>VLOOKUP(tblSalaries[[#This Row],[clean Country]],tblCountries[[Mapping]:[Region]],2,FALSE)</f>
        <v>MENA</v>
      </c>
      <c r="M318" s="6">
        <f>VLOOKUP(tblSalaries[[#This Row],[clean Country]],tblCountries[[Mapping]:[geo_latitude]],3,FALSE)</f>
        <v>42.352831999999999</v>
      </c>
      <c r="N318" s="6">
        <f>VLOOKUP(tblSalaries[[#This Row],[clean Country]],tblCountries[[Mapping]:[geo_latitude]],4,FALSE)</f>
        <v>25.624262600000002</v>
      </c>
      <c r="O318" s="6" t="s">
        <v>18</v>
      </c>
      <c r="P318" s="6">
        <v>15</v>
      </c>
      <c r="Q318" s="6" t="str">
        <f>IF(tblSalaries[[#This Row],[Years of Experience]]&lt;5,"&lt;5",IF(tblSalaries[[#This Row],[Years of Experience]]&lt;10,"&lt;10",IF(tblSalaries[[#This Row],[Years of Experience]]&lt;15,"&lt;15",IF(tblSalaries[[#This Row],[Years of Experience]]&lt;20,"&lt;20"," &gt;20"))))</f>
        <v>&lt;20</v>
      </c>
      <c r="R318" s="14">
        <v>301</v>
      </c>
      <c r="S318" s="14">
        <f>VLOOKUP(tblSalaries[[#This Row],[clean Country]],Table3[[Country]:[GNI]],2,FALSE)</f>
        <v>22750</v>
      </c>
      <c r="T318" s="18">
        <f>tblSalaries[[#This Row],[Salary in USD]]/tblSalaries[[#This Row],[PPP GNI]]</f>
        <v>3.7509157509157509</v>
      </c>
      <c r="U318" s="27">
        <f>IF(ISNUMBER(VLOOKUP(tblSalaries[[#This Row],[clean Country]],calc!$B$22:$C$127,2,TRUE)),tblSalaries[[#This Row],[Salary in USD]],0.001)</f>
        <v>85333.333333333328</v>
      </c>
    </row>
    <row r="319" spans="2:21" ht="15" customHeight="1" x14ac:dyDescent="0.25">
      <c r="B319" s="6" t="s">
        <v>2074</v>
      </c>
      <c r="C319" s="7">
        <v>41054.311944444446</v>
      </c>
      <c r="D319" s="8">
        <v>85087</v>
      </c>
      <c r="E319" s="6">
        <v>85087</v>
      </c>
      <c r="F319" s="6" t="s">
        <v>6</v>
      </c>
      <c r="G319" s="9">
        <f>tblSalaries[[#This Row],[clean Salary (in local currency)]]*VLOOKUP(tblSalaries[[#This Row],[Currency]],tblXrate[],2,FALSE)</f>
        <v>85087</v>
      </c>
      <c r="H319" s="6" t="s">
        <v>117</v>
      </c>
      <c r="I319" s="6" t="s">
        <v>20</v>
      </c>
      <c r="J319" s="6" t="s">
        <v>15</v>
      </c>
      <c r="K319" s="6" t="str">
        <f>VLOOKUP(tblSalaries[[#This Row],[Where do you work]],tblCountries[[Actual]:[Mapping]],2,FALSE)</f>
        <v>USA</v>
      </c>
      <c r="L319" s="6" t="str">
        <f>VLOOKUP(tblSalaries[[#This Row],[clean Country]],tblCountries[[Mapping]:[Region]],2,FALSE)</f>
        <v>America</v>
      </c>
      <c r="M319" s="6">
        <f>VLOOKUP(tblSalaries[[#This Row],[clean Country]],tblCountries[[Mapping]:[geo_latitude]],3,FALSE)</f>
        <v>-100.37109375</v>
      </c>
      <c r="N319" s="6">
        <f>VLOOKUP(tblSalaries[[#This Row],[clean Country]],tblCountries[[Mapping]:[geo_latitude]],4,FALSE)</f>
        <v>40.580584664127599</v>
      </c>
      <c r="O319" s="6" t="s">
        <v>18</v>
      </c>
      <c r="P319" s="6"/>
      <c r="Q319" s="6" t="str">
        <f>IF(tblSalaries[[#This Row],[Years of Experience]]&lt;5,"&lt;5",IF(tblSalaries[[#This Row],[Years of Experience]]&lt;10,"&lt;10",IF(tblSalaries[[#This Row],[Years of Experience]]&lt;15,"&lt;15",IF(tblSalaries[[#This Row],[Years of Experience]]&lt;20,"&lt;20"," &gt;20"))))</f>
        <v>&lt;5</v>
      </c>
      <c r="R319" s="14">
        <v>302</v>
      </c>
      <c r="S319" s="14">
        <f>VLOOKUP(tblSalaries[[#This Row],[clean Country]],Table3[[Country]:[GNI]],2,FALSE)</f>
        <v>47310</v>
      </c>
      <c r="T319" s="18">
        <f>tblSalaries[[#This Row],[Salary in USD]]/tblSalaries[[#This Row],[PPP GNI]]</f>
        <v>1.7984992601986896</v>
      </c>
      <c r="U319" s="27">
        <f>IF(ISNUMBER(VLOOKUP(tblSalaries[[#This Row],[clean Country]],calc!$B$22:$C$127,2,TRUE)),tblSalaries[[#This Row],[Salary in USD]],0.001)</f>
        <v>1E-3</v>
      </c>
    </row>
    <row r="320" spans="2:21" ht="15" customHeight="1" x14ac:dyDescent="0.25">
      <c r="B320" s="6" t="s">
        <v>2023</v>
      </c>
      <c r="C320" s="7">
        <v>41054.162060185183</v>
      </c>
      <c r="D320" s="8">
        <v>85000</v>
      </c>
      <c r="E320" s="6">
        <v>85000</v>
      </c>
      <c r="F320" s="6" t="s">
        <v>6</v>
      </c>
      <c r="G320" s="9">
        <f>tblSalaries[[#This Row],[clean Salary (in local currency)]]*VLOOKUP(tblSalaries[[#This Row],[Currency]],tblXrate[],2,FALSE)</f>
        <v>85000</v>
      </c>
      <c r="H320" s="6" t="s">
        <v>43</v>
      </c>
      <c r="I320" s="6" t="s">
        <v>279</v>
      </c>
      <c r="J320" s="6" t="s">
        <v>15</v>
      </c>
      <c r="K320" s="6" t="str">
        <f>VLOOKUP(tblSalaries[[#This Row],[Where do you work]],tblCountries[[Actual]:[Mapping]],2,FALSE)</f>
        <v>USA</v>
      </c>
      <c r="L320" s="6" t="str">
        <f>VLOOKUP(tblSalaries[[#This Row],[clean Country]],tblCountries[[Mapping]:[Region]],2,FALSE)</f>
        <v>America</v>
      </c>
      <c r="M320" s="6">
        <f>VLOOKUP(tblSalaries[[#This Row],[clean Country]],tblCountries[[Mapping]:[geo_latitude]],3,FALSE)</f>
        <v>-100.37109375</v>
      </c>
      <c r="N320" s="6">
        <f>VLOOKUP(tblSalaries[[#This Row],[clean Country]],tblCountries[[Mapping]:[geo_latitude]],4,FALSE)</f>
        <v>40.580584664127599</v>
      </c>
      <c r="O320" s="6" t="s">
        <v>25</v>
      </c>
      <c r="P320" s="6"/>
      <c r="Q320" s="6" t="str">
        <f>IF(tblSalaries[[#This Row],[Years of Experience]]&lt;5,"&lt;5",IF(tblSalaries[[#This Row],[Years of Experience]]&lt;10,"&lt;10",IF(tblSalaries[[#This Row],[Years of Experience]]&lt;15,"&lt;15",IF(tblSalaries[[#This Row],[Years of Experience]]&lt;20,"&lt;20"," &gt;20"))))</f>
        <v>&lt;5</v>
      </c>
      <c r="R320" s="14">
        <v>303</v>
      </c>
      <c r="S320" s="14">
        <f>VLOOKUP(tblSalaries[[#This Row],[clean Country]],Table3[[Country]:[GNI]],2,FALSE)</f>
        <v>47310</v>
      </c>
      <c r="T320" s="18">
        <f>tblSalaries[[#This Row],[Salary in USD]]/tblSalaries[[#This Row],[PPP GNI]]</f>
        <v>1.7966603255125766</v>
      </c>
      <c r="U320" s="27">
        <f>IF(ISNUMBER(VLOOKUP(tblSalaries[[#This Row],[clean Country]],calc!$B$22:$C$127,2,TRUE)),tblSalaries[[#This Row],[Salary in USD]],0.001)</f>
        <v>1E-3</v>
      </c>
    </row>
    <row r="321" spans="2:21" ht="15" customHeight="1" x14ac:dyDescent="0.25">
      <c r="B321" s="6" t="s">
        <v>2071</v>
      </c>
      <c r="C321" s="7">
        <v>41054.305648148147</v>
      </c>
      <c r="D321" s="8">
        <v>85000</v>
      </c>
      <c r="E321" s="6">
        <v>85000</v>
      </c>
      <c r="F321" s="6" t="s">
        <v>6</v>
      </c>
      <c r="G321" s="9">
        <f>tblSalaries[[#This Row],[clean Salary (in local currency)]]*VLOOKUP(tblSalaries[[#This Row],[Currency]],tblXrate[],2,FALSE)</f>
        <v>85000</v>
      </c>
      <c r="H321" s="6" t="s">
        <v>52</v>
      </c>
      <c r="I321" s="6" t="s">
        <v>52</v>
      </c>
      <c r="J321" s="6" t="s">
        <v>15</v>
      </c>
      <c r="K321" s="6" t="str">
        <f>VLOOKUP(tblSalaries[[#This Row],[Where do you work]],tblCountries[[Actual]:[Mapping]],2,FALSE)</f>
        <v>USA</v>
      </c>
      <c r="L321" s="6" t="str">
        <f>VLOOKUP(tblSalaries[[#This Row],[clean Country]],tblCountries[[Mapping]:[Region]],2,FALSE)</f>
        <v>America</v>
      </c>
      <c r="M321" s="6">
        <f>VLOOKUP(tblSalaries[[#This Row],[clean Country]],tblCountries[[Mapping]:[geo_latitude]],3,FALSE)</f>
        <v>-100.37109375</v>
      </c>
      <c r="N321" s="6">
        <f>VLOOKUP(tblSalaries[[#This Row],[clean Country]],tblCountries[[Mapping]:[geo_latitude]],4,FALSE)</f>
        <v>40.580584664127599</v>
      </c>
      <c r="O321" s="6" t="s">
        <v>9</v>
      </c>
      <c r="P321" s="6"/>
      <c r="Q321" s="6" t="str">
        <f>IF(tblSalaries[[#This Row],[Years of Experience]]&lt;5,"&lt;5",IF(tblSalaries[[#This Row],[Years of Experience]]&lt;10,"&lt;10",IF(tblSalaries[[#This Row],[Years of Experience]]&lt;15,"&lt;15",IF(tblSalaries[[#This Row],[Years of Experience]]&lt;20,"&lt;20"," &gt;20"))))</f>
        <v>&lt;5</v>
      </c>
      <c r="R321" s="14">
        <v>304</v>
      </c>
      <c r="S321" s="14">
        <f>VLOOKUP(tblSalaries[[#This Row],[clean Country]],Table3[[Country]:[GNI]],2,FALSE)</f>
        <v>47310</v>
      </c>
      <c r="T321" s="18">
        <f>tblSalaries[[#This Row],[Salary in USD]]/tblSalaries[[#This Row],[PPP GNI]]</f>
        <v>1.7966603255125766</v>
      </c>
      <c r="U321" s="27">
        <f>IF(ISNUMBER(VLOOKUP(tblSalaries[[#This Row],[clean Country]],calc!$B$22:$C$127,2,TRUE)),tblSalaries[[#This Row],[Salary in USD]],0.001)</f>
        <v>1E-3</v>
      </c>
    </row>
    <row r="322" spans="2:21" ht="15" customHeight="1" x14ac:dyDescent="0.25">
      <c r="B322" s="6" t="s">
        <v>2116</v>
      </c>
      <c r="C322" s="7">
        <v>41055.028657407405</v>
      </c>
      <c r="D322" s="8" t="s">
        <v>172</v>
      </c>
      <c r="E322" s="6">
        <v>85000</v>
      </c>
      <c r="F322" s="6" t="s">
        <v>6</v>
      </c>
      <c r="G322" s="9">
        <f>tblSalaries[[#This Row],[clean Salary (in local currency)]]*VLOOKUP(tblSalaries[[#This Row],[Currency]],tblXrate[],2,FALSE)</f>
        <v>85000</v>
      </c>
      <c r="H322" s="6" t="s">
        <v>173</v>
      </c>
      <c r="I322" s="6" t="s">
        <v>20</v>
      </c>
      <c r="J322" s="6" t="s">
        <v>15</v>
      </c>
      <c r="K322" s="6" t="str">
        <f>VLOOKUP(tblSalaries[[#This Row],[Where do you work]],tblCountries[[Actual]:[Mapping]],2,FALSE)</f>
        <v>USA</v>
      </c>
      <c r="L322" s="6" t="str">
        <f>VLOOKUP(tblSalaries[[#This Row],[clean Country]],tblCountries[[Mapping]:[Region]],2,FALSE)</f>
        <v>America</v>
      </c>
      <c r="M322" s="6">
        <f>VLOOKUP(tblSalaries[[#This Row],[clean Country]],tblCountries[[Mapping]:[geo_latitude]],3,FALSE)</f>
        <v>-100.37109375</v>
      </c>
      <c r="N322" s="6">
        <f>VLOOKUP(tblSalaries[[#This Row],[clean Country]],tblCountries[[Mapping]:[geo_latitude]],4,FALSE)</f>
        <v>40.580584664127599</v>
      </c>
      <c r="O322" s="6" t="s">
        <v>9</v>
      </c>
      <c r="P322" s="6"/>
      <c r="Q322" s="6" t="str">
        <f>IF(tblSalaries[[#This Row],[Years of Experience]]&lt;5,"&lt;5",IF(tblSalaries[[#This Row],[Years of Experience]]&lt;10,"&lt;10",IF(tblSalaries[[#This Row],[Years of Experience]]&lt;15,"&lt;15",IF(tblSalaries[[#This Row],[Years of Experience]]&lt;20,"&lt;20"," &gt;20"))))</f>
        <v>&lt;5</v>
      </c>
      <c r="R322" s="14">
        <v>305</v>
      </c>
      <c r="S322" s="14">
        <f>VLOOKUP(tblSalaries[[#This Row],[clean Country]],Table3[[Country]:[GNI]],2,FALSE)</f>
        <v>47310</v>
      </c>
      <c r="T322" s="18">
        <f>tblSalaries[[#This Row],[Salary in USD]]/tblSalaries[[#This Row],[PPP GNI]]</f>
        <v>1.7966603255125766</v>
      </c>
      <c r="U322" s="27">
        <f>IF(ISNUMBER(VLOOKUP(tblSalaries[[#This Row],[clean Country]],calc!$B$22:$C$127,2,TRUE)),tblSalaries[[#This Row],[Salary in USD]],0.001)</f>
        <v>1E-3</v>
      </c>
    </row>
    <row r="323" spans="2:21" ht="15" customHeight="1" x14ac:dyDescent="0.25">
      <c r="B323" s="6" t="s">
        <v>2122</v>
      </c>
      <c r="C323" s="7">
        <v>41055.028877314813</v>
      </c>
      <c r="D323" s="8">
        <v>85000</v>
      </c>
      <c r="E323" s="6">
        <v>85000</v>
      </c>
      <c r="F323" s="6" t="s">
        <v>6</v>
      </c>
      <c r="G323" s="9">
        <f>tblSalaries[[#This Row],[clean Salary (in local currency)]]*VLOOKUP(tblSalaries[[#This Row],[Currency]],tblXrate[],2,FALSE)</f>
        <v>85000</v>
      </c>
      <c r="H323" s="6" t="s">
        <v>181</v>
      </c>
      <c r="I323" s="6" t="s">
        <v>488</v>
      </c>
      <c r="J323" s="6" t="s">
        <v>179</v>
      </c>
      <c r="K323" s="6" t="str">
        <f>VLOOKUP(tblSalaries[[#This Row],[Where do you work]],tblCountries[[Actual]:[Mapping]],2,FALSE)</f>
        <v>UAE</v>
      </c>
      <c r="L323" s="6" t="str">
        <f>VLOOKUP(tblSalaries[[#This Row],[clean Country]],tblCountries[[Mapping]:[Region]],2,FALSE)</f>
        <v>MENA</v>
      </c>
      <c r="M323" s="6">
        <f>VLOOKUP(tblSalaries[[#This Row],[clean Country]],tblCountries[[Mapping]:[geo_latitude]],3,FALSE)</f>
        <v>53.96484375</v>
      </c>
      <c r="N323" s="6" t="str">
        <f>VLOOKUP(tblSalaries[[#This Row],[clean Country]],tblCountries[[Mapping]:[geo_latitude]],4,FALSE)</f>
        <v>23.805449612314625,</v>
      </c>
      <c r="O323" s="6" t="s">
        <v>9</v>
      </c>
      <c r="P323" s="6"/>
      <c r="Q323" s="6" t="str">
        <f>IF(tblSalaries[[#This Row],[Years of Experience]]&lt;5,"&lt;5",IF(tblSalaries[[#This Row],[Years of Experience]]&lt;10,"&lt;10",IF(tblSalaries[[#This Row],[Years of Experience]]&lt;15,"&lt;15",IF(tblSalaries[[#This Row],[Years of Experience]]&lt;20,"&lt;20"," &gt;20"))))</f>
        <v>&lt;5</v>
      </c>
      <c r="R323" s="14">
        <v>306</v>
      </c>
      <c r="S323" s="14">
        <f>VLOOKUP(tblSalaries[[#This Row],[clean Country]],Table3[[Country]:[GNI]],2,FALSE)</f>
        <v>50580</v>
      </c>
      <c r="T323" s="18">
        <f>tblSalaries[[#This Row],[Salary in USD]]/tblSalaries[[#This Row],[PPP GNI]]</f>
        <v>1.6805061289047054</v>
      </c>
      <c r="U323" s="27">
        <f>IF(ISNUMBER(VLOOKUP(tblSalaries[[#This Row],[clean Country]],calc!$B$22:$C$127,2,TRUE)),tblSalaries[[#This Row],[Salary in USD]],0.001)</f>
        <v>85000</v>
      </c>
    </row>
    <row r="324" spans="2:21" ht="15" customHeight="1" x14ac:dyDescent="0.25">
      <c r="B324" s="6" t="s">
        <v>2310</v>
      </c>
      <c r="C324" s="7">
        <v>41055.058136574073</v>
      </c>
      <c r="D324" s="8">
        <v>85000</v>
      </c>
      <c r="E324" s="6">
        <v>85000</v>
      </c>
      <c r="F324" s="6" t="s">
        <v>6</v>
      </c>
      <c r="G324" s="9">
        <f>tblSalaries[[#This Row],[clean Salary (in local currency)]]*VLOOKUP(tblSalaries[[#This Row],[Currency]],tblXrate[],2,FALSE)</f>
        <v>85000</v>
      </c>
      <c r="H324" s="6" t="s">
        <v>380</v>
      </c>
      <c r="I324" s="6" t="s">
        <v>488</v>
      </c>
      <c r="J324" s="6" t="s">
        <v>15</v>
      </c>
      <c r="K324" s="6" t="str">
        <f>VLOOKUP(tblSalaries[[#This Row],[Where do you work]],tblCountries[[Actual]:[Mapping]],2,FALSE)</f>
        <v>USA</v>
      </c>
      <c r="L324" s="6" t="str">
        <f>VLOOKUP(tblSalaries[[#This Row],[clean Country]],tblCountries[[Mapping]:[Region]],2,FALSE)</f>
        <v>America</v>
      </c>
      <c r="M324" s="6">
        <f>VLOOKUP(tblSalaries[[#This Row],[clean Country]],tblCountries[[Mapping]:[geo_latitude]],3,FALSE)</f>
        <v>-100.37109375</v>
      </c>
      <c r="N324" s="6">
        <f>VLOOKUP(tblSalaries[[#This Row],[clean Country]],tblCountries[[Mapping]:[geo_latitude]],4,FALSE)</f>
        <v>40.580584664127599</v>
      </c>
      <c r="O324" s="6" t="s">
        <v>13</v>
      </c>
      <c r="P324" s="6"/>
      <c r="Q324" s="6" t="str">
        <f>IF(tblSalaries[[#This Row],[Years of Experience]]&lt;5,"&lt;5",IF(tblSalaries[[#This Row],[Years of Experience]]&lt;10,"&lt;10",IF(tblSalaries[[#This Row],[Years of Experience]]&lt;15,"&lt;15",IF(tblSalaries[[#This Row],[Years of Experience]]&lt;20,"&lt;20"," &gt;20"))))</f>
        <v>&lt;5</v>
      </c>
      <c r="R324" s="14">
        <v>307</v>
      </c>
      <c r="S324" s="14">
        <f>VLOOKUP(tblSalaries[[#This Row],[clean Country]],Table3[[Country]:[GNI]],2,FALSE)</f>
        <v>47310</v>
      </c>
      <c r="T324" s="18">
        <f>tblSalaries[[#This Row],[Salary in USD]]/tblSalaries[[#This Row],[PPP GNI]]</f>
        <v>1.7966603255125766</v>
      </c>
      <c r="U324" s="27">
        <f>IF(ISNUMBER(VLOOKUP(tblSalaries[[#This Row],[clean Country]],calc!$B$22:$C$127,2,TRUE)),tblSalaries[[#This Row],[Salary in USD]],0.001)</f>
        <v>1E-3</v>
      </c>
    </row>
    <row r="325" spans="2:21" ht="15" customHeight="1" x14ac:dyDescent="0.25">
      <c r="B325" s="6" t="s">
        <v>2365</v>
      </c>
      <c r="C325" s="7">
        <v>41055.075914351852</v>
      </c>
      <c r="D325" s="8">
        <v>85000</v>
      </c>
      <c r="E325" s="6">
        <v>85000</v>
      </c>
      <c r="F325" s="6" t="s">
        <v>6</v>
      </c>
      <c r="G325" s="9">
        <f>tblSalaries[[#This Row],[clean Salary (in local currency)]]*VLOOKUP(tblSalaries[[#This Row],[Currency]],tblXrate[],2,FALSE)</f>
        <v>85000</v>
      </c>
      <c r="H325" s="6" t="s">
        <v>282</v>
      </c>
      <c r="I325" s="6" t="s">
        <v>20</v>
      </c>
      <c r="J325" s="6" t="s">
        <v>15</v>
      </c>
      <c r="K325" s="6" t="str">
        <f>VLOOKUP(tblSalaries[[#This Row],[Where do you work]],tblCountries[[Actual]:[Mapping]],2,FALSE)</f>
        <v>USA</v>
      </c>
      <c r="L325" s="6" t="str">
        <f>VLOOKUP(tblSalaries[[#This Row],[clean Country]],tblCountries[[Mapping]:[Region]],2,FALSE)</f>
        <v>America</v>
      </c>
      <c r="M325" s="6">
        <f>VLOOKUP(tblSalaries[[#This Row],[clean Country]],tblCountries[[Mapping]:[geo_latitude]],3,FALSE)</f>
        <v>-100.37109375</v>
      </c>
      <c r="N325" s="6">
        <f>VLOOKUP(tblSalaries[[#This Row],[clean Country]],tblCountries[[Mapping]:[geo_latitude]],4,FALSE)</f>
        <v>40.580584664127599</v>
      </c>
      <c r="O325" s="6" t="s">
        <v>9</v>
      </c>
      <c r="P325" s="6"/>
      <c r="Q325" s="6" t="str">
        <f>IF(tblSalaries[[#This Row],[Years of Experience]]&lt;5,"&lt;5",IF(tblSalaries[[#This Row],[Years of Experience]]&lt;10,"&lt;10",IF(tblSalaries[[#This Row],[Years of Experience]]&lt;15,"&lt;15",IF(tblSalaries[[#This Row],[Years of Experience]]&lt;20,"&lt;20"," &gt;20"))))</f>
        <v>&lt;5</v>
      </c>
      <c r="R325" s="14">
        <v>308</v>
      </c>
      <c r="S325" s="14">
        <f>VLOOKUP(tblSalaries[[#This Row],[clean Country]],Table3[[Country]:[GNI]],2,FALSE)</f>
        <v>47310</v>
      </c>
      <c r="T325" s="18">
        <f>tblSalaries[[#This Row],[Salary in USD]]/tblSalaries[[#This Row],[PPP GNI]]</f>
        <v>1.7966603255125766</v>
      </c>
      <c r="U325" s="27">
        <f>IF(ISNUMBER(VLOOKUP(tblSalaries[[#This Row],[clean Country]],calc!$B$22:$C$127,2,TRUE)),tblSalaries[[#This Row],[Salary in USD]],0.001)</f>
        <v>1E-3</v>
      </c>
    </row>
    <row r="326" spans="2:21" ht="15" customHeight="1" x14ac:dyDescent="0.25">
      <c r="B326" s="6" t="s">
        <v>2399</v>
      </c>
      <c r="C326" s="7">
        <v>41055.086875000001</v>
      </c>
      <c r="D326" s="8">
        <v>85000</v>
      </c>
      <c r="E326" s="6">
        <v>85000</v>
      </c>
      <c r="F326" s="6" t="s">
        <v>6</v>
      </c>
      <c r="G326" s="9">
        <f>tblSalaries[[#This Row],[clean Salary (in local currency)]]*VLOOKUP(tblSalaries[[#This Row],[Currency]],tblXrate[],2,FALSE)</f>
        <v>85000</v>
      </c>
      <c r="H326" s="6" t="s">
        <v>485</v>
      </c>
      <c r="I326" s="6" t="s">
        <v>279</v>
      </c>
      <c r="J326" s="6" t="s">
        <v>15</v>
      </c>
      <c r="K326" s="6" t="str">
        <f>VLOOKUP(tblSalaries[[#This Row],[Where do you work]],tblCountries[[Actual]:[Mapping]],2,FALSE)</f>
        <v>USA</v>
      </c>
      <c r="L326" s="6" t="str">
        <f>VLOOKUP(tblSalaries[[#This Row],[clean Country]],tblCountries[[Mapping]:[Region]],2,FALSE)</f>
        <v>America</v>
      </c>
      <c r="M326" s="6">
        <f>VLOOKUP(tblSalaries[[#This Row],[clean Country]],tblCountries[[Mapping]:[geo_latitude]],3,FALSE)</f>
        <v>-100.37109375</v>
      </c>
      <c r="N326" s="6">
        <f>VLOOKUP(tblSalaries[[#This Row],[clean Country]],tblCountries[[Mapping]:[geo_latitude]],4,FALSE)</f>
        <v>40.580584664127599</v>
      </c>
      <c r="O326" s="6" t="s">
        <v>18</v>
      </c>
      <c r="P326" s="6"/>
      <c r="Q326" s="6" t="str">
        <f>IF(tblSalaries[[#This Row],[Years of Experience]]&lt;5,"&lt;5",IF(tblSalaries[[#This Row],[Years of Experience]]&lt;10,"&lt;10",IF(tblSalaries[[#This Row],[Years of Experience]]&lt;15,"&lt;15",IF(tblSalaries[[#This Row],[Years of Experience]]&lt;20,"&lt;20"," &gt;20"))))</f>
        <v>&lt;5</v>
      </c>
      <c r="R326" s="14">
        <v>309</v>
      </c>
      <c r="S326" s="14">
        <f>VLOOKUP(tblSalaries[[#This Row],[clean Country]],Table3[[Country]:[GNI]],2,FALSE)</f>
        <v>47310</v>
      </c>
      <c r="T326" s="18">
        <f>tblSalaries[[#This Row],[Salary in USD]]/tblSalaries[[#This Row],[PPP GNI]]</f>
        <v>1.7966603255125766</v>
      </c>
      <c r="U326" s="27">
        <f>IF(ISNUMBER(VLOOKUP(tblSalaries[[#This Row],[clean Country]],calc!$B$22:$C$127,2,TRUE)),tblSalaries[[#This Row],[Salary in USD]],0.001)</f>
        <v>1E-3</v>
      </c>
    </row>
    <row r="327" spans="2:21" ht="15" customHeight="1" x14ac:dyDescent="0.25">
      <c r="B327" s="6" t="s">
        <v>2799</v>
      </c>
      <c r="C327" s="7">
        <v>41055.893946759257</v>
      </c>
      <c r="D327" s="8">
        <v>85000</v>
      </c>
      <c r="E327" s="6">
        <v>85000</v>
      </c>
      <c r="F327" s="6" t="s">
        <v>6</v>
      </c>
      <c r="G327" s="9">
        <f>tblSalaries[[#This Row],[clean Salary (in local currency)]]*VLOOKUP(tblSalaries[[#This Row],[Currency]],tblXrate[],2,FALSE)</f>
        <v>85000</v>
      </c>
      <c r="H327" s="6" t="s">
        <v>927</v>
      </c>
      <c r="I327" s="6" t="s">
        <v>4001</v>
      </c>
      <c r="J327" s="6" t="s">
        <v>15</v>
      </c>
      <c r="K327" s="6" t="str">
        <f>VLOOKUP(tblSalaries[[#This Row],[Where do you work]],tblCountries[[Actual]:[Mapping]],2,FALSE)</f>
        <v>USA</v>
      </c>
      <c r="L327" s="6" t="str">
        <f>VLOOKUP(tblSalaries[[#This Row],[clean Country]],tblCountries[[Mapping]:[Region]],2,FALSE)</f>
        <v>America</v>
      </c>
      <c r="M327" s="6">
        <f>VLOOKUP(tblSalaries[[#This Row],[clean Country]],tblCountries[[Mapping]:[geo_latitude]],3,FALSE)</f>
        <v>-100.37109375</v>
      </c>
      <c r="N327" s="6">
        <f>VLOOKUP(tblSalaries[[#This Row],[clean Country]],tblCountries[[Mapping]:[geo_latitude]],4,FALSE)</f>
        <v>40.580584664127599</v>
      </c>
      <c r="O327" s="6" t="s">
        <v>9</v>
      </c>
      <c r="P327" s="6">
        <v>15</v>
      </c>
      <c r="Q327" s="6" t="str">
        <f>IF(tblSalaries[[#This Row],[Years of Experience]]&lt;5,"&lt;5",IF(tblSalaries[[#This Row],[Years of Experience]]&lt;10,"&lt;10",IF(tblSalaries[[#This Row],[Years of Experience]]&lt;15,"&lt;15",IF(tblSalaries[[#This Row],[Years of Experience]]&lt;20,"&lt;20"," &gt;20"))))</f>
        <v>&lt;20</v>
      </c>
      <c r="R327" s="14">
        <v>310</v>
      </c>
      <c r="S327" s="14">
        <f>VLOOKUP(tblSalaries[[#This Row],[clean Country]],Table3[[Country]:[GNI]],2,FALSE)</f>
        <v>47310</v>
      </c>
      <c r="T327" s="18">
        <f>tblSalaries[[#This Row],[Salary in USD]]/tblSalaries[[#This Row],[PPP GNI]]</f>
        <v>1.7966603255125766</v>
      </c>
      <c r="U327" s="27">
        <f>IF(ISNUMBER(VLOOKUP(tblSalaries[[#This Row],[clean Country]],calc!$B$22:$C$127,2,TRUE)),tblSalaries[[#This Row],[Salary in USD]],0.001)</f>
        <v>1E-3</v>
      </c>
    </row>
    <row r="328" spans="2:21" ht="15" customHeight="1" x14ac:dyDescent="0.25">
      <c r="B328" s="6" t="s">
        <v>2832</v>
      </c>
      <c r="C328" s="7">
        <v>41056.001909722225</v>
      </c>
      <c r="D328" s="8">
        <v>85000</v>
      </c>
      <c r="E328" s="6">
        <v>85000</v>
      </c>
      <c r="F328" s="6" t="s">
        <v>6</v>
      </c>
      <c r="G328" s="9">
        <f>tblSalaries[[#This Row],[clean Salary (in local currency)]]*VLOOKUP(tblSalaries[[#This Row],[Currency]],tblXrate[],2,FALSE)</f>
        <v>85000</v>
      </c>
      <c r="H328" s="6" t="s">
        <v>969</v>
      </c>
      <c r="I328" s="6" t="s">
        <v>310</v>
      </c>
      <c r="J328" s="6" t="s">
        <v>15</v>
      </c>
      <c r="K328" s="6" t="str">
        <f>VLOOKUP(tblSalaries[[#This Row],[Where do you work]],tblCountries[[Actual]:[Mapping]],2,FALSE)</f>
        <v>USA</v>
      </c>
      <c r="L328" s="6" t="str">
        <f>VLOOKUP(tblSalaries[[#This Row],[clean Country]],tblCountries[[Mapping]:[Region]],2,FALSE)</f>
        <v>America</v>
      </c>
      <c r="M328" s="6">
        <f>VLOOKUP(tblSalaries[[#This Row],[clean Country]],tblCountries[[Mapping]:[geo_latitude]],3,FALSE)</f>
        <v>-100.37109375</v>
      </c>
      <c r="N328" s="6">
        <f>VLOOKUP(tblSalaries[[#This Row],[clean Country]],tblCountries[[Mapping]:[geo_latitude]],4,FALSE)</f>
        <v>40.580584664127599</v>
      </c>
      <c r="O328" s="6" t="s">
        <v>13</v>
      </c>
      <c r="P328" s="6">
        <v>1</v>
      </c>
      <c r="Q328" s="6" t="str">
        <f>IF(tblSalaries[[#This Row],[Years of Experience]]&lt;5,"&lt;5",IF(tblSalaries[[#This Row],[Years of Experience]]&lt;10,"&lt;10",IF(tblSalaries[[#This Row],[Years of Experience]]&lt;15,"&lt;15",IF(tblSalaries[[#This Row],[Years of Experience]]&lt;20,"&lt;20"," &gt;20"))))</f>
        <v>&lt;5</v>
      </c>
      <c r="R328" s="14">
        <v>311</v>
      </c>
      <c r="S328" s="14">
        <f>VLOOKUP(tblSalaries[[#This Row],[clean Country]],Table3[[Country]:[GNI]],2,FALSE)</f>
        <v>47310</v>
      </c>
      <c r="T328" s="18">
        <f>tblSalaries[[#This Row],[Salary in USD]]/tblSalaries[[#This Row],[PPP GNI]]</f>
        <v>1.7966603255125766</v>
      </c>
      <c r="U328" s="27">
        <f>IF(ISNUMBER(VLOOKUP(tblSalaries[[#This Row],[clean Country]],calc!$B$22:$C$127,2,TRUE)),tblSalaries[[#This Row],[Salary in USD]],0.001)</f>
        <v>1E-3</v>
      </c>
    </row>
    <row r="329" spans="2:21" ht="15" customHeight="1" x14ac:dyDescent="0.25">
      <c r="B329" s="6" t="s">
        <v>2969</v>
      </c>
      <c r="C329" s="7">
        <v>41057.349120370367</v>
      </c>
      <c r="D329" s="8" t="s">
        <v>1115</v>
      </c>
      <c r="E329" s="6">
        <v>85000</v>
      </c>
      <c r="F329" s="6" t="s">
        <v>6</v>
      </c>
      <c r="G329" s="9">
        <f>tblSalaries[[#This Row],[clean Salary (in local currency)]]*VLOOKUP(tblSalaries[[#This Row],[Currency]],tblXrate[],2,FALSE)</f>
        <v>85000</v>
      </c>
      <c r="H329" s="6" t="s">
        <v>1116</v>
      </c>
      <c r="I329" s="6" t="s">
        <v>3999</v>
      </c>
      <c r="J329" s="6" t="s">
        <v>84</v>
      </c>
      <c r="K329" s="6" t="str">
        <f>VLOOKUP(tblSalaries[[#This Row],[Where do you work]],tblCountries[[Actual]:[Mapping]],2,FALSE)</f>
        <v>Australia</v>
      </c>
      <c r="L329" s="6" t="str">
        <f>VLOOKUP(tblSalaries[[#This Row],[clean Country]],tblCountries[[Mapping]:[Region]],2,FALSE)</f>
        <v>Australia</v>
      </c>
      <c r="M329" s="6">
        <f>VLOOKUP(tblSalaries[[#This Row],[clean Country]],tblCountries[[Mapping]:[geo_latitude]],3,FALSE)</f>
        <v>136.67140151954899</v>
      </c>
      <c r="N329" s="6">
        <f>VLOOKUP(tblSalaries[[#This Row],[clean Country]],tblCountries[[Mapping]:[geo_latitude]],4,FALSE)</f>
        <v>-24.803590596310801</v>
      </c>
      <c r="O329" s="6" t="s">
        <v>9</v>
      </c>
      <c r="P329" s="6">
        <v>8</v>
      </c>
      <c r="Q329" s="6" t="str">
        <f>IF(tblSalaries[[#This Row],[Years of Experience]]&lt;5,"&lt;5",IF(tblSalaries[[#This Row],[Years of Experience]]&lt;10,"&lt;10",IF(tblSalaries[[#This Row],[Years of Experience]]&lt;15,"&lt;15",IF(tblSalaries[[#This Row],[Years of Experience]]&lt;20,"&lt;20"," &gt;20"))))</f>
        <v>&lt;10</v>
      </c>
      <c r="R329" s="14">
        <v>312</v>
      </c>
      <c r="S329" s="14">
        <f>VLOOKUP(tblSalaries[[#This Row],[clean Country]],Table3[[Country]:[GNI]],2,FALSE)</f>
        <v>36910</v>
      </c>
      <c r="T329" s="18">
        <f>tblSalaries[[#This Row],[Salary in USD]]/tblSalaries[[#This Row],[PPP GNI]]</f>
        <v>2.3028989433757787</v>
      </c>
      <c r="U329" s="27">
        <f>IF(ISNUMBER(VLOOKUP(tblSalaries[[#This Row],[clean Country]],calc!$B$22:$C$127,2,TRUE)),tblSalaries[[#This Row],[Salary in USD]],0.001)</f>
        <v>85000</v>
      </c>
    </row>
    <row r="330" spans="2:21" ht="15" customHeight="1" x14ac:dyDescent="0.25">
      <c r="B330" s="6" t="s">
        <v>3228</v>
      </c>
      <c r="C330" s="7">
        <v>41058.214548611111</v>
      </c>
      <c r="D330" s="8" t="s">
        <v>1398</v>
      </c>
      <c r="E330" s="6">
        <v>85000</v>
      </c>
      <c r="F330" s="6" t="s">
        <v>6</v>
      </c>
      <c r="G330" s="9">
        <f>tblSalaries[[#This Row],[clean Salary (in local currency)]]*VLOOKUP(tblSalaries[[#This Row],[Currency]],tblXrate[],2,FALSE)</f>
        <v>85000</v>
      </c>
      <c r="H330" s="6" t="s">
        <v>1399</v>
      </c>
      <c r="I330" s="6" t="s">
        <v>20</v>
      </c>
      <c r="J330" s="6" t="s">
        <v>15</v>
      </c>
      <c r="K330" s="6" t="str">
        <f>VLOOKUP(tblSalaries[[#This Row],[Where do you work]],tblCountries[[Actual]:[Mapping]],2,FALSE)</f>
        <v>USA</v>
      </c>
      <c r="L330" s="6" t="str">
        <f>VLOOKUP(tblSalaries[[#This Row],[clean Country]],tblCountries[[Mapping]:[Region]],2,FALSE)</f>
        <v>America</v>
      </c>
      <c r="M330" s="6">
        <f>VLOOKUP(tblSalaries[[#This Row],[clean Country]],tblCountries[[Mapping]:[geo_latitude]],3,FALSE)</f>
        <v>-100.37109375</v>
      </c>
      <c r="N330" s="6">
        <f>VLOOKUP(tblSalaries[[#This Row],[clean Country]],tblCountries[[Mapping]:[geo_latitude]],4,FALSE)</f>
        <v>40.580584664127599</v>
      </c>
      <c r="O330" s="6" t="s">
        <v>9</v>
      </c>
      <c r="P330" s="6">
        <v>5</v>
      </c>
      <c r="Q330" s="6" t="str">
        <f>IF(tblSalaries[[#This Row],[Years of Experience]]&lt;5,"&lt;5",IF(tblSalaries[[#This Row],[Years of Experience]]&lt;10,"&lt;10",IF(tblSalaries[[#This Row],[Years of Experience]]&lt;15,"&lt;15",IF(tblSalaries[[#This Row],[Years of Experience]]&lt;20,"&lt;20"," &gt;20"))))</f>
        <v>&lt;10</v>
      </c>
      <c r="R330" s="14">
        <v>313</v>
      </c>
      <c r="S330" s="14">
        <f>VLOOKUP(tblSalaries[[#This Row],[clean Country]],Table3[[Country]:[GNI]],2,FALSE)</f>
        <v>47310</v>
      </c>
      <c r="T330" s="18">
        <f>tblSalaries[[#This Row],[Salary in USD]]/tblSalaries[[#This Row],[PPP GNI]]</f>
        <v>1.7966603255125766</v>
      </c>
      <c r="U330" s="27">
        <f>IF(ISNUMBER(VLOOKUP(tblSalaries[[#This Row],[clean Country]],calc!$B$22:$C$127,2,TRUE)),tblSalaries[[#This Row],[Salary in USD]],0.001)</f>
        <v>1E-3</v>
      </c>
    </row>
    <row r="331" spans="2:21" ht="15" customHeight="1" x14ac:dyDescent="0.25">
      <c r="B331" s="6" t="s">
        <v>3261</v>
      </c>
      <c r="C331" s="7">
        <v>41058.458703703705</v>
      </c>
      <c r="D331" s="8">
        <v>85000</v>
      </c>
      <c r="E331" s="6">
        <v>85000</v>
      </c>
      <c r="F331" s="6" t="s">
        <v>6</v>
      </c>
      <c r="G331" s="9">
        <f>tblSalaries[[#This Row],[clean Salary (in local currency)]]*VLOOKUP(tblSalaries[[#This Row],[Currency]],tblXrate[],2,FALSE)</f>
        <v>85000</v>
      </c>
      <c r="H331" s="6" t="s">
        <v>1433</v>
      </c>
      <c r="I331" s="6" t="s">
        <v>52</v>
      </c>
      <c r="J331" s="6" t="s">
        <v>1434</v>
      </c>
      <c r="K331" s="6" t="str">
        <f>VLOOKUP(tblSalaries[[#This Row],[Where do you work]],tblCountries[[Actual]:[Mapping]],2,FALSE)</f>
        <v>Sri Lanka</v>
      </c>
      <c r="L331" s="6" t="str">
        <f>VLOOKUP(tblSalaries[[#This Row],[clean Country]],tblCountries[[Mapping]:[Region]],2,FALSE)</f>
        <v>Asia</v>
      </c>
      <c r="M331" s="6">
        <f>VLOOKUP(tblSalaries[[#This Row],[clean Country]],tblCountries[[Mapping]:[geo_latitude]],3,FALSE)</f>
        <v>80.833844200000001</v>
      </c>
      <c r="N331" s="6">
        <f>VLOOKUP(tblSalaries[[#This Row],[clean Country]],tblCountries[[Mapping]:[geo_latitude]],4,FALSE)</f>
        <v>7.9090562000000002</v>
      </c>
      <c r="O331" s="6" t="s">
        <v>13</v>
      </c>
      <c r="P331" s="6">
        <v>10</v>
      </c>
      <c r="Q331" s="6" t="str">
        <f>IF(tblSalaries[[#This Row],[Years of Experience]]&lt;5,"&lt;5",IF(tblSalaries[[#This Row],[Years of Experience]]&lt;10,"&lt;10",IF(tblSalaries[[#This Row],[Years of Experience]]&lt;15,"&lt;15",IF(tblSalaries[[#This Row],[Years of Experience]]&lt;20,"&lt;20"," &gt;20"))))</f>
        <v>&lt;15</v>
      </c>
      <c r="R331" s="14">
        <v>314</v>
      </c>
      <c r="S331" s="14">
        <f>VLOOKUP(tblSalaries[[#This Row],[clean Country]],Table3[[Country]:[GNI]],2,FALSE)</f>
        <v>5010</v>
      </c>
      <c r="T331" s="18">
        <f>tblSalaries[[#This Row],[Salary in USD]]/tblSalaries[[#This Row],[PPP GNI]]</f>
        <v>16.966067864271459</v>
      </c>
      <c r="U331" s="27">
        <f>IF(ISNUMBER(VLOOKUP(tblSalaries[[#This Row],[clean Country]],calc!$B$22:$C$127,2,TRUE)),tblSalaries[[#This Row],[Salary in USD]],0.001)</f>
        <v>85000</v>
      </c>
    </row>
    <row r="332" spans="2:21" ht="15" customHeight="1" x14ac:dyDescent="0.25">
      <c r="B332" s="6" t="s">
        <v>3356</v>
      </c>
      <c r="C332" s="7">
        <v>41058.894525462965</v>
      </c>
      <c r="D332" s="8">
        <v>85000</v>
      </c>
      <c r="E332" s="6">
        <v>85000</v>
      </c>
      <c r="F332" s="6" t="s">
        <v>6</v>
      </c>
      <c r="G332" s="9">
        <f>tblSalaries[[#This Row],[clean Salary (in local currency)]]*VLOOKUP(tblSalaries[[#This Row],[Currency]],tblXrate[],2,FALSE)</f>
        <v>85000</v>
      </c>
      <c r="H332" s="6" t="s">
        <v>72</v>
      </c>
      <c r="I332" s="6" t="s">
        <v>20</v>
      </c>
      <c r="J332" s="6" t="s">
        <v>15</v>
      </c>
      <c r="K332" s="6" t="str">
        <f>VLOOKUP(tblSalaries[[#This Row],[Where do you work]],tblCountries[[Actual]:[Mapping]],2,FALSE)</f>
        <v>USA</v>
      </c>
      <c r="L332" s="6" t="str">
        <f>VLOOKUP(tblSalaries[[#This Row],[clean Country]],tblCountries[[Mapping]:[Region]],2,FALSE)</f>
        <v>America</v>
      </c>
      <c r="M332" s="6">
        <f>VLOOKUP(tblSalaries[[#This Row],[clean Country]],tblCountries[[Mapping]:[geo_latitude]],3,FALSE)</f>
        <v>-100.37109375</v>
      </c>
      <c r="N332" s="6">
        <f>VLOOKUP(tblSalaries[[#This Row],[clean Country]],tblCountries[[Mapping]:[geo_latitude]],4,FALSE)</f>
        <v>40.580584664127599</v>
      </c>
      <c r="O332" s="6" t="s">
        <v>9</v>
      </c>
      <c r="P332" s="6">
        <v>17</v>
      </c>
      <c r="Q332" s="6" t="str">
        <f>IF(tblSalaries[[#This Row],[Years of Experience]]&lt;5,"&lt;5",IF(tblSalaries[[#This Row],[Years of Experience]]&lt;10,"&lt;10",IF(tblSalaries[[#This Row],[Years of Experience]]&lt;15,"&lt;15",IF(tblSalaries[[#This Row],[Years of Experience]]&lt;20,"&lt;20"," &gt;20"))))</f>
        <v>&lt;20</v>
      </c>
      <c r="R332" s="14">
        <v>315</v>
      </c>
      <c r="S332" s="14">
        <f>VLOOKUP(tblSalaries[[#This Row],[clean Country]],Table3[[Country]:[GNI]],2,FALSE)</f>
        <v>47310</v>
      </c>
      <c r="T332" s="18">
        <f>tblSalaries[[#This Row],[Salary in USD]]/tblSalaries[[#This Row],[PPP GNI]]</f>
        <v>1.7966603255125766</v>
      </c>
      <c r="U332" s="27">
        <f>IF(ISNUMBER(VLOOKUP(tblSalaries[[#This Row],[clean Country]],calc!$B$22:$C$127,2,TRUE)),tblSalaries[[#This Row],[Salary in USD]],0.001)</f>
        <v>1E-3</v>
      </c>
    </row>
    <row r="333" spans="2:21" ht="15" customHeight="1" x14ac:dyDescent="0.25">
      <c r="B333" s="6" t="s">
        <v>3359</v>
      </c>
      <c r="C333" s="7">
        <v>41058.901504629626</v>
      </c>
      <c r="D333" s="8">
        <v>85000</v>
      </c>
      <c r="E333" s="6">
        <v>85000</v>
      </c>
      <c r="F333" s="6" t="s">
        <v>6</v>
      </c>
      <c r="G333" s="9">
        <f>tblSalaries[[#This Row],[clean Salary (in local currency)]]*VLOOKUP(tblSalaries[[#This Row],[Currency]],tblXrate[],2,FALSE)</f>
        <v>85000</v>
      </c>
      <c r="H333" s="6" t="s">
        <v>1544</v>
      </c>
      <c r="I333" s="6" t="s">
        <v>279</v>
      </c>
      <c r="J333" s="6" t="s">
        <v>15</v>
      </c>
      <c r="K333" s="6" t="str">
        <f>VLOOKUP(tblSalaries[[#This Row],[Where do you work]],tblCountries[[Actual]:[Mapping]],2,FALSE)</f>
        <v>USA</v>
      </c>
      <c r="L333" s="6" t="str">
        <f>VLOOKUP(tblSalaries[[#This Row],[clean Country]],tblCountries[[Mapping]:[Region]],2,FALSE)</f>
        <v>America</v>
      </c>
      <c r="M333" s="6">
        <f>VLOOKUP(tblSalaries[[#This Row],[clean Country]],tblCountries[[Mapping]:[geo_latitude]],3,FALSE)</f>
        <v>-100.37109375</v>
      </c>
      <c r="N333" s="6">
        <f>VLOOKUP(tblSalaries[[#This Row],[clean Country]],tblCountries[[Mapping]:[geo_latitude]],4,FALSE)</f>
        <v>40.580584664127599</v>
      </c>
      <c r="O333" s="6" t="s">
        <v>18</v>
      </c>
      <c r="P333" s="6">
        <v>25</v>
      </c>
      <c r="Q333" s="6" t="str">
        <f>IF(tblSalaries[[#This Row],[Years of Experience]]&lt;5,"&lt;5",IF(tblSalaries[[#This Row],[Years of Experience]]&lt;10,"&lt;10",IF(tblSalaries[[#This Row],[Years of Experience]]&lt;15,"&lt;15",IF(tblSalaries[[#This Row],[Years of Experience]]&lt;20,"&lt;20"," &gt;20"))))</f>
        <v xml:space="preserve"> &gt;20</v>
      </c>
      <c r="R333" s="14">
        <v>316</v>
      </c>
      <c r="S333" s="14">
        <f>VLOOKUP(tblSalaries[[#This Row],[clean Country]],Table3[[Country]:[GNI]],2,FALSE)</f>
        <v>47310</v>
      </c>
      <c r="T333" s="18">
        <f>tblSalaries[[#This Row],[Salary in USD]]/tblSalaries[[#This Row],[PPP GNI]]</f>
        <v>1.7966603255125766</v>
      </c>
      <c r="U333" s="27">
        <f>IF(ISNUMBER(VLOOKUP(tblSalaries[[#This Row],[clean Country]],calc!$B$22:$C$127,2,TRUE)),tblSalaries[[#This Row],[Salary in USD]],0.001)</f>
        <v>1E-3</v>
      </c>
    </row>
    <row r="334" spans="2:21" ht="15" customHeight="1" x14ac:dyDescent="0.25">
      <c r="B334" s="6" t="s">
        <v>3457</v>
      </c>
      <c r="C334" s="7">
        <v>41059.792592592596</v>
      </c>
      <c r="D334" s="8">
        <v>85000</v>
      </c>
      <c r="E334" s="6">
        <v>85000</v>
      </c>
      <c r="F334" s="6" t="s">
        <v>6</v>
      </c>
      <c r="G334" s="9">
        <f>tblSalaries[[#This Row],[clean Salary (in local currency)]]*VLOOKUP(tblSalaries[[#This Row],[Currency]],tblXrate[],2,FALSE)</f>
        <v>85000</v>
      </c>
      <c r="H334" s="6" t="s">
        <v>1639</v>
      </c>
      <c r="I334" s="6" t="s">
        <v>20</v>
      </c>
      <c r="J334" s="6" t="s">
        <v>15</v>
      </c>
      <c r="K334" s="6" t="str">
        <f>VLOOKUP(tblSalaries[[#This Row],[Where do you work]],tblCountries[[Actual]:[Mapping]],2,FALSE)</f>
        <v>USA</v>
      </c>
      <c r="L334" s="6" t="str">
        <f>VLOOKUP(tblSalaries[[#This Row],[clean Country]],tblCountries[[Mapping]:[Region]],2,FALSE)</f>
        <v>America</v>
      </c>
      <c r="M334" s="6">
        <f>VLOOKUP(tblSalaries[[#This Row],[clean Country]],tblCountries[[Mapping]:[geo_latitude]],3,FALSE)</f>
        <v>-100.37109375</v>
      </c>
      <c r="N334" s="6">
        <f>VLOOKUP(tblSalaries[[#This Row],[clean Country]],tblCountries[[Mapping]:[geo_latitude]],4,FALSE)</f>
        <v>40.580584664127599</v>
      </c>
      <c r="O334" s="6" t="s">
        <v>9</v>
      </c>
      <c r="P334" s="6">
        <v>9</v>
      </c>
      <c r="Q334" s="6" t="str">
        <f>IF(tblSalaries[[#This Row],[Years of Experience]]&lt;5,"&lt;5",IF(tblSalaries[[#This Row],[Years of Experience]]&lt;10,"&lt;10",IF(tblSalaries[[#This Row],[Years of Experience]]&lt;15,"&lt;15",IF(tblSalaries[[#This Row],[Years of Experience]]&lt;20,"&lt;20"," &gt;20"))))</f>
        <v>&lt;10</v>
      </c>
      <c r="R334" s="14">
        <v>317</v>
      </c>
      <c r="S334" s="14">
        <f>VLOOKUP(tblSalaries[[#This Row],[clean Country]],Table3[[Country]:[GNI]],2,FALSE)</f>
        <v>47310</v>
      </c>
      <c r="T334" s="18">
        <f>tblSalaries[[#This Row],[Salary in USD]]/tblSalaries[[#This Row],[PPP GNI]]</f>
        <v>1.7966603255125766</v>
      </c>
      <c r="U334" s="27">
        <f>IF(ISNUMBER(VLOOKUP(tblSalaries[[#This Row],[clean Country]],calc!$B$22:$C$127,2,TRUE)),tblSalaries[[#This Row],[Salary in USD]],0.001)</f>
        <v>1E-3</v>
      </c>
    </row>
    <row r="335" spans="2:21" ht="15" customHeight="1" x14ac:dyDescent="0.25">
      <c r="B335" s="6" t="s">
        <v>3553</v>
      </c>
      <c r="C335" s="7">
        <v>41061.287407407406</v>
      </c>
      <c r="D335" s="8">
        <v>85000</v>
      </c>
      <c r="E335" s="6">
        <v>85000</v>
      </c>
      <c r="F335" s="6" t="s">
        <v>6</v>
      </c>
      <c r="G335" s="9">
        <f>tblSalaries[[#This Row],[clean Salary (in local currency)]]*VLOOKUP(tblSalaries[[#This Row],[Currency]],tblXrate[],2,FALSE)</f>
        <v>85000</v>
      </c>
      <c r="H335" s="6" t="s">
        <v>1733</v>
      </c>
      <c r="I335" s="6" t="s">
        <v>3999</v>
      </c>
      <c r="J335" s="6" t="s">
        <v>15</v>
      </c>
      <c r="K335" s="6" t="str">
        <f>VLOOKUP(tblSalaries[[#This Row],[Where do you work]],tblCountries[[Actual]:[Mapping]],2,FALSE)</f>
        <v>USA</v>
      </c>
      <c r="L335" s="6" t="str">
        <f>VLOOKUP(tblSalaries[[#This Row],[clean Country]],tblCountries[[Mapping]:[Region]],2,FALSE)</f>
        <v>America</v>
      </c>
      <c r="M335" s="6">
        <f>VLOOKUP(tblSalaries[[#This Row],[clean Country]],tblCountries[[Mapping]:[geo_latitude]],3,FALSE)</f>
        <v>-100.37109375</v>
      </c>
      <c r="N335" s="6">
        <f>VLOOKUP(tblSalaries[[#This Row],[clean Country]],tblCountries[[Mapping]:[geo_latitude]],4,FALSE)</f>
        <v>40.580584664127599</v>
      </c>
      <c r="O335" s="6" t="s">
        <v>9</v>
      </c>
      <c r="P335" s="6">
        <v>10</v>
      </c>
      <c r="Q335" s="6" t="str">
        <f>IF(tblSalaries[[#This Row],[Years of Experience]]&lt;5,"&lt;5",IF(tblSalaries[[#This Row],[Years of Experience]]&lt;10,"&lt;10",IF(tblSalaries[[#This Row],[Years of Experience]]&lt;15,"&lt;15",IF(tblSalaries[[#This Row],[Years of Experience]]&lt;20,"&lt;20"," &gt;20"))))</f>
        <v>&lt;15</v>
      </c>
      <c r="R335" s="14">
        <v>318</v>
      </c>
      <c r="S335" s="14">
        <f>VLOOKUP(tblSalaries[[#This Row],[clean Country]],Table3[[Country]:[GNI]],2,FALSE)</f>
        <v>47310</v>
      </c>
      <c r="T335" s="18">
        <f>tblSalaries[[#This Row],[Salary in USD]]/tblSalaries[[#This Row],[PPP GNI]]</f>
        <v>1.7966603255125766</v>
      </c>
      <c r="U335" s="27">
        <f>IF(ISNUMBER(VLOOKUP(tblSalaries[[#This Row],[clean Country]],calc!$B$22:$C$127,2,TRUE)),tblSalaries[[#This Row],[Salary in USD]],0.001)</f>
        <v>1E-3</v>
      </c>
    </row>
    <row r="336" spans="2:21" ht="15" customHeight="1" x14ac:dyDescent="0.25">
      <c r="B336" s="6" t="s">
        <v>3589</v>
      </c>
      <c r="C336" s="7">
        <v>41062.320856481485</v>
      </c>
      <c r="D336" s="8">
        <v>85000</v>
      </c>
      <c r="E336" s="6">
        <v>85000</v>
      </c>
      <c r="F336" s="6" t="s">
        <v>6</v>
      </c>
      <c r="G336" s="9">
        <f>tblSalaries[[#This Row],[clean Salary (in local currency)]]*VLOOKUP(tblSalaries[[#This Row],[Currency]],tblXrate[],2,FALSE)</f>
        <v>85000</v>
      </c>
      <c r="H336" s="6" t="s">
        <v>89</v>
      </c>
      <c r="I336" s="6" t="s">
        <v>310</v>
      </c>
      <c r="J336" s="6" t="s">
        <v>15</v>
      </c>
      <c r="K336" s="6" t="str">
        <f>VLOOKUP(tblSalaries[[#This Row],[Where do you work]],tblCountries[[Actual]:[Mapping]],2,FALSE)</f>
        <v>USA</v>
      </c>
      <c r="L336" s="6" t="str">
        <f>VLOOKUP(tblSalaries[[#This Row],[clean Country]],tblCountries[[Mapping]:[Region]],2,FALSE)</f>
        <v>America</v>
      </c>
      <c r="M336" s="6">
        <f>VLOOKUP(tblSalaries[[#This Row],[clean Country]],tblCountries[[Mapping]:[geo_latitude]],3,FALSE)</f>
        <v>-100.37109375</v>
      </c>
      <c r="N336" s="6">
        <f>VLOOKUP(tblSalaries[[#This Row],[clean Country]],tblCountries[[Mapping]:[geo_latitude]],4,FALSE)</f>
        <v>40.580584664127599</v>
      </c>
      <c r="O336" s="6" t="s">
        <v>18</v>
      </c>
      <c r="P336" s="6">
        <v>8</v>
      </c>
      <c r="Q336" s="6" t="str">
        <f>IF(tblSalaries[[#This Row],[Years of Experience]]&lt;5,"&lt;5",IF(tblSalaries[[#This Row],[Years of Experience]]&lt;10,"&lt;10",IF(tblSalaries[[#This Row],[Years of Experience]]&lt;15,"&lt;15",IF(tblSalaries[[#This Row],[Years of Experience]]&lt;20,"&lt;20"," &gt;20"))))</f>
        <v>&lt;10</v>
      </c>
      <c r="R336" s="14">
        <v>319</v>
      </c>
      <c r="S336" s="14">
        <f>VLOOKUP(tblSalaries[[#This Row],[clean Country]],Table3[[Country]:[GNI]],2,FALSE)</f>
        <v>47310</v>
      </c>
      <c r="T336" s="18">
        <f>tblSalaries[[#This Row],[Salary in USD]]/tblSalaries[[#This Row],[PPP GNI]]</f>
        <v>1.7966603255125766</v>
      </c>
      <c r="U336" s="27">
        <f>IF(ISNUMBER(VLOOKUP(tblSalaries[[#This Row],[clean Country]],calc!$B$22:$C$127,2,TRUE)),tblSalaries[[#This Row],[Salary in USD]],0.001)</f>
        <v>1E-3</v>
      </c>
    </row>
    <row r="337" spans="2:21" ht="15" customHeight="1" x14ac:dyDescent="0.25">
      <c r="B337" s="6" t="s">
        <v>3637</v>
      </c>
      <c r="C337" s="7">
        <v>41064.971307870372</v>
      </c>
      <c r="D337" s="8">
        <v>85000</v>
      </c>
      <c r="E337" s="6">
        <v>85000</v>
      </c>
      <c r="F337" s="6" t="s">
        <v>6</v>
      </c>
      <c r="G337" s="9">
        <f>tblSalaries[[#This Row],[clean Salary (in local currency)]]*VLOOKUP(tblSalaries[[#This Row],[Currency]],tblXrate[],2,FALSE)</f>
        <v>85000</v>
      </c>
      <c r="H337" s="6" t="s">
        <v>1806</v>
      </c>
      <c r="I337" s="6" t="s">
        <v>52</v>
      </c>
      <c r="J337" s="6" t="s">
        <v>15</v>
      </c>
      <c r="K337" s="6" t="str">
        <f>VLOOKUP(tblSalaries[[#This Row],[Where do you work]],tblCountries[[Actual]:[Mapping]],2,FALSE)</f>
        <v>USA</v>
      </c>
      <c r="L337" s="6" t="str">
        <f>VLOOKUP(tblSalaries[[#This Row],[clean Country]],tblCountries[[Mapping]:[Region]],2,FALSE)</f>
        <v>America</v>
      </c>
      <c r="M337" s="6">
        <f>VLOOKUP(tblSalaries[[#This Row],[clean Country]],tblCountries[[Mapping]:[geo_latitude]],3,FALSE)</f>
        <v>-100.37109375</v>
      </c>
      <c r="N337" s="6">
        <f>VLOOKUP(tblSalaries[[#This Row],[clean Country]],tblCountries[[Mapping]:[geo_latitude]],4,FALSE)</f>
        <v>40.580584664127599</v>
      </c>
      <c r="O337" s="6" t="s">
        <v>13</v>
      </c>
      <c r="P337" s="6">
        <v>10</v>
      </c>
      <c r="Q337" s="6" t="str">
        <f>IF(tblSalaries[[#This Row],[Years of Experience]]&lt;5,"&lt;5",IF(tblSalaries[[#This Row],[Years of Experience]]&lt;10,"&lt;10",IF(tblSalaries[[#This Row],[Years of Experience]]&lt;15,"&lt;15",IF(tblSalaries[[#This Row],[Years of Experience]]&lt;20,"&lt;20"," &gt;20"))))</f>
        <v>&lt;15</v>
      </c>
      <c r="R337" s="14">
        <v>320</v>
      </c>
      <c r="S337" s="14">
        <f>VLOOKUP(tblSalaries[[#This Row],[clean Country]],Table3[[Country]:[GNI]],2,FALSE)</f>
        <v>47310</v>
      </c>
      <c r="T337" s="18">
        <f>tblSalaries[[#This Row],[Salary in USD]]/tblSalaries[[#This Row],[PPP GNI]]</f>
        <v>1.7966603255125766</v>
      </c>
      <c r="U337" s="27">
        <f>IF(ISNUMBER(VLOOKUP(tblSalaries[[#This Row],[clean Country]],calc!$B$22:$C$127,2,TRUE)),tblSalaries[[#This Row],[Salary in USD]],0.001)</f>
        <v>1E-3</v>
      </c>
    </row>
    <row r="338" spans="2:21" ht="15" customHeight="1" x14ac:dyDescent="0.25">
      <c r="B338" s="6" t="s">
        <v>3661</v>
      </c>
      <c r="C338" s="7">
        <v>41065.898460648146</v>
      </c>
      <c r="D338" s="8">
        <v>85000</v>
      </c>
      <c r="E338" s="6">
        <v>85000</v>
      </c>
      <c r="F338" s="6" t="s">
        <v>6</v>
      </c>
      <c r="G338" s="9">
        <f>tblSalaries[[#This Row],[clean Salary (in local currency)]]*VLOOKUP(tblSalaries[[#This Row],[Currency]],tblXrate[],2,FALSE)</f>
        <v>85000</v>
      </c>
      <c r="H338" s="6" t="s">
        <v>14</v>
      </c>
      <c r="I338" s="6" t="s">
        <v>20</v>
      </c>
      <c r="J338" s="6" t="s">
        <v>15</v>
      </c>
      <c r="K338" s="6" t="str">
        <f>VLOOKUP(tblSalaries[[#This Row],[Where do you work]],tblCountries[[Actual]:[Mapping]],2,FALSE)</f>
        <v>USA</v>
      </c>
      <c r="L338" s="6" t="str">
        <f>VLOOKUP(tblSalaries[[#This Row],[clean Country]],tblCountries[[Mapping]:[Region]],2,FALSE)</f>
        <v>America</v>
      </c>
      <c r="M338" s="6">
        <f>VLOOKUP(tblSalaries[[#This Row],[clean Country]],tblCountries[[Mapping]:[geo_latitude]],3,FALSE)</f>
        <v>-100.37109375</v>
      </c>
      <c r="N338" s="6">
        <f>VLOOKUP(tblSalaries[[#This Row],[clean Country]],tblCountries[[Mapping]:[geo_latitude]],4,FALSE)</f>
        <v>40.580584664127599</v>
      </c>
      <c r="O338" s="6" t="s">
        <v>9</v>
      </c>
      <c r="P338" s="6">
        <v>12</v>
      </c>
      <c r="Q338" s="6" t="str">
        <f>IF(tblSalaries[[#This Row],[Years of Experience]]&lt;5,"&lt;5",IF(tblSalaries[[#This Row],[Years of Experience]]&lt;10,"&lt;10",IF(tblSalaries[[#This Row],[Years of Experience]]&lt;15,"&lt;15",IF(tblSalaries[[#This Row],[Years of Experience]]&lt;20,"&lt;20"," &gt;20"))))</f>
        <v>&lt;15</v>
      </c>
      <c r="R338" s="14">
        <v>321</v>
      </c>
      <c r="S338" s="14">
        <f>VLOOKUP(tblSalaries[[#This Row],[clean Country]],Table3[[Country]:[GNI]],2,FALSE)</f>
        <v>47310</v>
      </c>
      <c r="T338" s="18">
        <f>tblSalaries[[#This Row],[Salary in USD]]/tblSalaries[[#This Row],[PPP GNI]]</f>
        <v>1.7966603255125766</v>
      </c>
      <c r="U338" s="27">
        <f>IF(ISNUMBER(VLOOKUP(tblSalaries[[#This Row],[clean Country]],calc!$B$22:$C$127,2,TRUE)),tblSalaries[[#This Row],[Salary in USD]],0.001)</f>
        <v>1E-3</v>
      </c>
    </row>
    <row r="339" spans="2:21" ht="15" customHeight="1" x14ac:dyDescent="0.25">
      <c r="B339" s="6" t="s">
        <v>3715</v>
      </c>
      <c r="C339" s="7">
        <v>41068.407627314817</v>
      </c>
      <c r="D339" s="8">
        <v>85000</v>
      </c>
      <c r="E339" s="6">
        <v>85000</v>
      </c>
      <c r="F339" s="6" t="s">
        <v>6</v>
      </c>
      <c r="G339" s="9">
        <f>tblSalaries[[#This Row],[clean Salary (in local currency)]]*VLOOKUP(tblSalaries[[#This Row],[Currency]],tblXrate[],2,FALSE)</f>
        <v>85000</v>
      </c>
      <c r="H339" s="6" t="s">
        <v>191</v>
      </c>
      <c r="I339" s="6" t="s">
        <v>310</v>
      </c>
      <c r="J339" s="6" t="s">
        <v>15</v>
      </c>
      <c r="K339" s="6" t="str">
        <f>VLOOKUP(tblSalaries[[#This Row],[Where do you work]],tblCountries[[Actual]:[Mapping]],2,FALSE)</f>
        <v>USA</v>
      </c>
      <c r="L339" s="6" t="str">
        <f>VLOOKUP(tblSalaries[[#This Row],[clean Country]],tblCountries[[Mapping]:[Region]],2,FALSE)</f>
        <v>America</v>
      </c>
      <c r="M339" s="6">
        <f>VLOOKUP(tblSalaries[[#This Row],[clean Country]],tblCountries[[Mapping]:[geo_latitude]],3,FALSE)</f>
        <v>-100.37109375</v>
      </c>
      <c r="N339" s="6">
        <f>VLOOKUP(tblSalaries[[#This Row],[clean Country]],tblCountries[[Mapping]:[geo_latitude]],4,FALSE)</f>
        <v>40.580584664127599</v>
      </c>
      <c r="O339" s="6" t="s">
        <v>9</v>
      </c>
      <c r="P339" s="6">
        <v>20</v>
      </c>
      <c r="Q339" s="6" t="str">
        <f>IF(tblSalaries[[#This Row],[Years of Experience]]&lt;5,"&lt;5",IF(tblSalaries[[#This Row],[Years of Experience]]&lt;10,"&lt;10",IF(tblSalaries[[#This Row],[Years of Experience]]&lt;15,"&lt;15",IF(tblSalaries[[#This Row],[Years of Experience]]&lt;20,"&lt;20"," &gt;20"))))</f>
        <v xml:space="preserve"> &gt;20</v>
      </c>
      <c r="R339" s="14">
        <v>322</v>
      </c>
      <c r="S339" s="14">
        <f>VLOOKUP(tblSalaries[[#This Row],[clean Country]],Table3[[Country]:[GNI]],2,FALSE)</f>
        <v>47310</v>
      </c>
      <c r="T339" s="18">
        <f>tblSalaries[[#This Row],[Salary in USD]]/tblSalaries[[#This Row],[PPP GNI]]</f>
        <v>1.7966603255125766</v>
      </c>
      <c r="U339" s="27">
        <f>IF(ISNUMBER(VLOOKUP(tblSalaries[[#This Row],[clean Country]],calc!$B$22:$C$127,2,TRUE)),tblSalaries[[#This Row],[Salary in USD]],0.001)</f>
        <v>1E-3</v>
      </c>
    </row>
    <row r="340" spans="2:21" ht="15" customHeight="1" x14ac:dyDescent="0.25">
      <c r="B340" s="6" t="s">
        <v>3739</v>
      </c>
      <c r="C340" s="7">
        <v>41070.097280092596</v>
      </c>
      <c r="D340" s="8">
        <v>85000</v>
      </c>
      <c r="E340" s="6">
        <v>85000</v>
      </c>
      <c r="F340" s="6" t="s">
        <v>6</v>
      </c>
      <c r="G340" s="9">
        <f>tblSalaries[[#This Row],[clean Salary (in local currency)]]*VLOOKUP(tblSalaries[[#This Row],[Currency]],tblXrate[],2,FALSE)</f>
        <v>85000</v>
      </c>
      <c r="H340" s="6" t="s">
        <v>1890</v>
      </c>
      <c r="I340" s="6" t="s">
        <v>52</v>
      </c>
      <c r="J340" s="6" t="s">
        <v>15</v>
      </c>
      <c r="K340" s="6" t="str">
        <f>VLOOKUP(tblSalaries[[#This Row],[Where do you work]],tblCountries[[Actual]:[Mapping]],2,FALSE)</f>
        <v>USA</v>
      </c>
      <c r="L340" s="6" t="str">
        <f>VLOOKUP(tblSalaries[[#This Row],[clean Country]],tblCountries[[Mapping]:[Region]],2,FALSE)</f>
        <v>America</v>
      </c>
      <c r="M340" s="6">
        <f>VLOOKUP(tblSalaries[[#This Row],[clean Country]],tblCountries[[Mapping]:[geo_latitude]],3,FALSE)</f>
        <v>-100.37109375</v>
      </c>
      <c r="N340" s="6">
        <f>VLOOKUP(tblSalaries[[#This Row],[clean Country]],tblCountries[[Mapping]:[geo_latitude]],4,FALSE)</f>
        <v>40.580584664127599</v>
      </c>
      <c r="O340" s="6" t="s">
        <v>18</v>
      </c>
      <c r="P340" s="6">
        <v>15</v>
      </c>
      <c r="Q340" s="6" t="str">
        <f>IF(tblSalaries[[#This Row],[Years of Experience]]&lt;5,"&lt;5",IF(tblSalaries[[#This Row],[Years of Experience]]&lt;10,"&lt;10",IF(tblSalaries[[#This Row],[Years of Experience]]&lt;15,"&lt;15",IF(tblSalaries[[#This Row],[Years of Experience]]&lt;20,"&lt;20"," &gt;20"))))</f>
        <v>&lt;20</v>
      </c>
      <c r="R340" s="14">
        <v>323</v>
      </c>
      <c r="S340" s="14">
        <f>VLOOKUP(tblSalaries[[#This Row],[clean Country]],Table3[[Country]:[GNI]],2,FALSE)</f>
        <v>47310</v>
      </c>
      <c r="T340" s="18">
        <f>tblSalaries[[#This Row],[Salary in USD]]/tblSalaries[[#This Row],[PPP GNI]]</f>
        <v>1.7966603255125766</v>
      </c>
      <c r="U340" s="27">
        <f>IF(ISNUMBER(VLOOKUP(tblSalaries[[#This Row],[clean Country]],calc!$B$22:$C$127,2,TRUE)),tblSalaries[[#This Row],[Salary in USD]],0.001)</f>
        <v>1E-3</v>
      </c>
    </row>
    <row r="341" spans="2:21" ht="15" customHeight="1" x14ac:dyDescent="0.25">
      <c r="B341" s="6" t="s">
        <v>3773</v>
      </c>
      <c r="C341" s="7">
        <v>41072.510949074072</v>
      </c>
      <c r="D341" s="8">
        <v>85000</v>
      </c>
      <c r="E341" s="6">
        <v>85000</v>
      </c>
      <c r="F341" s="6" t="s">
        <v>6</v>
      </c>
      <c r="G341" s="9">
        <f>tblSalaries[[#This Row],[clean Salary (in local currency)]]*VLOOKUP(tblSalaries[[#This Row],[Currency]],tblXrate[],2,FALSE)</f>
        <v>85000</v>
      </c>
      <c r="H341" s="6" t="s">
        <v>1913</v>
      </c>
      <c r="I341" s="6" t="s">
        <v>20</v>
      </c>
      <c r="J341" s="6" t="s">
        <v>15</v>
      </c>
      <c r="K341" s="6" t="str">
        <f>VLOOKUP(tblSalaries[[#This Row],[Where do you work]],tblCountries[[Actual]:[Mapping]],2,FALSE)</f>
        <v>USA</v>
      </c>
      <c r="L341" s="6" t="str">
        <f>VLOOKUP(tblSalaries[[#This Row],[clean Country]],tblCountries[[Mapping]:[Region]],2,FALSE)</f>
        <v>America</v>
      </c>
      <c r="M341" s="6">
        <f>VLOOKUP(tblSalaries[[#This Row],[clean Country]],tblCountries[[Mapping]:[geo_latitude]],3,FALSE)</f>
        <v>-100.37109375</v>
      </c>
      <c r="N341" s="6">
        <f>VLOOKUP(tblSalaries[[#This Row],[clean Country]],tblCountries[[Mapping]:[geo_latitude]],4,FALSE)</f>
        <v>40.580584664127599</v>
      </c>
      <c r="O341" s="6" t="s">
        <v>13</v>
      </c>
      <c r="P341" s="6">
        <v>3</v>
      </c>
      <c r="Q341" s="6" t="str">
        <f>IF(tblSalaries[[#This Row],[Years of Experience]]&lt;5,"&lt;5",IF(tblSalaries[[#This Row],[Years of Experience]]&lt;10,"&lt;10",IF(tblSalaries[[#This Row],[Years of Experience]]&lt;15,"&lt;15",IF(tblSalaries[[#This Row],[Years of Experience]]&lt;20,"&lt;20"," &gt;20"))))</f>
        <v>&lt;5</v>
      </c>
      <c r="R341" s="14">
        <v>324</v>
      </c>
      <c r="S341" s="14">
        <f>VLOOKUP(tblSalaries[[#This Row],[clean Country]],Table3[[Country]:[GNI]],2,FALSE)</f>
        <v>47310</v>
      </c>
      <c r="T341" s="18">
        <f>tblSalaries[[#This Row],[Salary in USD]]/tblSalaries[[#This Row],[PPP GNI]]</f>
        <v>1.7966603255125766</v>
      </c>
      <c r="U341" s="27">
        <f>IF(ISNUMBER(VLOOKUP(tblSalaries[[#This Row],[clean Country]],calc!$B$22:$C$127,2,TRUE)),tblSalaries[[#This Row],[Salary in USD]],0.001)</f>
        <v>1E-3</v>
      </c>
    </row>
    <row r="342" spans="2:21" ht="15" customHeight="1" x14ac:dyDescent="0.25">
      <c r="B342" s="6" t="s">
        <v>3815</v>
      </c>
      <c r="C342" s="7">
        <v>41075.10429398148</v>
      </c>
      <c r="D342" s="8" t="s">
        <v>1946</v>
      </c>
      <c r="E342" s="6">
        <v>85000</v>
      </c>
      <c r="F342" s="6" t="s">
        <v>6</v>
      </c>
      <c r="G342" s="9">
        <f>tblSalaries[[#This Row],[clean Salary (in local currency)]]*VLOOKUP(tblSalaries[[#This Row],[Currency]],tblXrate[],2,FALSE)</f>
        <v>85000</v>
      </c>
      <c r="H342" s="6" t="s">
        <v>1947</v>
      </c>
      <c r="I342" s="6" t="s">
        <v>4001</v>
      </c>
      <c r="J342" s="6" t="s">
        <v>15</v>
      </c>
      <c r="K342" s="6" t="str">
        <f>VLOOKUP(tblSalaries[[#This Row],[Where do you work]],tblCountries[[Actual]:[Mapping]],2,FALSE)</f>
        <v>USA</v>
      </c>
      <c r="L342" s="6" t="str">
        <f>VLOOKUP(tblSalaries[[#This Row],[clean Country]],tblCountries[[Mapping]:[Region]],2,FALSE)</f>
        <v>America</v>
      </c>
      <c r="M342" s="6">
        <f>VLOOKUP(tblSalaries[[#This Row],[clean Country]],tblCountries[[Mapping]:[geo_latitude]],3,FALSE)</f>
        <v>-100.37109375</v>
      </c>
      <c r="N342" s="6">
        <f>VLOOKUP(tblSalaries[[#This Row],[clean Country]],tblCountries[[Mapping]:[geo_latitude]],4,FALSE)</f>
        <v>40.580584664127599</v>
      </c>
      <c r="O342" s="6" t="s">
        <v>18</v>
      </c>
      <c r="P342" s="6">
        <v>15</v>
      </c>
      <c r="Q342" s="6" t="str">
        <f>IF(tblSalaries[[#This Row],[Years of Experience]]&lt;5,"&lt;5",IF(tblSalaries[[#This Row],[Years of Experience]]&lt;10,"&lt;10",IF(tblSalaries[[#This Row],[Years of Experience]]&lt;15,"&lt;15",IF(tblSalaries[[#This Row],[Years of Experience]]&lt;20,"&lt;20"," &gt;20"))))</f>
        <v>&lt;20</v>
      </c>
      <c r="R342" s="14">
        <v>325</v>
      </c>
      <c r="S342" s="14">
        <f>VLOOKUP(tblSalaries[[#This Row],[clean Country]],Table3[[Country]:[GNI]],2,FALSE)</f>
        <v>47310</v>
      </c>
      <c r="T342" s="18">
        <f>tblSalaries[[#This Row],[Salary in USD]]/tblSalaries[[#This Row],[PPP GNI]]</f>
        <v>1.7966603255125766</v>
      </c>
      <c r="U342" s="27">
        <f>IF(ISNUMBER(VLOOKUP(tblSalaries[[#This Row],[clean Country]],calc!$B$22:$C$127,2,TRUE)),tblSalaries[[#This Row],[Salary in USD]],0.001)</f>
        <v>1E-3</v>
      </c>
    </row>
    <row r="343" spans="2:21" ht="15" customHeight="1" x14ac:dyDescent="0.25">
      <c r="B343" s="6" t="s">
        <v>2496</v>
      </c>
      <c r="C343" s="7">
        <v>41055.160000000003</v>
      </c>
      <c r="D343" s="8">
        <v>84000</v>
      </c>
      <c r="E343" s="6">
        <v>84000</v>
      </c>
      <c r="F343" s="6" t="s">
        <v>6</v>
      </c>
      <c r="G343" s="9">
        <f>tblSalaries[[#This Row],[clean Salary (in local currency)]]*VLOOKUP(tblSalaries[[#This Row],[Currency]],tblXrate[],2,FALSE)</f>
        <v>84000</v>
      </c>
      <c r="H343" s="6" t="s">
        <v>72</v>
      </c>
      <c r="I343" s="6" t="s">
        <v>20</v>
      </c>
      <c r="J343" s="6" t="s">
        <v>15</v>
      </c>
      <c r="K343" s="6" t="str">
        <f>VLOOKUP(tblSalaries[[#This Row],[Where do you work]],tblCountries[[Actual]:[Mapping]],2,FALSE)</f>
        <v>USA</v>
      </c>
      <c r="L343" s="6" t="str">
        <f>VLOOKUP(tblSalaries[[#This Row],[clean Country]],tblCountries[[Mapping]:[Region]],2,FALSE)</f>
        <v>America</v>
      </c>
      <c r="M343" s="6">
        <f>VLOOKUP(tblSalaries[[#This Row],[clean Country]],tblCountries[[Mapping]:[geo_latitude]],3,FALSE)</f>
        <v>-100.37109375</v>
      </c>
      <c r="N343" s="6">
        <f>VLOOKUP(tblSalaries[[#This Row],[clean Country]],tblCountries[[Mapping]:[geo_latitude]],4,FALSE)</f>
        <v>40.580584664127599</v>
      </c>
      <c r="O343" s="6" t="s">
        <v>13</v>
      </c>
      <c r="P343" s="6"/>
      <c r="Q343" s="6" t="str">
        <f>IF(tblSalaries[[#This Row],[Years of Experience]]&lt;5,"&lt;5",IF(tblSalaries[[#This Row],[Years of Experience]]&lt;10,"&lt;10",IF(tblSalaries[[#This Row],[Years of Experience]]&lt;15,"&lt;15",IF(tblSalaries[[#This Row],[Years of Experience]]&lt;20,"&lt;20"," &gt;20"))))</f>
        <v>&lt;5</v>
      </c>
      <c r="R343" s="14">
        <v>326</v>
      </c>
      <c r="S343" s="14">
        <f>VLOOKUP(tblSalaries[[#This Row],[clean Country]],Table3[[Country]:[GNI]],2,FALSE)</f>
        <v>47310</v>
      </c>
      <c r="T343" s="18">
        <f>tblSalaries[[#This Row],[Salary in USD]]/tblSalaries[[#This Row],[PPP GNI]]</f>
        <v>1.7755231452124287</v>
      </c>
      <c r="U343" s="27">
        <f>IF(ISNUMBER(VLOOKUP(tblSalaries[[#This Row],[clean Country]],calc!$B$22:$C$127,2,TRUE)),tblSalaries[[#This Row],[Salary in USD]],0.001)</f>
        <v>1E-3</v>
      </c>
    </row>
    <row r="344" spans="2:21" ht="15" customHeight="1" x14ac:dyDescent="0.25">
      <c r="B344" s="6" t="s">
        <v>2736</v>
      </c>
      <c r="C344" s="7">
        <v>41055.666481481479</v>
      </c>
      <c r="D344" s="8" t="s">
        <v>852</v>
      </c>
      <c r="E344" s="6">
        <v>66000</v>
      </c>
      <c r="F344" s="6" t="s">
        <v>22</v>
      </c>
      <c r="G344" s="9">
        <f>tblSalaries[[#This Row],[clean Salary (in local currency)]]*VLOOKUP(tblSalaries[[#This Row],[Currency]],tblXrate[],2,FALSE)</f>
        <v>83846.362973446114</v>
      </c>
      <c r="H344" s="6" t="s">
        <v>853</v>
      </c>
      <c r="I344" s="6" t="s">
        <v>20</v>
      </c>
      <c r="J344" s="6" t="s">
        <v>378</v>
      </c>
      <c r="K344" s="6" t="str">
        <f>VLOOKUP(tblSalaries[[#This Row],[Where do you work]],tblCountries[[Actual]:[Mapping]],2,FALSE)</f>
        <v>Germany</v>
      </c>
      <c r="L344" s="6" t="str">
        <f>VLOOKUP(tblSalaries[[#This Row],[clean Country]],tblCountries[[Mapping]:[Region]],2,FALSE)</f>
        <v>Europe</v>
      </c>
      <c r="M344" s="6">
        <f>VLOOKUP(tblSalaries[[#This Row],[clean Country]],tblCountries[[Mapping]:[geo_latitude]],3,FALSE)</f>
        <v>10.370231137780101</v>
      </c>
      <c r="N344" s="6">
        <f>VLOOKUP(tblSalaries[[#This Row],[clean Country]],tblCountries[[Mapping]:[geo_latitude]],4,FALSE)</f>
        <v>51.322924262780397</v>
      </c>
      <c r="O344" s="6" t="s">
        <v>9</v>
      </c>
      <c r="P344" s="6">
        <v>7</v>
      </c>
      <c r="Q344" s="6" t="str">
        <f>IF(tblSalaries[[#This Row],[Years of Experience]]&lt;5,"&lt;5",IF(tblSalaries[[#This Row],[Years of Experience]]&lt;10,"&lt;10",IF(tblSalaries[[#This Row],[Years of Experience]]&lt;15,"&lt;15",IF(tblSalaries[[#This Row],[Years of Experience]]&lt;20,"&lt;20"," &gt;20"))))</f>
        <v>&lt;10</v>
      </c>
      <c r="R344" s="14">
        <v>327</v>
      </c>
      <c r="S344" s="14">
        <f>VLOOKUP(tblSalaries[[#This Row],[clean Country]],Table3[[Country]:[GNI]],2,FALSE)</f>
        <v>38100</v>
      </c>
      <c r="T344" s="18">
        <f>tblSalaries[[#This Row],[Salary in USD]]/tblSalaries[[#This Row],[PPP GNI]]</f>
        <v>2.2006919415602653</v>
      </c>
      <c r="U344" s="27">
        <f>IF(ISNUMBER(VLOOKUP(tblSalaries[[#This Row],[clean Country]],calc!$B$22:$C$127,2,TRUE)),tblSalaries[[#This Row],[Salary in USD]],0.001)</f>
        <v>83846.362973446114</v>
      </c>
    </row>
    <row r="345" spans="2:21" ht="15" customHeight="1" x14ac:dyDescent="0.25">
      <c r="B345" s="6" t="s">
        <v>2258</v>
      </c>
      <c r="C345" s="7">
        <v>41055.045972222222</v>
      </c>
      <c r="D345" s="8">
        <v>4390</v>
      </c>
      <c r="E345" s="6">
        <v>52680</v>
      </c>
      <c r="F345" s="6" t="s">
        <v>69</v>
      </c>
      <c r="G345" s="9">
        <f>tblSalaries[[#This Row],[clean Salary (in local currency)]]*VLOOKUP(tblSalaries[[#This Row],[Currency]],tblXrate[],2,FALSE)</f>
        <v>83033.071372504521</v>
      </c>
      <c r="H345" s="6" t="s">
        <v>325</v>
      </c>
      <c r="I345" s="6" t="s">
        <v>356</v>
      </c>
      <c r="J345" s="6" t="s">
        <v>71</v>
      </c>
      <c r="K345" s="6" t="str">
        <f>VLOOKUP(tblSalaries[[#This Row],[Where do you work]],tblCountries[[Actual]:[Mapping]],2,FALSE)</f>
        <v>UK</v>
      </c>
      <c r="L345" s="6" t="str">
        <f>VLOOKUP(tblSalaries[[#This Row],[clean Country]],tblCountries[[Mapping]:[Region]],2,FALSE)</f>
        <v>Europe</v>
      </c>
      <c r="M345" s="6">
        <f>VLOOKUP(tblSalaries[[#This Row],[clean Country]],tblCountries[[Mapping]:[geo_latitude]],3,FALSE)</f>
        <v>-3.2765753000000002</v>
      </c>
      <c r="N345" s="6">
        <f>VLOOKUP(tblSalaries[[#This Row],[clean Country]],tblCountries[[Mapping]:[geo_latitude]],4,FALSE)</f>
        <v>54.702354499999998</v>
      </c>
      <c r="O345" s="6" t="s">
        <v>13</v>
      </c>
      <c r="P345" s="6"/>
      <c r="Q345" s="6" t="str">
        <f>IF(tblSalaries[[#This Row],[Years of Experience]]&lt;5,"&lt;5",IF(tblSalaries[[#This Row],[Years of Experience]]&lt;10,"&lt;10",IF(tblSalaries[[#This Row],[Years of Experience]]&lt;15,"&lt;15",IF(tblSalaries[[#This Row],[Years of Experience]]&lt;20,"&lt;20"," &gt;20"))))</f>
        <v>&lt;5</v>
      </c>
      <c r="R345" s="14">
        <v>328</v>
      </c>
      <c r="S345" s="14">
        <f>VLOOKUP(tblSalaries[[#This Row],[clean Country]],Table3[[Country]:[GNI]],2,FALSE)</f>
        <v>35840</v>
      </c>
      <c r="T345" s="18">
        <f>tblSalaries[[#This Row],[Salary in USD]]/tblSalaries[[#This Row],[PPP GNI]]</f>
        <v>2.3167709646346126</v>
      </c>
      <c r="U345" s="27">
        <f>IF(ISNUMBER(VLOOKUP(tblSalaries[[#This Row],[clean Country]],calc!$B$22:$C$127,2,TRUE)),tblSalaries[[#This Row],[Salary in USD]],0.001)</f>
        <v>83033.071372504521</v>
      </c>
    </row>
    <row r="346" spans="2:21" ht="15" customHeight="1" x14ac:dyDescent="0.25">
      <c r="B346" s="6" t="s">
        <v>3358</v>
      </c>
      <c r="C346" s="7">
        <v>41058.898402777777</v>
      </c>
      <c r="D346" s="8" t="s">
        <v>1542</v>
      </c>
      <c r="E346" s="6">
        <v>83000</v>
      </c>
      <c r="F346" s="6" t="s">
        <v>6</v>
      </c>
      <c r="G346" s="9">
        <f>tblSalaries[[#This Row],[clean Salary (in local currency)]]*VLOOKUP(tblSalaries[[#This Row],[Currency]],tblXrate[],2,FALSE)</f>
        <v>83000</v>
      </c>
      <c r="H346" s="6" t="s">
        <v>1543</v>
      </c>
      <c r="I346" s="6" t="s">
        <v>20</v>
      </c>
      <c r="J346" s="6" t="s">
        <v>88</v>
      </c>
      <c r="K346" s="6" t="str">
        <f>VLOOKUP(tblSalaries[[#This Row],[Where do you work]],tblCountries[[Actual]:[Mapping]],2,FALSE)</f>
        <v>Canada</v>
      </c>
      <c r="L346" s="6" t="str">
        <f>VLOOKUP(tblSalaries[[#This Row],[clean Country]],tblCountries[[Mapping]:[Region]],2,FALSE)</f>
        <v>America</v>
      </c>
      <c r="M346" s="6">
        <f>VLOOKUP(tblSalaries[[#This Row],[clean Country]],tblCountries[[Mapping]:[geo_latitude]],3,FALSE)</f>
        <v>-96.081121840459303</v>
      </c>
      <c r="N346" s="6">
        <f>VLOOKUP(tblSalaries[[#This Row],[clean Country]],tblCountries[[Mapping]:[geo_latitude]],4,FALSE)</f>
        <v>62.8661033080922</v>
      </c>
      <c r="O346" s="6" t="s">
        <v>9</v>
      </c>
      <c r="P346" s="6">
        <v>12</v>
      </c>
      <c r="Q346" s="6" t="str">
        <f>IF(tblSalaries[[#This Row],[Years of Experience]]&lt;5,"&lt;5",IF(tblSalaries[[#This Row],[Years of Experience]]&lt;10,"&lt;10",IF(tblSalaries[[#This Row],[Years of Experience]]&lt;15,"&lt;15",IF(tblSalaries[[#This Row],[Years of Experience]]&lt;20,"&lt;20"," &gt;20"))))</f>
        <v>&lt;15</v>
      </c>
      <c r="R346" s="14">
        <v>329</v>
      </c>
      <c r="S346" s="14">
        <f>VLOOKUP(tblSalaries[[#This Row],[clean Country]],Table3[[Country]:[GNI]],2,FALSE)</f>
        <v>38370</v>
      </c>
      <c r="T346" s="18">
        <f>tblSalaries[[#This Row],[Salary in USD]]/tblSalaries[[#This Row],[PPP GNI]]</f>
        <v>2.1631482929371906</v>
      </c>
      <c r="U346" s="27">
        <f>IF(ISNUMBER(VLOOKUP(tblSalaries[[#This Row],[clean Country]],calc!$B$22:$C$127,2,TRUE)),tblSalaries[[#This Row],[Salary in USD]],0.001)</f>
        <v>1E-3</v>
      </c>
    </row>
    <row r="347" spans="2:21" ht="15" customHeight="1" x14ac:dyDescent="0.25">
      <c r="B347" s="6" t="s">
        <v>3606</v>
      </c>
      <c r="C347" s="7">
        <v>41063.30332175926</v>
      </c>
      <c r="D347" s="8" t="s">
        <v>1777</v>
      </c>
      <c r="E347" s="6">
        <v>485000</v>
      </c>
      <c r="F347" s="6" t="s">
        <v>1362</v>
      </c>
      <c r="G347" s="9">
        <f>tblSalaries[[#This Row],[clean Salary (in local currency)]]*VLOOKUP(tblSalaries[[#This Row],[Currency]],tblXrate[],2,FALSE)</f>
        <v>82888.5550559455</v>
      </c>
      <c r="H347" s="6" t="s">
        <v>488</v>
      </c>
      <c r="I347" s="6" t="s">
        <v>488</v>
      </c>
      <c r="J347" s="6" t="s">
        <v>877</v>
      </c>
      <c r="K347" s="6" t="str">
        <f>VLOOKUP(tblSalaries[[#This Row],[Where do you work]],tblCountries[[Actual]:[Mapping]],2,FALSE)</f>
        <v>Denmark</v>
      </c>
      <c r="L347" s="6" t="str">
        <f>VLOOKUP(tblSalaries[[#This Row],[clean Country]],tblCountries[[Mapping]:[Region]],2,FALSE)</f>
        <v>Europe</v>
      </c>
      <c r="M347" s="6">
        <f>VLOOKUP(tblSalaries[[#This Row],[clean Country]],tblCountries[[Mapping]:[geo_latitude]],3,FALSE)</f>
        <v>10.445226583805599</v>
      </c>
      <c r="N347" s="6">
        <f>VLOOKUP(tblSalaries[[#This Row],[clean Country]],tblCountries[[Mapping]:[geo_latitude]],4,FALSE)</f>
        <v>56.002385797452</v>
      </c>
      <c r="O347" s="6" t="s">
        <v>9</v>
      </c>
      <c r="P347" s="6">
        <v>18</v>
      </c>
      <c r="Q347" s="6" t="str">
        <f>IF(tblSalaries[[#This Row],[Years of Experience]]&lt;5,"&lt;5",IF(tblSalaries[[#This Row],[Years of Experience]]&lt;10,"&lt;10",IF(tblSalaries[[#This Row],[Years of Experience]]&lt;15,"&lt;15",IF(tblSalaries[[#This Row],[Years of Experience]]&lt;20,"&lt;20"," &gt;20"))))</f>
        <v>&lt;20</v>
      </c>
      <c r="R347" s="14">
        <v>330</v>
      </c>
      <c r="S347" s="14">
        <f>VLOOKUP(tblSalaries[[#This Row],[clean Country]],Table3[[Country]:[GNI]],2,FALSE)</f>
        <v>41100</v>
      </c>
      <c r="T347" s="18">
        <f>tblSalaries[[#This Row],[Salary in USD]]/tblSalaries[[#This Row],[PPP GNI]]</f>
        <v>2.0167531643782359</v>
      </c>
      <c r="U347" s="27">
        <f>IF(ISNUMBER(VLOOKUP(tblSalaries[[#This Row],[clean Country]],calc!$B$22:$C$127,2,TRUE)),tblSalaries[[#This Row],[Salary in USD]],0.001)</f>
        <v>82888.5550559455</v>
      </c>
    </row>
    <row r="348" spans="2:21" ht="15" customHeight="1" x14ac:dyDescent="0.25">
      <c r="B348" s="6" t="s">
        <v>2307</v>
      </c>
      <c r="C348" s="7">
        <v>41055.057500000003</v>
      </c>
      <c r="D348" s="8" t="s">
        <v>377</v>
      </c>
      <c r="E348" s="6">
        <v>65000</v>
      </c>
      <c r="F348" s="6" t="s">
        <v>22</v>
      </c>
      <c r="G348" s="9">
        <f>tblSalaries[[#This Row],[clean Salary (in local currency)]]*VLOOKUP(tblSalaries[[#This Row],[Currency]],tblXrate[],2,FALSE)</f>
        <v>82575.963534454509</v>
      </c>
      <c r="H348" s="6" t="s">
        <v>270</v>
      </c>
      <c r="I348" s="6" t="s">
        <v>488</v>
      </c>
      <c r="J348" s="6" t="s">
        <v>378</v>
      </c>
      <c r="K348" s="6" t="str">
        <f>VLOOKUP(tblSalaries[[#This Row],[Where do you work]],tblCountries[[Actual]:[Mapping]],2,FALSE)</f>
        <v>Germany</v>
      </c>
      <c r="L348" s="6" t="str">
        <f>VLOOKUP(tblSalaries[[#This Row],[clean Country]],tblCountries[[Mapping]:[Region]],2,FALSE)</f>
        <v>Europe</v>
      </c>
      <c r="M348" s="6">
        <f>VLOOKUP(tblSalaries[[#This Row],[clean Country]],tblCountries[[Mapping]:[geo_latitude]],3,FALSE)</f>
        <v>10.370231137780101</v>
      </c>
      <c r="N348" s="6">
        <f>VLOOKUP(tblSalaries[[#This Row],[clean Country]],tblCountries[[Mapping]:[geo_latitude]],4,FALSE)</f>
        <v>51.322924262780397</v>
      </c>
      <c r="O348" s="6" t="s">
        <v>13</v>
      </c>
      <c r="P348" s="6"/>
      <c r="Q348" s="6" t="str">
        <f>IF(tblSalaries[[#This Row],[Years of Experience]]&lt;5,"&lt;5",IF(tblSalaries[[#This Row],[Years of Experience]]&lt;10,"&lt;10",IF(tblSalaries[[#This Row],[Years of Experience]]&lt;15,"&lt;15",IF(tblSalaries[[#This Row],[Years of Experience]]&lt;20,"&lt;20"," &gt;20"))))</f>
        <v>&lt;5</v>
      </c>
      <c r="R348" s="14">
        <v>331</v>
      </c>
      <c r="S348" s="14">
        <f>VLOOKUP(tblSalaries[[#This Row],[clean Country]],Table3[[Country]:[GNI]],2,FALSE)</f>
        <v>38100</v>
      </c>
      <c r="T348" s="18">
        <f>tblSalaries[[#This Row],[Salary in USD]]/tblSalaries[[#This Row],[PPP GNI]]</f>
        <v>2.1673481242638979</v>
      </c>
      <c r="U348" s="27">
        <f>IF(ISNUMBER(VLOOKUP(tblSalaries[[#This Row],[clean Country]],calc!$B$22:$C$127,2,TRUE)),tblSalaries[[#This Row],[Salary in USD]],0.001)</f>
        <v>82575.963534454509</v>
      </c>
    </row>
    <row r="349" spans="2:21" ht="15" customHeight="1" x14ac:dyDescent="0.25">
      <c r="B349" s="6" t="s">
        <v>2528</v>
      </c>
      <c r="C349" s="7">
        <v>41055.20857638889</v>
      </c>
      <c r="D349" s="8">
        <v>82300</v>
      </c>
      <c r="E349" s="6">
        <v>82300</v>
      </c>
      <c r="F349" s="6" t="s">
        <v>6</v>
      </c>
      <c r="G349" s="9">
        <f>tblSalaries[[#This Row],[clean Salary (in local currency)]]*VLOOKUP(tblSalaries[[#This Row],[Currency]],tblXrate[],2,FALSE)</f>
        <v>82300</v>
      </c>
      <c r="H349" s="6" t="s">
        <v>630</v>
      </c>
      <c r="I349" s="6" t="s">
        <v>52</v>
      </c>
      <c r="J349" s="6" t="s">
        <v>15</v>
      </c>
      <c r="K349" s="6" t="str">
        <f>VLOOKUP(tblSalaries[[#This Row],[Where do you work]],tblCountries[[Actual]:[Mapping]],2,FALSE)</f>
        <v>USA</v>
      </c>
      <c r="L349" s="6" t="str">
        <f>VLOOKUP(tblSalaries[[#This Row],[clean Country]],tblCountries[[Mapping]:[Region]],2,FALSE)</f>
        <v>America</v>
      </c>
      <c r="M349" s="6">
        <f>VLOOKUP(tblSalaries[[#This Row],[clean Country]],tblCountries[[Mapping]:[geo_latitude]],3,FALSE)</f>
        <v>-100.37109375</v>
      </c>
      <c r="N349" s="6">
        <f>VLOOKUP(tblSalaries[[#This Row],[clean Country]],tblCountries[[Mapping]:[geo_latitude]],4,FALSE)</f>
        <v>40.580584664127599</v>
      </c>
      <c r="O349" s="6" t="s">
        <v>18</v>
      </c>
      <c r="P349" s="6"/>
      <c r="Q349" s="6" t="str">
        <f>IF(tblSalaries[[#This Row],[Years of Experience]]&lt;5,"&lt;5",IF(tblSalaries[[#This Row],[Years of Experience]]&lt;10,"&lt;10",IF(tblSalaries[[#This Row],[Years of Experience]]&lt;15,"&lt;15",IF(tblSalaries[[#This Row],[Years of Experience]]&lt;20,"&lt;20"," &gt;20"))))</f>
        <v>&lt;5</v>
      </c>
      <c r="R349" s="14">
        <v>332</v>
      </c>
      <c r="S349" s="14">
        <f>VLOOKUP(tblSalaries[[#This Row],[clean Country]],Table3[[Country]:[GNI]],2,FALSE)</f>
        <v>47310</v>
      </c>
      <c r="T349" s="18">
        <f>tblSalaries[[#This Row],[Salary in USD]]/tblSalaries[[#This Row],[PPP GNI]]</f>
        <v>1.7395899387021772</v>
      </c>
      <c r="U349" s="27">
        <f>IF(ISNUMBER(VLOOKUP(tblSalaries[[#This Row],[clean Country]],calc!$B$22:$C$127,2,TRUE)),tblSalaries[[#This Row],[Salary in USD]],0.001)</f>
        <v>1E-3</v>
      </c>
    </row>
    <row r="350" spans="2:21" ht="15" customHeight="1" x14ac:dyDescent="0.25">
      <c r="B350" s="6" t="s">
        <v>3247</v>
      </c>
      <c r="C350" s="7">
        <v>41058.385520833333</v>
      </c>
      <c r="D350" s="8">
        <v>82000</v>
      </c>
      <c r="E350" s="6">
        <v>82000</v>
      </c>
      <c r="F350" s="6" t="s">
        <v>6</v>
      </c>
      <c r="G350" s="9">
        <f>tblSalaries[[#This Row],[clean Salary (in local currency)]]*VLOOKUP(tblSalaries[[#This Row],[Currency]],tblXrate[],2,FALSE)</f>
        <v>82000</v>
      </c>
      <c r="H350" s="6" t="s">
        <v>1418</v>
      </c>
      <c r="I350" s="6" t="s">
        <v>52</v>
      </c>
      <c r="J350" s="6" t="s">
        <v>15</v>
      </c>
      <c r="K350" s="6" t="str">
        <f>VLOOKUP(tblSalaries[[#This Row],[Where do you work]],tblCountries[[Actual]:[Mapping]],2,FALSE)</f>
        <v>USA</v>
      </c>
      <c r="L350" s="6" t="str">
        <f>VLOOKUP(tblSalaries[[#This Row],[clean Country]],tblCountries[[Mapping]:[Region]],2,FALSE)</f>
        <v>America</v>
      </c>
      <c r="M350" s="6">
        <f>VLOOKUP(tblSalaries[[#This Row],[clean Country]],tblCountries[[Mapping]:[geo_latitude]],3,FALSE)</f>
        <v>-100.37109375</v>
      </c>
      <c r="N350" s="6">
        <f>VLOOKUP(tblSalaries[[#This Row],[clean Country]],tblCountries[[Mapping]:[geo_latitude]],4,FALSE)</f>
        <v>40.580584664127599</v>
      </c>
      <c r="O350" s="6" t="s">
        <v>9</v>
      </c>
      <c r="P350" s="6">
        <v>10</v>
      </c>
      <c r="Q350" s="6" t="str">
        <f>IF(tblSalaries[[#This Row],[Years of Experience]]&lt;5,"&lt;5",IF(tblSalaries[[#This Row],[Years of Experience]]&lt;10,"&lt;10",IF(tblSalaries[[#This Row],[Years of Experience]]&lt;15,"&lt;15",IF(tblSalaries[[#This Row],[Years of Experience]]&lt;20,"&lt;20"," &gt;20"))))</f>
        <v>&lt;15</v>
      </c>
      <c r="R350" s="14">
        <v>333</v>
      </c>
      <c r="S350" s="14">
        <f>VLOOKUP(tblSalaries[[#This Row],[clean Country]],Table3[[Country]:[GNI]],2,FALSE)</f>
        <v>47310</v>
      </c>
      <c r="T350" s="18">
        <f>tblSalaries[[#This Row],[Salary in USD]]/tblSalaries[[#This Row],[PPP GNI]]</f>
        <v>1.7332487846121327</v>
      </c>
      <c r="U350" s="27">
        <f>IF(ISNUMBER(VLOOKUP(tblSalaries[[#This Row],[clean Country]],calc!$B$22:$C$127,2,TRUE)),tblSalaries[[#This Row],[Salary in USD]],0.001)</f>
        <v>1E-3</v>
      </c>
    </row>
    <row r="351" spans="2:21" ht="15" customHeight="1" x14ac:dyDescent="0.25">
      <c r="B351" s="6" t="s">
        <v>3300</v>
      </c>
      <c r="C351" s="7">
        <v>41058.66065972222</v>
      </c>
      <c r="D351" s="8" t="s">
        <v>1485</v>
      </c>
      <c r="E351" s="6">
        <v>82000</v>
      </c>
      <c r="F351" s="6" t="s">
        <v>6</v>
      </c>
      <c r="G351" s="9">
        <f>tblSalaries[[#This Row],[clean Salary (in local currency)]]*VLOOKUP(tblSalaries[[#This Row],[Currency]],tblXrate[],2,FALSE)</f>
        <v>82000</v>
      </c>
      <c r="H351" s="6" t="s">
        <v>356</v>
      </c>
      <c r="I351" s="6" t="s">
        <v>356</v>
      </c>
      <c r="J351" s="6" t="s">
        <v>48</v>
      </c>
      <c r="K351" s="6" t="str">
        <f>VLOOKUP(tblSalaries[[#This Row],[Where do you work]],tblCountries[[Actual]:[Mapping]],2,FALSE)</f>
        <v>South Africa</v>
      </c>
      <c r="L351" s="6" t="str">
        <f>VLOOKUP(tblSalaries[[#This Row],[clean Country]],tblCountries[[Mapping]:[Region]],2,FALSE)</f>
        <v>Africa</v>
      </c>
      <c r="M351" s="6">
        <f>VLOOKUP(tblSalaries[[#This Row],[clean Country]],tblCountries[[Mapping]:[geo_latitude]],3,FALSE)</f>
        <v>25.075048595878101</v>
      </c>
      <c r="N351" s="6">
        <f>VLOOKUP(tblSalaries[[#This Row],[clean Country]],tblCountries[[Mapping]:[geo_latitude]],4,FALSE)</f>
        <v>-29.262871995561401</v>
      </c>
      <c r="O351" s="6" t="s">
        <v>9</v>
      </c>
      <c r="P351" s="6">
        <v>10</v>
      </c>
      <c r="Q351" s="6" t="str">
        <f>IF(tblSalaries[[#This Row],[Years of Experience]]&lt;5,"&lt;5",IF(tblSalaries[[#This Row],[Years of Experience]]&lt;10,"&lt;10",IF(tblSalaries[[#This Row],[Years of Experience]]&lt;15,"&lt;15",IF(tblSalaries[[#This Row],[Years of Experience]]&lt;20,"&lt;20"," &gt;20"))))</f>
        <v>&lt;15</v>
      </c>
      <c r="R351" s="14">
        <v>334</v>
      </c>
      <c r="S351" s="14">
        <f>VLOOKUP(tblSalaries[[#This Row],[clean Country]],Table3[[Country]:[GNI]],2,FALSE)</f>
        <v>10360</v>
      </c>
      <c r="T351" s="18">
        <f>tblSalaries[[#This Row],[Salary in USD]]/tblSalaries[[#This Row],[PPP GNI]]</f>
        <v>7.9150579150579148</v>
      </c>
      <c r="U351" s="27">
        <f>IF(ISNUMBER(VLOOKUP(tblSalaries[[#This Row],[clean Country]],calc!$B$22:$C$127,2,TRUE)),tblSalaries[[#This Row],[Salary in USD]],0.001)</f>
        <v>82000</v>
      </c>
    </row>
    <row r="352" spans="2:21" ht="15" customHeight="1" x14ac:dyDescent="0.25">
      <c r="B352" s="6" t="s">
        <v>3145</v>
      </c>
      <c r="C352" s="7">
        <v>41057.934074074074</v>
      </c>
      <c r="D352" s="8" t="s">
        <v>1303</v>
      </c>
      <c r="E352" s="6">
        <v>81600</v>
      </c>
      <c r="F352" s="6" t="s">
        <v>6</v>
      </c>
      <c r="G352" s="9">
        <f>tblSalaries[[#This Row],[clean Salary (in local currency)]]*VLOOKUP(tblSalaries[[#This Row],[Currency]],tblXrate[],2,FALSE)</f>
        <v>81600</v>
      </c>
      <c r="H352" s="6" t="s">
        <v>1304</v>
      </c>
      <c r="I352" s="6" t="s">
        <v>20</v>
      </c>
      <c r="J352" s="6" t="s">
        <v>71</v>
      </c>
      <c r="K352" s="6" t="str">
        <f>VLOOKUP(tblSalaries[[#This Row],[Where do you work]],tblCountries[[Actual]:[Mapping]],2,FALSE)</f>
        <v>UK</v>
      </c>
      <c r="L352" s="6" t="str">
        <f>VLOOKUP(tblSalaries[[#This Row],[clean Country]],tblCountries[[Mapping]:[Region]],2,FALSE)</f>
        <v>Europe</v>
      </c>
      <c r="M352" s="6">
        <f>VLOOKUP(tblSalaries[[#This Row],[clean Country]],tblCountries[[Mapping]:[geo_latitude]],3,FALSE)</f>
        <v>-3.2765753000000002</v>
      </c>
      <c r="N352" s="6">
        <f>VLOOKUP(tblSalaries[[#This Row],[clean Country]],tblCountries[[Mapping]:[geo_latitude]],4,FALSE)</f>
        <v>54.702354499999998</v>
      </c>
      <c r="O352" s="6" t="s">
        <v>9</v>
      </c>
      <c r="P352" s="6">
        <v>4</v>
      </c>
      <c r="Q352" s="6" t="str">
        <f>IF(tblSalaries[[#This Row],[Years of Experience]]&lt;5,"&lt;5",IF(tblSalaries[[#This Row],[Years of Experience]]&lt;10,"&lt;10",IF(tblSalaries[[#This Row],[Years of Experience]]&lt;15,"&lt;15",IF(tblSalaries[[#This Row],[Years of Experience]]&lt;20,"&lt;20"," &gt;20"))))</f>
        <v>&lt;5</v>
      </c>
      <c r="R352" s="14">
        <v>335</v>
      </c>
      <c r="S352" s="14">
        <f>VLOOKUP(tblSalaries[[#This Row],[clean Country]],Table3[[Country]:[GNI]],2,FALSE)</f>
        <v>35840</v>
      </c>
      <c r="T352" s="18">
        <f>tblSalaries[[#This Row],[Salary in USD]]/tblSalaries[[#This Row],[PPP GNI]]</f>
        <v>2.2767857142857144</v>
      </c>
      <c r="U352" s="27">
        <f>IF(ISNUMBER(VLOOKUP(tblSalaries[[#This Row],[clean Country]],calc!$B$22:$C$127,2,TRUE)),tblSalaries[[#This Row],[Salary in USD]],0.001)</f>
        <v>81600</v>
      </c>
    </row>
    <row r="353" spans="2:21" ht="15" customHeight="1" x14ac:dyDescent="0.25">
      <c r="B353" s="6" t="s">
        <v>2949</v>
      </c>
      <c r="C353" s="7">
        <v>41057.222696759258</v>
      </c>
      <c r="D353" s="8">
        <v>80000</v>
      </c>
      <c r="E353" s="6">
        <v>80000</v>
      </c>
      <c r="F353" s="6" t="s">
        <v>82</v>
      </c>
      <c r="G353" s="9">
        <f>tblSalaries[[#This Row],[clean Salary (in local currency)]]*VLOOKUP(tblSalaries[[#This Row],[Currency]],tblXrate[],2,FALSE)</f>
        <v>81592.772512210868</v>
      </c>
      <c r="H353" s="6" t="s">
        <v>1101</v>
      </c>
      <c r="I353" s="6" t="s">
        <v>52</v>
      </c>
      <c r="J353" s="6" t="s">
        <v>84</v>
      </c>
      <c r="K353" s="6" t="str">
        <f>VLOOKUP(tblSalaries[[#This Row],[Where do you work]],tblCountries[[Actual]:[Mapping]],2,FALSE)</f>
        <v>Australia</v>
      </c>
      <c r="L353" s="6" t="str">
        <f>VLOOKUP(tblSalaries[[#This Row],[clean Country]],tblCountries[[Mapping]:[Region]],2,FALSE)</f>
        <v>Australia</v>
      </c>
      <c r="M353" s="6">
        <f>VLOOKUP(tblSalaries[[#This Row],[clean Country]],tblCountries[[Mapping]:[geo_latitude]],3,FALSE)</f>
        <v>136.67140151954899</v>
      </c>
      <c r="N353" s="6">
        <f>VLOOKUP(tblSalaries[[#This Row],[clean Country]],tblCountries[[Mapping]:[geo_latitude]],4,FALSE)</f>
        <v>-24.803590596310801</v>
      </c>
      <c r="O353" s="6" t="s">
        <v>9</v>
      </c>
      <c r="P353" s="6">
        <v>25</v>
      </c>
      <c r="Q353" s="6" t="str">
        <f>IF(tblSalaries[[#This Row],[Years of Experience]]&lt;5,"&lt;5",IF(tblSalaries[[#This Row],[Years of Experience]]&lt;10,"&lt;10",IF(tblSalaries[[#This Row],[Years of Experience]]&lt;15,"&lt;15",IF(tblSalaries[[#This Row],[Years of Experience]]&lt;20,"&lt;20"," &gt;20"))))</f>
        <v xml:space="preserve"> &gt;20</v>
      </c>
      <c r="R353" s="14">
        <v>336</v>
      </c>
      <c r="S353" s="14">
        <f>VLOOKUP(tblSalaries[[#This Row],[clean Country]],Table3[[Country]:[GNI]],2,FALSE)</f>
        <v>36910</v>
      </c>
      <c r="T353" s="18">
        <f>tblSalaries[[#This Row],[Salary in USD]]/tblSalaries[[#This Row],[PPP GNI]]</f>
        <v>2.2105871718290673</v>
      </c>
      <c r="U353" s="27">
        <f>IF(ISNUMBER(VLOOKUP(tblSalaries[[#This Row],[clean Country]],calc!$B$22:$C$127,2,TRUE)),tblSalaries[[#This Row],[Salary in USD]],0.001)</f>
        <v>81592.772512210868</v>
      </c>
    </row>
    <row r="354" spans="2:21" ht="15" customHeight="1" x14ac:dyDescent="0.25">
      <c r="B354" s="6" t="s">
        <v>3235</v>
      </c>
      <c r="C354" s="7">
        <v>41058.268113425926</v>
      </c>
      <c r="D354" s="8">
        <v>80000</v>
      </c>
      <c r="E354" s="6">
        <v>80000</v>
      </c>
      <c r="F354" s="6" t="s">
        <v>82</v>
      </c>
      <c r="G354" s="9">
        <f>tblSalaries[[#This Row],[clean Salary (in local currency)]]*VLOOKUP(tblSalaries[[#This Row],[Currency]],tblXrate[],2,FALSE)</f>
        <v>81592.772512210868</v>
      </c>
      <c r="H354" s="6" t="s">
        <v>1405</v>
      </c>
      <c r="I354" s="6" t="s">
        <v>310</v>
      </c>
      <c r="J354" s="6" t="s">
        <v>84</v>
      </c>
      <c r="K354" s="6" t="str">
        <f>VLOOKUP(tblSalaries[[#This Row],[Where do you work]],tblCountries[[Actual]:[Mapping]],2,FALSE)</f>
        <v>Australia</v>
      </c>
      <c r="L354" s="6" t="str">
        <f>VLOOKUP(tblSalaries[[#This Row],[clean Country]],tblCountries[[Mapping]:[Region]],2,FALSE)</f>
        <v>Australia</v>
      </c>
      <c r="M354" s="6">
        <f>VLOOKUP(tblSalaries[[#This Row],[clean Country]],tblCountries[[Mapping]:[geo_latitude]],3,FALSE)</f>
        <v>136.67140151954899</v>
      </c>
      <c r="N354" s="6">
        <f>VLOOKUP(tblSalaries[[#This Row],[clean Country]],tblCountries[[Mapping]:[geo_latitude]],4,FALSE)</f>
        <v>-24.803590596310801</v>
      </c>
      <c r="O354" s="6" t="s">
        <v>9</v>
      </c>
      <c r="P354" s="6">
        <v>5</v>
      </c>
      <c r="Q354" s="6" t="str">
        <f>IF(tblSalaries[[#This Row],[Years of Experience]]&lt;5,"&lt;5",IF(tblSalaries[[#This Row],[Years of Experience]]&lt;10,"&lt;10",IF(tblSalaries[[#This Row],[Years of Experience]]&lt;15,"&lt;15",IF(tblSalaries[[#This Row],[Years of Experience]]&lt;20,"&lt;20"," &gt;20"))))</f>
        <v>&lt;10</v>
      </c>
      <c r="R354" s="14">
        <v>337</v>
      </c>
      <c r="S354" s="14">
        <f>VLOOKUP(tblSalaries[[#This Row],[clean Country]],Table3[[Country]:[GNI]],2,FALSE)</f>
        <v>36910</v>
      </c>
      <c r="T354" s="18">
        <f>tblSalaries[[#This Row],[Salary in USD]]/tblSalaries[[#This Row],[PPP GNI]]</f>
        <v>2.2105871718290673</v>
      </c>
      <c r="U354" s="27">
        <f>IF(ISNUMBER(VLOOKUP(tblSalaries[[#This Row],[clean Country]],calc!$B$22:$C$127,2,TRUE)),tblSalaries[[#This Row],[Salary in USD]],0.001)</f>
        <v>81592.772512210868</v>
      </c>
    </row>
    <row r="355" spans="2:21" ht="15" customHeight="1" x14ac:dyDescent="0.25">
      <c r="B355" s="6" t="s">
        <v>3679</v>
      </c>
      <c r="C355" s="7">
        <v>41066.39707175926</v>
      </c>
      <c r="D355" s="8">
        <v>80000</v>
      </c>
      <c r="E355" s="6">
        <v>80000</v>
      </c>
      <c r="F355" s="6" t="s">
        <v>82</v>
      </c>
      <c r="G355" s="9">
        <f>tblSalaries[[#This Row],[clean Salary (in local currency)]]*VLOOKUP(tblSalaries[[#This Row],[Currency]],tblXrate[],2,FALSE)</f>
        <v>81592.772512210868</v>
      </c>
      <c r="H355" s="6" t="s">
        <v>1844</v>
      </c>
      <c r="I355" s="6" t="s">
        <v>67</v>
      </c>
      <c r="J355" s="6" t="s">
        <v>84</v>
      </c>
      <c r="K355" s="6" t="str">
        <f>VLOOKUP(tblSalaries[[#This Row],[Where do you work]],tblCountries[[Actual]:[Mapping]],2,FALSE)</f>
        <v>Australia</v>
      </c>
      <c r="L355" s="6" t="str">
        <f>VLOOKUP(tblSalaries[[#This Row],[clean Country]],tblCountries[[Mapping]:[Region]],2,FALSE)</f>
        <v>Australia</v>
      </c>
      <c r="M355" s="6">
        <f>VLOOKUP(tblSalaries[[#This Row],[clean Country]],tblCountries[[Mapping]:[geo_latitude]],3,FALSE)</f>
        <v>136.67140151954899</v>
      </c>
      <c r="N355" s="6">
        <f>VLOOKUP(tblSalaries[[#This Row],[clean Country]],tblCountries[[Mapping]:[geo_latitude]],4,FALSE)</f>
        <v>-24.803590596310801</v>
      </c>
      <c r="O355" s="6" t="s">
        <v>9</v>
      </c>
      <c r="P355" s="6">
        <v>5</v>
      </c>
      <c r="Q355" s="6" t="str">
        <f>IF(tblSalaries[[#This Row],[Years of Experience]]&lt;5,"&lt;5",IF(tblSalaries[[#This Row],[Years of Experience]]&lt;10,"&lt;10",IF(tblSalaries[[#This Row],[Years of Experience]]&lt;15,"&lt;15",IF(tblSalaries[[#This Row],[Years of Experience]]&lt;20,"&lt;20"," &gt;20"))))</f>
        <v>&lt;10</v>
      </c>
      <c r="R355" s="14">
        <v>338</v>
      </c>
      <c r="S355" s="14">
        <f>VLOOKUP(tblSalaries[[#This Row],[clean Country]],Table3[[Country]:[GNI]],2,FALSE)</f>
        <v>36910</v>
      </c>
      <c r="T355" s="18">
        <f>tblSalaries[[#This Row],[Salary in USD]]/tblSalaries[[#This Row],[PPP GNI]]</f>
        <v>2.2105871718290673</v>
      </c>
      <c r="U355" s="27">
        <f>IF(ISNUMBER(VLOOKUP(tblSalaries[[#This Row],[clean Country]],calc!$B$22:$C$127,2,TRUE)),tblSalaries[[#This Row],[Salary in USD]],0.001)</f>
        <v>81592.772512210868</v>
      </c>
    </row>
    <row r="356" spans="2:21" ht="15" customHeight="1" x14ac:dyDescent="0.25">
      <c r="B356" s="6" t="s">
        <v>2094</v>
      </c>
      <c r="C356" s="7">
        <v>41055.015844907408</v>
      </c>
      <c r="D356" s="8" t="s">
        <v>145</v>
      </c>
      <c r="E356" s="6">
        <v>81000</v>
      </c>
      <c r="F356" s="6" t="s">
        <v>6</v>
      </c>
      <c r="G356" s="9">
        <f>tblSalaries[[#This Row],[clean Salary (in local currency)]]*VLOOKUP(tblSalaries[[#This Row],[Currency]],tblXrate[],2,FALSE)</f>
        <v>81000</v>
      </c>
      <c r="H356" s="6" t="s">
        <v>146</v>
      </c>
      <c r="I356" s="6" t="s">
        <v>356</v>
      </c>
      <c r="J356" s="6" t="s">
        <v>71</v>
      </c>
      <c r="K356" s="6" t="str">
        <f>VLOOKUP(tblSalaries[[#This Row],[Where do you work]],tblCountries[[Actual]:[Mapping]],2,FALSE)</f>
        <v>UK</v>
      </c>
      <c r="L356" s="6" t="str">
        <f>VLOOKUP(tblSalaries[[#This Row],[clean Country]],tblCountries[[Mapping]:[Region]],2,FALSE)</f>
        <v>Europe</v>
      </c>
      <c r="M356" s="6">
        <f>VLOOKUP(tblSalaries[[#This Row],[clean Country]],tblCountries[[Mapping]:[geo_latitude]],3,FALSE)</f>
        <v>-3.2765753000000002</v>
      </c>
      <c r="N356" s="6">
        <f>VLOOKUP(tblSalaries[[#This Row],[clean Country]],tblCountries[[Mapping]:[geo_latitude]],4,FALSE)</f>
        <v>54.702354499999998</v>
      </c>
      <c r="O356" s="6" t="s">
        <v>9</v>
      </c>
      <c r="P356" s="6"/>
      <c r="Q356" s="6" t="str">
        <f>IF(tblSalaries[[#This Row],[Years of Experience]]&lt;5,"&lt;5",IF(tblSalaries[[#This Row],[Years of Experience]]&lt;10,"&lt;10",IF(tblSalaries[[#This Row],[Years of Experience]]&lt;15,"&lt;15",IF(tblSalaries[[#This Row],[Years of Experience]]&lt;20,"&lt;20"," &gt;20"))))</f>
        <v>&lt;5</v>
      </c>
      <c r="R356" s="14">
        <v>339</v>
      </c>
      <c r="S356" s="14">
        <f>VLOOKUP(tblSalaries[[#This Row],[clean Country]],Table3[[Country]:[GNI]],2,FALSE)</f>
        <v>35840</v>
      </c>
      <c r="T356" s="18">
        <f>tblSalaries[[#This Row],[Salary in USD]]/tblSalaries[[#This Row],[PPP GNI]]</f>
        <v>2.2600446428571428</v>
      </c>
      <c r="U356" s="27">
        <f>IF(ISNUMBER(VLOOKUP(tblSalaries[[#This Row],[clean Country]],calc!$B$22:$C$127,2,TRUE)),tblSalaries[[#This Row],[Salary in USD]],0.001)</f>
        <v>81000</v>
      </c>
    </row>
    <row r="357" spans="2:21" ht="15" customHeight="1" x14ac:dyDescent="0.25">
      <c r="B357" s="6" t="s">
        <v>3395</v>
      </c>
      <c r="C357" s="7">
        <v>41059.034756944442</v>
      </c>
      <c r="D357" s="8">
        <v>81000</v>
      </c>
      <c r="E357" s="6">
        <v>81000</v>
      </c>
      <c r="F357" s="6" t="s">
        <v>6</v>
      </c>
      <c r="G357" s="9">
        <f>tblSalaries[[#This Row],[clean Salary (in local currency)]]*VLOOKUP(tblSalaries[[#This Row],[Currency]],tblXrate[],2,FALSE)</f>
        <v>81000</v>
      </c>
      <c r="H357" s="6" t="s">
        <v>1575</v>
      </c>
      <c r="I357" s="6" t="s">
        <v>52</v>
      </c>
      <c r="J357" s="6" t="s">
        <v>15</v>
      </c>
      <c r="K357" s="6" t="str">
        <f>VLOOKUP(tblSalaries[[#This Row],[Where do you work]],tblCountries[[Actual]:[Mapping]],2,FALSE)</f>
        <v>USA</v>
      </c>
      <c r="L357" s="6" t="str">
        <f>VLOOKUP(tblSalaries[[#This Row],[clean Country]],tblCountries[[Mapping]:[Region]],2,FALSE)</f>
        <v>America</v>
      </c>
      <c r="M357" s="6">
        <f>VLOOKUP(tblSalaries[[#This Row],[clean Country]],tblCountries[[Mapping]:[geo_latitude]],3,FALSE)</f>
        <v>-100.37109375</v>
      </c>
      <c r="N357" s="6">
        <f>VLOOKUP(tblSalaries[[#This Row],[clean Country]],tblCountries[[Mapping]:[geo_latitude]],4,FALSE)</f>
        <v>40.580584664127599</v>
      </c>
      <c r="O357" s="6" t="s">
        <v>25</v>
      </c>
      <c r="P357" s="6">
        <v>12</v>
      </c>
      <c r="Q357" s="6" t="str">
        <f>IF(tblSalaries[[#This Row],[Years of Experience]]&lt;5,"&lt;5",IF(tblSalaries[[#This Row],[Years of Experience]]&lt;10,"&lt;10",IF(tblSalaries[[#This Row],[Years of Experience]]&lt;15,"&lt;15",IF(tblSalaries[[#This Row],[Years of Experience]]&lt;20,"&lt;20"," &gt;20"))))</f>
        <v>&lt;15</v>
      </c>
      <c r="R357" s="14">
        <v>340</v>
      </c>
      <c r="S357" s="14">
        <f>VLOOKUP(tblSalaries[[#This Row],[clean Country]],Table3[[Country]:[GNI]],2,FALSE)</f>
        <v>47310</v>
      </c>
      <c r="T357" s="18">
        <f>tblSalaries[[#This Row],[Salary in USD]]/tblSalaries[[#This Row],[PPP GNI]]</f>
        <v>1.7121116043119848</v>
      </c>
      <c r="U357" s="27">
        <f>IF(ISNUMBER(VLOOKUP(tblSalaries[[#This Row],[clean Country]],calc!$B$22:$C$127,2,TRUE)),tblSalaries[[#This Row],[Salary in USD]],0.001)</f>
        <v>1E-3</v>
      </c>
    </row>
    <row r="358" spans="2:21" ht="15" customHeight="1" x14ac:dyDescent="0.25">
      <c r="B358" s="6" t="s">
        <v>3676</v>
      </c>
      <c r="C358" s="7">
        <v>41066.245127314818</v>
      </c>
      <c r="D358" s="8">
        <v>81000</v>
      </c>
      <c r="E358" s="6">
        <v>81000</v>
      </c>
      <c r="F358" s="6" t="s">
        <v>6</v>
      </c>
      <c r="G358" s="9">
        <f>tblSalaries[[#This Row],[clean Salary (in local currency)]]*VLOOKUP(tblSalaries[[#This Row],[Currency]],tblXrate[],2,FALSE)</f>
        <v>81000</v>
      </c>
      <c r="H358" s="6" t="s">
        <v>1842</v>
      </c>
      <c r="I358" s="6" t="s">
        <v>20</v>
      </c>
      <c r="J358" s="6" t="s">
        <v>15</v>
      </c>
      <c r="K358" s="6" t="str">
        <f>VLOOKUP(tblSalaries[[#This Row],[Where do you work]],tblCountries[[Actual]:[Mapping]],2,FALSE)</f>
        <v>USA</v>
      </c>
      <c r="L358" s="6" t="str">
        <f>VLOOKUP(tblSalaries[[#This Row],[clean Country]],tblCountries[[Mapping]:[Region]],2,FALSE)</f>
        <v>America</v>
      </c>
      <c r="M358" s="6">
        <f>VLOOKUP(tblSalaries[[#This Row],[clean Country]],tblCountries[[Mapping]:[geo_latitude]],3,FALSE)</f>
        <v>-100.37109375</v>
      </c>
      <c r="N358" s="6">
        <f>VLOOKUP(tblSalaries[[#This Row],[clean Country]],tblCountries[[Mapping]:[geo_latitude]],4,FALSE)</f>
        <v>40.580584664127599</v>
      </c>
      <c r="O358" s="6" t="s">
        <v>9</v>
      </c>
      <c r="P358" s="6">
        <v>6</v>
      </c>
      <c r="Q358" s="6" t="str">
        <f>IF(tblSalaries[[#This Row],[Years of Experience]]&lt;5,"&lt;5",IF(tblSalaries[[#This Row],[Years of Experience]]&lt;10,"&lt;10",IF(tblSalaries[[#This Row],[Years of Experience]]&lt;15,"&lt;15",IF(tblSalaries[[#This Row],[Years of Experience]]&lt;20,"&lt;20"," &gt;20"))))</f>
        <v>&lt;10</v>
      </c>
      <c r="R358" s="14">
        <v>341</v>
      </c>
      <c r="S358" s="14">
        <f>VLOOKUP(tblSalaries[[#This Row],[clean Country]],Table3[[Country]:[GNI]],2,FALSE)</f>
        <v>47310</v>
      </c>
      <c r="T358" s="18">
        <f>tblSalaries[[#This Row],[Salary in USD]]/tblSalaries[[#This Row],[PPP GNI]]</f>
        <v>1.7121116043119848</v>
      </c>
      <c r="U358" s="27">
        <f>IF(ISNUMBER(VLOOKUP(tblSalaries[[#This Row],[clean Country]],calc!$B$22:$C$127,2,TRUE)),tblSalaries[[#This Row],[Salary in USD]],0.001)</f>
        <v>1E-3</v>
      </c>
    </row>
    <row r="359" spans="2:21" ht="15" customHeight="1" x14ac:dyDescent="0.25">
      <c r="B359" s="6" t="s">
        <v>3402</v>
      </c>
      <c r="C359" s="7">
        <v>41059.062395833331</v>
      </c>
      <c r="D359" s="8">
        <v>80442</v>
      </c>
      <c r="E359" s="6">
        <v>80442</v>
      </c>
      <c r="F359" s="6" t="s">
        <v>6</v>
      </c>
      <c r="G359" s="9">
        <f>tblSalaries[[#This Row],[clean Salary (in local currency)]]*VLOOKUP(tblSalaries[[#This Row],[Currency]],tblXrate[],2,FALSE)</f>
        <v>80442</v>
      </c>
      <c r="H359" s="6" t="s">
        <v>1581</v>
      </c>
      <c r="I359" s="6" t="s">
        <v>20</v>
      </c>
      <c r="J359" s="6" t="s">
        <v>15</v>
      </c>
      <c r="K359" s="6" t="str">
        <f>VLOOKUP(tblSalaries[[#This Row],[Where do you work]],tblCountries[[Actual]:[Mapping]],2,FALSE)</f>
        <v>USA</v>
      </c>
      <c r="L359" s="6" t="str">
        <f>VLOOKUP(tblSalaries[[#This Row],[clean Country]],tblCountries[[Mapping]:[Region]],2,FALSE)</f>
        <v>America</v>
      </c>
      <c r="M359" s="6">
        <f>VLOOKUP(tblSalaries[[#This Row],[clean Country]],tblCountries[[Mapping]:[geo_latitude]],3,FALSE)</f>
        <v>-100.37109375</v>
      </c>
      <c r="N359" s="6">
        <f>VLOOKUP(tblSalaries[[#This Row],[clean Country]],tblCountries[[Mapping]:[geo_latitude]],4,FALSE)</f>
        <v>40.580584664127599</v>
      </c>
      <c r="O359" s="6" t="s">
        <v>9</v>
      </c>
      <c r="P359" s="6">
        <v>16</v>
      </c>
      <c r="Q359" s="6" t="str">
        <f>IF(tblSalaries[[#This Row],[Years of Experience]]&lt;5,"&lt;5",IF(tblSalaries[[#This Row],[Years of Experience]]&lt;10,"&lt;10",IF(tblSalaries[[#This Row],[Years of Experience]]&lt;15,"&lt;15",IF(tblSalaries[[#This Row],[Years of Experience]]&lt;20,"&lt;20"," &gt;20"))))</f>
        <v>&lt;20</v>
      </c>
      <c r="R359" s="14">
        <v>342</v>
      </c>
      <c r="S359" s="14">
        <f>VLOOKUP(tblSalaries[[#This Row],[clean Country]],Table3[[Country]:[GNI]],2,FALSE)</f>
        <v>47310</v>
      </c>
      <c r="T359" s="18">
        <f>tblSalaries[[#This Row],[Salary in USD]]/tblSalaries[[#This Row],[PPP GNI]]</f>
        <v>1.7003170577045021</v>
      </c>
      <c r="U359" s="27">
        <f>IF(ISNUMBER(VLOOKUP(tblSalaries[[#This Row],[clean Country]],calc!$B$22:$C$127,2,TRUE)),tblSalaries[[#This Row],[Salary in USD]],0.001)</f>
        <v>1E-3</v>
      </c>
    </row>
    <row r="360" spans="2:21" ht="15" customHeight="1" x14ac:dyDescent="0.25">
      <c r="B360" s="6" t="s">
        <v>2931</v>
      </c>
      <c r="C360" s="7">
        <v>41057.00744212963</v>
      </c>
      <c r="D360" s="8">
        <v>63200</v>
      </c>
      <c r="E360" s="6">
        <v>63200</v>
      </c>
      <c r="F360" s="6" t="s">
        <v>22</v>
      </c>
      <c r="G360" s="9">
        <f>tblSalaries[[#This Row],[clean Salary (in local currency)]]*VLOOKUP(tblSalaries[[#This Row],[Currency]],tblXrate[],2,FALSE)</f>
        <v>80289.244544269619</v>
      </c>
      <c r="H360" s="6" t="s">
        <v>356</v>
      </c>
      <c r="I360" s="6" t="s">
        <v>356</v>
      </c>
      <c r="J360" s="6" t="s">
        <v>106</v>
      </c>
      <c r="K360" s="6" t="str">
        <f>VLOOKUP(tblSalaries[[#This Row],[Where do you work]],tblCountries[[Actual]:[Mapping]],2,FALSE)</f>
        <v>France</v>
      </c>
      <c r="L360" s="6" t="str">
        <f>VLOOKUP(tblSalaries[[#This Row],[clean Country]],tblCountries[[Mapping]:[Region]],2,FALSE)</f>
        <v>Europe</v>
      </c>
      <c r="M360" s="6">
        <f>VLOOKUP(tblSalaries[[#This Row],[clean Country]],tblCountries[[Mapping]:[geo_latitude]],3,FALSE)</f>
        <v>2.3377800069637802</v>
      </c>
      <c r="N360" s="6">
        <f>VLOOKUP(tblSalaries[[#This Row],[clean Country]],tblCountries[[Mapping]:[geo_latitude]],4,FALSE)</f>
        <v>46.531792132960398</v>
      </c>
      <c r="O360" s="6" t="s">
        <v>9</v>
      </c>
      <c r="P360" s="6">
        <v>3</v>
      </c>
      <c r="Q360" s="6" t="str">
        <f>IF(tblSalaries[[#This Row],[Years of Experience]]&lt;5,"&lt;5",IF(tblSalaries[[#This Row],[Years of Experience]]&lt;10,"&lt;10",IF(tblSalaries[[#This Row],[Years of Experience]]&lt;15,"&lt;15",IF(tblSalaries[[#This Row],[Years of Experience]]&lt;20,"&lt;20"," &gt;20"))))</f>
        <v>&lt;5</v>
      </c>
      <c r="R360" s="14">
        <v>343</v>
      </c>
      <c r="S360" s="14">
        <f>VLOOKUP(tblSalaries[[#This Row],[clean Country]],Table3[[Country]:[GNI]],2,FALSE)</f>
        <v>34750</v>
      </c>
      <c r="T360" s="18">
        <f>tblSalaries[[#This Row],[Salary in USD]]/tblSalaries[[#This Row],[PPP GNI]]</f>
        <v>2.3104818573890538</v>
      </c>
      <c r="U360" s="27">
        <f>IF(ISNUMBER(VLOOKUP(tblSalaries[[#This Row],[clean Country]],calc!$B$22:$C$127,2,TRUE)),tblSalaries[[#This Row],[Salary in USD]],0.001)</f>
        <v>80289.244544269619</v>
      </c>
    </row>
    <row r="361" spans="2:21" ht="15" customHeight="1" x14ac:dyDescent="0.25">
      <c r="B361" s="6" t="s">
        <v>2635</v>
      </c>
      <c r="C361" s="7">
        <v>41055.490011574075</v>
      </c>
      <c r="D361" s="8" t="s">
        <v>740</v>
      </c>
      <c r="E361" s="6">
        <v>4500000</v>
      </c>
      <c r="F361" s="6" t="s">
        <v>40</v>
      </c>
      <c r="G361" s="9">
        <f>tblSalaries[[#This Row],[clean Salary (in local currency)]]*VLOOKUP(tblSalaries[[#This Row],[Currency]],tblXrate[],2,FALSE)</f>
        <v>80135.625093491559</v>
      </c>
      <c r="H361" s="6" t="s">
        <v>741</v>
      </c>
      <c r="I361" s="6" t="s">
        <v>4001</v>
      </c>
      <c r="J361" s="6" t="s">
        <v>8</v>
      </c>
      <c r="K361" s="6" t="str">
        <f>VLOOKUP(tblSalaries[[#This Row],[Where do you work]],tblCountries[[Actual]:[Mapping]],2,FALSE)</f>
        <v>India</v>
      </c>
      <c r="L361" s="6" t="str">
        <f>VLOOKUP(tblSalaries[[#This Row],[clean Country]],tblCountries[[Mapping]:[Region]],2,FALSE)</f>
        <v>Asia</v>
      </c>
      <c r="M361" s="6">
        <f>VLOOKUP(tblSalaries[[#This Row],[clean Country]],tblCountries[[Mapping]:[geo_latitude]],3,FALSE)</f>
        <v>79.718824157759499</v>
      </c>
      <c r="N361" s="6">
        <f>VLOOKUP(tblSalaries[[#This Row],[clean Country]],tblCountries[[Mapping]:[geo_latitude]],4,FALSE)</f>
        <v>22.134914550529199</v>
      </c>
      <c r="O361" s="6" t="s">
        <v>25</v>
      </c>
      <c r="P361" s="6">
        <v>6</v>
      </c>
      <c r="Q361" s="6" t="str">
        <f>IF(tblSalaries[[#This Row],[Years of Experience]]&lt;5,"&lt;5",IF(tblSalaries[[#This Row],[Years of Experience]]&lt;10,"&lt;10",IF(tblSalaries[[#This Row],[Years of Experience]]&lt;15,"&lt;15",IF(tblSalaries[[#This Row],[Years of Experience]]&lt;20,"&lt;20"," &gt;20"))))</f>
        <v>&lt;10</v>
      </c>
      <c r="R361" s="14">
        <v>344</v>
      </c>
      <c r="S361" s="14">
        <f>VLOOKUP(tblSalaries[[#This Row],[clean Country]],Table3[[Country]:[GNI]],2,FALSE)</f>
        <v>3400</v>
      </c>
      <c r="T361" s="18">
        <f>tblSalaries[[#This Row],[Salary in USD]]/tblSalaries[[#This Row],[PPP GNI]]</f>
        <v>23.569301498085753</v>
      </c>
      <c r="U361" s="27">
        <f>IF(ISNUMBER(VLOOKUP(tblSalaries[[#This Row],[clean Country]],calc!$B$22:$C$127,2,TRUE)),tblSalaries[[#This Row],[Salary in USD]],0.001)</f>
        <v>80135.625093491559</v>
      </c>
    </row>
    <row r="362" spans="2:21" ht="15" customHeight="1" x14ac:dyDescent="0.25">
      <c r="B362" s="6" t="s">
        <v>2107</v>
      </c>
      <c r="C362" s="7">
        <v>41055.028263888889</v>
      </c>
      <c r="D362" s="8" t="s">
        <v>159</v>
      </c>
      <c r="E362" s="6">
        <v>80000</v>
      </c>
      <c r="F362" s="6" t="s">
        <v>6</v>
      </c>
      <c r="G362" s="9">
        <f>tblSalaries[[#This Row],[clean Salary (in local currency)]]*VLOOKUP(tblSalaries[[#This Row],[Currency]],tblXrate[],2,FALSE)</f>
        <v>80000</v>
      </c>
      <c r="H362" s="6" t="s">
        <v>160</v>
      </c>
      <c r="I362" s="6" t="s">
        <v>20</v>
      </c>
      <c r="J362" s="6" t="s">
        <v>15</v>
      </c>
      <c r="K362" s="6" t="str">
        <f>VLOOKUP(tblSalaries[[#This Row],[Where do you work]],tblCountries[[Actual]:[Mapping]],2,FALSE)</f>
        <v>USA</v>
      </c>
      <c r="L362" s="6" t="str">
        <f>VLOOKUP(tblSalaries[[#This Row],[clean Country]],tblCountries[[Mapping]:[Region]],2,FALSE)</f>
        <v>America</v>
      </c>
      <c r="M362" s="6">
        <f>VLOOKUP(tblSalaries[[#This Row],[clean Country]],tblCountries[[Mapping]:[geo_latitude]],3,FALSE)</f>
        <v>-100.37109375</v>
      </c>
      <c r="N362" s="6">
        <f>VLOOKUP(tblSalaries[[#This Row],[clean Country]],tblCountries[[Mapping]:[geo_latitude]],4,FALSE)</f>
        <v>40.580584664127599</v>
      </c>
      <c r="O362" s="6" t="s">
        <v>9</v>
      </c>
      <c r="P362" s="6"/>
      <c r="Q362" s="6" t="str">
        <f>IF(tblSalaries[[#This Row],[Years of Experience]]&lt;5,"&lt;5",IF(tblSalaries[[#This Row],[Years of Experience]]&lt;10,"&lt;10",IF(tblSalaries[[#This Row],[Years of Experience]]&lt;15,"&lt;15",IF(tblSalaries[[#This Row],[Years of Experience]]&lt;20,"&lt;20"," &gt;20"))))</f>
        <v>&lt;5</v>
      </c>
      <c r="R362" s="14">
        <v>345</v>
      </c>
      <c r="S362" s="14">
        <f>VLOOKUP(tblSalaries[[#This Row],[clean Country]],Table3[[Country]:[GNI]],2,FALSE)</f>
        <v>47310</v>
      </c>
      <c r="T362" s="18">
        <f>tblSalaries[[#This Row],[Salary in USD]]/tblSalaries[[#This Row],[PPP GNI]]</f>
        <v>1.6909744240118367</v>
      </c>
      <c r="U362" s="27">
        <f>IF(ISNUMBER(VLOOKUP(tblSalaries[[#This Row],[clean Country]],calc!$B$22:$C$127,2,TRUE)),tblSalaries[[#This Row],[Salary in USD]],0.001)</f>
        <v>1E-3</v>
      </c>
    </row>
    <row r="363" spans="2:21" ht="15" customHeight="1" x14ac:dyDescent="0.25">
      <c r="B363" s="6" t="s">
        <v>2130</v>
      </c>
      <c r="C363" s="7">
        <v>41055.029166666667</v>
      </c>
      <c r="D363" s="8">
        <v>80000</v>
      </c>
      <c r="E363" s="6">
        <v>80000</v>
      </c>
      <c r="F363" s="6" t="s">
        <v>6</v>
      </c>
      <c r="G363" s="9">
        <f>tblSalaries[[#This Row],[clean Salary (in local currency)]]*VLOOKUP(tblSalaries[[#This Row],[Currency]],tblXrate[],2,FALSE)</f>
        <v>80000</v>
      </c>
      <c r="H363" s="6" t="s">
        <v>14</v>
      </c>
      <c r="I363" s="6" t="s">
        <v>20</v>
      </c>
      <c r="J363" s="6" t="s">
        <v>15</v>
      </c>
      <c r="K363" s="6" t="str">
        <f>VLOOKUP(tblSalaries[[#This Row],[Where do you work]],tblCountries[[Actual]:[Mapping]],2,FALSE)</f>
        <v>USA</v>
      </c>
      <c r="L363" s="6" t="str">
        <f>VLOOKUP(tblSalaries[[#This Row],[clean Country]],tblCountries[[Mapping]:[Region]],2,FALSE)</f>
        <v>America</v>
      </c>
      <c r="M363" s="6">
        <f>VLOOKUP(tblSalaries[[#This Row],[clean Country]],tblCountries[[Mapping]:[geo_latitude]],3,FALSE)</f>
        <v>-100.37109375</v>
      </c>
      <c r="N363" s="6">
        <f>VLOOKUP(tblSalaries[[#This Row],[clean Country]],tblCountries[[Mapping]:[geo_latitude]],4,FALSE)</f>
        <v>40.580584664127599</v>
      </c>
      <c r="O363" s="6" t="s">
        <v>9</v>
      </c>
      <c r="P363" s="6"/>
      <c r="Q363" s="6" t="str">
        <f>IF(tblSalaries[[#This Row],[Years of Experience]]&lt;5,"&lt;5",IF(tblSalaries[[#This Row],[Years of Experience]]&lt;10,"&lt;10",IF(tblSalaries[[#This Row],[Years of Experience]]&lt;15,"&lt;15",IF(tblSalaries[[#This Row],[Years of Experience]]&lt;20,"&lt;20"," &gt;20"))))</f>
        <v>&lt;5</v>
      </c>
      <c r="R363" s="14">
        <v>346</v>
      </c>
      <c r="S363" s="14">
        <f>VLOOKUP(tblSalaries[[#This Row],[clean Country]],Table3[[Country]:[GNI]],2,FALSE)</f>
        <v>47310</v>
      </c>
      <c r="T363" s="18">
        <f>tblSalaries[[#This Row],[Salary in USD]]/tblSalaries[[#This Row],[PPP GNI]]</f>
        <v>1.6909744240118367</v>
      </c>
      <c r="U363" s="27">
        <f>IF(ISNUMBER(VLOOKUP(tblSalaries[[#This Row],[clean Country]],calc!$B$22:$C$127,2,TRUE)),tblSalaries[[#This Row],[Salary in USD]],0.001)</f>
        <v>1E-3</v>
      </c>
    </row>
    <row r="364" spans="2:21" ht="15" customHeight="1" x14ac:dyDescent="0.25">
      <c r="B364" s="6" t="s">
        <v>2153</v>
      </c>
      <c r="C364" s="7">
        <v>41055.030787037038</v>
      </c>
      <c r="D364" s="8">
        <v>80000</v>
      </c>
      <c r="E364" s="6">
        <v>80000</v>
      </c>
      <c r="F364" s="6" t="s">
        <v>6</v>
      </c>
      <c r="G364" s="9">
        <f>tblSalaries[[#This Row],[clean Salary (in local currency)]]*VLOOKUP(tblSalaries[[#This Row],[Currency]],tblXrate[],2,FALSE)</f>
        <v>80000</v>
      </c>
      <c r="H364" s="6" t="s">
        <v>217</v>
      </c>
      <c r="I364" s="6" t="s">
        <v>20</v>
      </c>
      <c r="J364" s="6" t="s">
        <v>15</v>
      </c>
      <c r="K364" s="6" t="str">
        <f>VLOOKUP(tblSalaries[[#This Row],[Where do you work]],tblCountries[[Actual]:[Mapping]],2,FALSE)</f>
        <v>USA</v>
      </c>
      <c r="L364" s="6" t="str">
        <f>VLOOKUP(tblSalaries[[#This Row],[clean Country]],tblCountries[[Mapping]:[Region]],2,FALSE)</f>
        <v>America</v>
      </c>
      <c r="M364" s="6">
        <f>VLOOKUP(tblSalaries[[#This Row],[clean Country]],tblCountries[[Mapping]:[geo_latitude]],3,FALSE)</f>
        <v>-100.37109375</v>
      </c>
      <c r="N364" s="6">
        <f>VLOOKUP(tblSalaries[[#This Row],[clean Country]],tblCountries[[Mapping]:[geo_latitude]],4,FALSE)</f>
        <v>40.580584664127599</v>
      </c>
      <c r="O364" s="6" t="s">
        <v>18</v>
      </c>
      <c r="P364" s="6"/>
      <c r="Q364" s="6" t="str">
        <f>IF(tblSalaries[[#This Row],[Years of Experience]]&lt;5,"&lt;5",IF(tblSalaries[[#This Row],[Years of Experience]]&lt;10,"&lt;10",IF(tblSalaries[[#This Row],[Years of Experience]]&lt;15,"&lt;15",IF(tblSalaries[[#This Row],[Years of Experience]]&lt;20,"&lt;20"," &gt;20"))))</f>
        <v>&lt;5</v>
      </c>
      <c r="R364" s="14">
        <v>347</v>
      </c>
      <c r="S364" s="14">
        <f>VLOOKUP(tblSalaries[[#This Row],[clean Country]],Table3[[Country]:[GNI]],2,FALSE)</f>
        <v>47310</v>
      </c>
      <c r="T364" s="18">
        <f>tblSalaries[[#This Row],[Salary in USD]]/tblSalaries[[#This Row],[PPP GNI]]</f>
        <v>1.6909744240118367</v>
      </c>
      <c r="U364" s="27">
        <f>IF(ISNUMBER(VLOOKUP(tblSalaries[[#This Row],[clean Country]],calc!$B$22:$C$127,2,TRUE)),tblSalaries[[#This Row],[Salary in USD]],0.001)</f>
        <v>1E-3</v>
      </c>
    </row>
    <row r="365" spans="2:21" ht="15" customHeight="1" x14ac:dyDescent="0.25">
      <c r="B365" s="6" t="s">
        <v>2174</v>
      </c>
      <c r="C365" s="7">
        <v>41055.033414351848</v>
      </c>
      <c r="D365" s="8">
        <v>80000</v>
      </c>
      <c r="E365" s="6">
        <v>80000</v>
      </c>
      <c r="F365" s="6" t="s">
        <v>6</v>
      </c>
      <c r="G365" s="9">
        <f>tblSalaries[[#This Row],[clean Salary (in local currency)]]*VLOOKUP(tblSalaries[[#This Row],[Currency]],tblXrate[],2,FALSE)</f>
        <v>80000</v>
      </c>
      <c r="H365" s="6" t="s">
        <v>239</v>
      </c>
      <c r="I365" s="6" t="s">
        <v>356</v>
      </c>
      <c r="J365" s="6" t="s">
        <v>15</v>
      </c>
      <c r="K365" s="6" t="str">
        <f>VLOOKUP(tblSalaries[[#This Row],[Where do you work]],tblCountries[[Actual]:[Mapping]],2,FALSE)</f>
        <v>USA</v>
      </c>
      <c r="L365" s="6" t="str">
        <f>VLOOKUP(tblSalaries[[#This Row],[clean Country]],tblCountries[[Mapping]:[Region]],2,FALSE)</f>
        <v>America</v>
      </c>
      <c r="M365" s="6">
        <f>VLOOKUP(tblSalaries[[#This Row],[clean Country]],tblCountries[[Mapping]:[geo_latitude]],3,FALSE)</f>
        <v>-100.37109375</v>
      </c>
      <c r="N365" s="6">
        <f>VLOOKUP(tblSalaries[[#This Row],[clean Country]],tblCountries[[Mapping]:[geo_latitude]],4,FALSE)</f>
        <v>40.580584664127599</v>
      </c>
      <c r="O365" s="6" t="s">
        <v>9</v>
      </c>
      <c r="P365" s="6"/>
      <c r="Q365" s="6" t="str">
        <f>IF(tblSalaries[[#This Row],[Years of Experience]]&lt;5,"&lt;5",IF(tblSalaries[[#This Row],[Years of Experience]]&lt;10,"&lt;10",IF(tblSalaries[[#This Row],[Years of Experience]]&lt;15,"&lt;15",IF(tblSalaries[[#This Row],[Years of Experience]]&lt;20,"&lt;20"," &gt;20"))))</f>
        <v>&lt;5</v>
      </c>
      <c r="R365" s="14">
        <v>348</v>
      </c>
      <c r="S365" s="14">
        <f>VLOOKUP(tblSalaries[[#This Row],[clean Country]],Table3[[Country]:[GNI]],2,FALSE)</f>
        <v>47310</v>
      </c>
      <c r="T365" s="18">
        <f>tblSalaries[[#This Row],[Salary in USD]]/tblSalaries[[#This Row],[PPP GNI]]</f>
        <v>1.6909744240118367</v>
      </c>
      <c r="U365" s="27">
        <f>IF(ISNUMBER(VLOOKUP(tblSalaries[[#This Row],[clean Country]],calc!$B$22:$C$127,2,TRUE)),tblSalaries[[#This Row],[Salary in USD]],0.001)</f>
        <v>1E-3</v>
      </c>
    </row>
    <row r="366" spans="2:21" ht="15" customHeight="1" x14ac:dyDescent="0.25">
      <c r="B366" s="6" t="s">
        <v>2194</v>
      </c>
      <c r="C366" s="7">
        <v>41055.035219907404</v>
      </c>
      <c r="D366" s="8">
        <v>80000</v>
      </c>
      <c r="E366" s="6">
        <v>80000</v>
      </c>
      <c r="F366" s="6" t="s">
        <v>6</v>
      </c>
      <c r="G366" s="9">
        <f>tblSalaries[[#This Row],[clean Salary (in local currency)]]*VLOOKUP(tblSalaries[[#This Row],[Currency]],tblXrate[],2,FALSE)</f>
        <v>80000</v>
      </c>
      <c r="H366" s="6" t="s">
        <v>260</v>
      </c>
      <c r="I366" s="6" t="s">
        <v>52</v>
      </c>
      <c r="J366" s="6" t="s">
        <v>15</v>
      </c>
      <c r="K366" s="6" t="str">
        <f>VLOOKUP(tblSalaries[[#This Row],[Where do you work]],tblCountries[[Actual]:[Mapping]],2,FALSE)</f>
        <v>USA</v>
      </c>
      <c r="L366" s="6" t="str">
        <f>VLOOKUP(tblSalaries[[#This Row],[clean Country]],tblCountries[[Mapping]:[Region]],2,FALSE)</f>
        <v>America</v>
      </c>
      <c r="M366" s="6">
        <f>VLOOKUP(tblSalaries[[#This Row],[clean Country]],tblCountries[[Mapping]:[geo_latitude]],3,FALSE)</f>
        <v>-100.37109375</v>
      </c>
      <c r="N366" s="6">
        <f>VLOOKUP(tblSalaries[[#This Row],[clean Country]],tblCountries[[Mapping]:[geo_latitude]],4,FALSE)</f>
        <v>40.580584664127599</v>
      </c>
      <c r="O366" s="6" t="s">
        <v>18</v>
      </c>
      <c r="P366" s="6"/>
      <c r="Q366" s="6" t="str">
        <f>IF(tblSalaries[[#This Row],[Years of Experience]]&lt;5,"&lt;5",IF(tblSalaries[[#This Row],[Years of Experience]]&lt;10,"&lt;10",IF(tblSalaries[[#This Row],[Years of Experience]]&lt;15,"&lt;15",IF(tblSalaries[[#This Row],[Years of Experience]]&lt;20,"&lt;20"," &gt;20"))))</f>
        <v>&lt;5</v>
      </c>
      <c r="R366" s="14">
        <v>349</v>
      </c>
      <c r="S366" s="14">
        <f>VLOOKUP(tblSalaries[[#This Row],[clean Country]],Table3[[Country]:[GNI]],2,FALSE)</f>
        <v>47310</v>
      </c>
      <c r="T366" s="18">
        <f>tblSalaries[[#This Row],[Salary in USD]]/tblSalaries[[#This Row],[PPP GNI]]</f>
        <v>1.6909744240118367</v>
      </c>
      <c r="U366" s="27">
        <f>IF(ISNUMBER(VLOOKUP(tblSalaries[[#This Row],[clean Country]],calc!$B$22:$C$127,2,TRUE)),tblSalaries[[#This Row],[Salary in USD]],0.001)</f>
        <v>1E-3</v>
      </c>
    </row>
    <row r="367" spans="2:21" ht="15" customHeight="1" x14ac:dyDescent="0.25">
      <c r="B367" s="6" t="s">
        <v>2219</v>
      </c>
      <c r="C367" s="7">
        <v>41055.038958333331</v>
      </c>
      <c r="D367" s="8">
        <v>80000</v>
      </c>
      <c r="E367" s="6">
        <v>80000</v>
      </c>
      <c r="F367" s="6" t="s">
        <v>6</v>
      </c>
      <c r="G367" s="9">
        <f>tblSalaries[[#This Row],[clean Salary (in local currency)]]*VLOOKUP(tblSalaries[[#This Row],[Currency]],tblXrate[],2,FALSE)</f>
        <v>80000</v>
      </c>
      <c r="H367" s="6" t="s">
        <v>135</v>
      </c>
      <c r="I367" s="6" t="s">
        <v>20</v>
      </c>
      <c r="J367" s="6" t="s">
        <v>15</v>
      </c>
      <c r="K367" s="6" t="str">
        <f>VLOOKUP(tblSalaries[[#This Row],[Where do you work]],tblCountries[[Actual]:[Mapping]],2,FALSE)</f>
        <v>USA</v>
      </c>
      <c r="L367" s="6" t="str">
        <f>VLOOKUP(tblSalaries[[#This Row],[clean Country]],tblCountries[[Mapping]:[Region]],2,FALSE)</f>
        <v>America</v>
      </c>
      <c r="M367" s="6">
        <f>VLOOKUP(tblSalaries[[#This Row],[clean Country]],tblCountries[[Mapping]:[geo_latitude]],3,FALSE)</f>
        <v>-100.37109375</v>
      </c>
      <c r="N367" s="6">
        <f>VLOOKUP(tblSalaries[[#This Row],[clean Country]],tblCountries[[Mapping]:[geo_latitude]],4,FALSE)</f>
        <v>40.580584664127599</v>
      </c>
      <c r="O367" s="6" t="s">
        <v>9</v>
      </c>
      <c r="P367" s="6"/>
      <c r="Q367" s="6" t="str">
        <f>IF(tblSalaries[[#This Row],[Years of Experience]]&lt;5,"&lt;5",IF(tblSalaries[[#This Row],[Years of Experience]]&lt;10,"&lt;10",IF(tblSalaries[[#This Row],[Years of Experience]]&lt;15,"&lt;15",IF(tblSalaries[[#This Row],[Years of Experience]]&lt;20,"&lt;20"," &gt;20"))))</f>
        <v>&lt;5</v>
      </c>
      <c r="R367" s="14">
        <v>350</v>
      </c>
      <c r="S367" s="14">
        <f>VLOOKUP(tblSalaries[[#This Row],[clean Country]],Table3[[Country]:[GNI]],2,FALSE)</f>
        <v>47310</v>
      </c>
      <c r="T367" s="18">
        <f>tblSalaries[[#This Row],[Salary in USD]]/tblSalaries[[#This Row],[PPP GNI]]</f>
        <v>1.6909744240118367</v>
      </c>
      <c r="U367" s="27">
        <f>IF(ISNUMBER(VLOOKUP(tblSalaries[[#This Row],[clean Country]],calc!$B$22:$C$127,2,TRUE)),tblSalaries[[#This Row],[Salary in USD]],0.001)</f>
        <v>1E-3</v>
      </c>
    </row>
    <row r="368" spans="2:21" ht="15" customHeight="1" x14ac:dyDescent="0.25">
      <c r="B368" s="6" t="s">
        <v>2228</v>
      </c>
      <c r="C368" s="7">
        <v>41055.040335648147</v>
      </c>
      <c r="D368" s="8">
        <v>80000</v>
      </c>
      <c r="E368" s="6">
        <v>80000</v>
      </c>
      <c r="F368" s="6" t="s">
        <v>6</v>
      </c>
      <c r="G368" s="9">
        <f>tblSalaries[[#This Row],[clean Salary (in local currency)]]*VLOOKUP(tblSalaries[[#This Row],[Currency]],tblXrate[],2,FALSE)</f>
        <v>80000</v>
      </c>
      <c r="H368" s="6" t="s">
        <v>72</v>
      </c>
      <c r="I368" s="6" t="s">
        <v>20</v>
      </c>
      <c r="J368" s="6" t="s">
        <v>15</v>
      </c>
      <c r="K368" s="6" t="str">
        <f>VLOOKUP(tblSalaries[[#This Row],[Where do you work]],tblCountries[[Actual]:[Mapping]],2,FALSE)</f>
        <v>USA</v>
      </c>
      <c r="L368" s="6" t="str">
        <f>VLOOKUP(tblSalaries[[#This Row],[clean Country]],tblCountries[[Mapping]:[Region]],2,FALSE)</f>
        <v>America</v>
      </c>
      <c r="M368" s="6">
        <f>VLOOKUP(tblSalaries[[#This Row],[clean Country]],tblCountries[[Mapping]:[geo_latitude]],3,FALSE)</f>
        <v>-100.37109375</v>
      </c>
      <c r="N368" s="6">
        <f>VLOOKUP(tblSalaries[[#This Row],[clean Country]],tblCountries[[Mapping]:[geo_latitude]],4,FALSE)</f>
        <v>40.580584664127599</v>
      </c>
      <c r="O368" s="6" t="s">
        <v>9</v>
      </c>
      <c r="P368" s="6"/>
      <c r="Q368" s="6" t="str">
        <f>IF(tblSalaries[[#This Row],[Years of Experience]]&lt;5,"&lt;5",IF(tblSalaries[[#This Row],[Years of Experience]]&lt;10,"&lt;10",IF(tblSalaries[[#This Row],[Years of Experience]]&lt;15,"&lt;15",IF(tblSalaries[[#This Row],[Years of Experience]]&lt;20,"&lt;20"," &gt;20"))))</f>
        <v>&lt;5</v>
      </c>
      <c r="R368" s="14">
        <v>351</v>
      </c>
      <c r="S368" s="14">
        <f>VLOOKUP(tblSalaries[[#This Row],[clean Country]],Table3[[Country]:[GNI]],2,FALSE)</f>
        <v>47310</v>
      </c>
      <c r="T368" s="18">
        <f>tblSalaries[[#This Row],[Salary in USD]]/tblSalaries[[#This Row],[PPP GNI]]</f>
        <v>1.6909744240118367</v>
      </c>
      <c r="U368" s="27">
        <f>IF(ISNUMBER(VLOOKUP(tblSalaries[[#This Row],[clean Country]],calc!$B$22:$C$127,2,TRUE)),tblSalaries[[#This Row],[Salary in USD]],0.001)</f>
        <v>1E-3</v>
      </c>
    </row>
    <row r="369" spans="2:21" ht="15" customHeight="1" x14ac:dyDescent="0.25">
      <c r="B369" s="6" t="s">
        <v>2249</v>
      </c>
      <c r="C369" s="7">
        <v>41055.044351851851</v>
      </c>
      <c r="D369" s="8">
        <v>80000</v>
      </c>
      <c r="E369" s="6">
        <v>80000</v>
      </c>
      <c r="F369" s="6" t="s">
        <v>6</v>
      </c>
      <c r="G369" s="9">
        <f>tblSalaries[[#This Row],[clean Salary (in local currency)]]*VLOOKUP(tblSalaries[[#This Row],[Currency]],tblXrate[],2,FALSE)</f>
        <v>80000</v>
      </c>
      <c r="H369" s="6" t="s">
        <v>20</v>
      </c>
      <c r="I369" s="6" t="s">
        <v>20</v>
      </c>
      <c r="J369" s="6" t="s">
        <v>15</v>
      </c>
      <c r="K369" s="6" t="str">
        <f>VLOOKUP(tblSalaries[[#This Row],[Where do you work]],tblCountries[[Actual]:[Mapping]],2,FALSE)</f>
        <v>USA</v>
      </c>
      <c r="L369" s="6" t="str">
        <f>VLOOKUP(tblSalaries[[#This Row],[clean Country]],tblCountries[[Mapping]:[Region]],2,FALSE)</f>
        <v>America</v>
      </c>
      <c r="M369" s="6">
        <f>VLOOKUP(tblSalaries[[#This Row],[clean Country]],tblCountries[[Mapping]:[geo_latitude]],3,FALSE)</f>
        <v>-100.37109375</v>
      </c>
      <c r="N369" s="6">
        <f>VLOOKUP(tblSalaries[[#This Row],[clean Country]],tblCountries[[Mapping]:[geo_latitude]],4,FALSE)</f>
        <v>40.580584664127599</v>
      </c>
      <c r="O369" s="6" t="s">
        <v>9</v>
      </c>
      <c r="P369" s="6"/>
      <c r="Q369" s="6" t="str">
        <f>IF(tblSalaries[[#This Row],[Years of Experience]]&lt;5,"&lt;5",IF(tblSalaries[[#This Row],[Years of Experience]]&lt;10,"&lt;10",IF(tblSalaries[[#This Row],[Years of Experience]]&lt;15,"&lt;15",IF(tblSalaries[[#This Row],[Years of Experience]]&lt;20,"&lt;20"," &gt;20"))))</f>
        <v>&lt;5</v>
      </c>
      <c r="R369" s="14">
        <v>352</v>
      </c>
      <c r="S369" s="14">
        <f>VLOOKUP(tblSalaries[[#This Row],[clean Country]],Table3[[Country]:[GNI]],2,FALSE)</f>
        <v>47310</v>
      </c>
      <c r="T369" s="18">
        <f>tblSalaries[[#This Row],[Salary in USD]]/tblSalaries[[#This Row],[PPP GNI]]</f>
        <v>1.6909744240118367</v>
      </c>
      <c r="U369" s="27">
        <f>IF(ISNUMBER(VLOOKUP(tblSalaries[[#This Row],[clean Country]],calc!$B$22:$C$127,2,TRUE)),tblSalaries[[#This Row],[Salary in USD]],0.001)</f>
        <v>1E-3</v>
      </c>
    </row>
    <row r="370" spans="2:21" ht="15" customHeight="1" x14ac:dyDescent="0.25">
      <c r="B370" s="6" t="s">
        <v>2275</v>
      </c>
      <c r="C370" s="7">
        <v>41055.048842592594</v>
      </c>
      <c r="D370" s="8">
        <v>80000</v>
      </c>
      <c r="E370" s="6">
        <v>80000</v>
      </c>
      <c r="F370" s="6" t="s">
        <v>6</v>
      </c>
      <c r="G370" s="9">
        <f>tblSalaries[[#This Row],[clean Salary (in local currency)]]*VLOOKUP(tblSalaries[[#This Row],[Currency]],tblXrate[],2,FALSE)</f>
        <v>80000</v>
      </c>
      <c r="H370" s="6" t="s">
        <v>344</v>
      </c>
      <c r="I370" s="6" t="s">
        <v>4001</v>
      </c>
      <c r="J370" s="6" t="s">
        <v>15</v>
      </c>
      <c r="K370" s="6" t="str">
        <f>VLOOKUP(tblSalaries[[#This Row],[Where do you work]],tblCountries[[Actual]:[Mapping]],2,FALSE)</f>
        <v>USA</v>
      </c>
      <c r="L370" s="6" t="str">
        <f>VLOOKUP(tblSalaries[[#This Row],[clean Country]],tblCountries[[Mapping]:[Region]],2,FALSE)</f>
        <v>America</v>
      </c>
      <c r="M370" s="6">
        <f>VLOOKUP(tblSalaries[[#This Row],[clean Country]],tblCountries[[Mapping]:[geo_latitude]],3,FALSE)</f>
        <v>-100.37109375</v>
      </c>
      <c r="N370" s="6">
        <f>VLOOKUP(tblSalaries[[#This Row],[clean Country]],tblCountries[[Mapping]:[geo_latitude]],4,FALSE)</f>
        <v>40.580584664127599</v>
      </c>
      <c r="O370" s="6" t="s">
        <v>18</v>
      </c>
      <c r="P370" s="6"/>
      <c r="Q370" s="6" t="str">
        <f>IF(tblSalaries[[#This Row],[Years of Experience]]&lt;5,"&lt;5",IF(tblSalaries[[#This Row],[Years of Experience]]&lt;10,"&lt;10",IF(tblSalaries[[#This Row],[Years of Experience]]&lt;15,"&lt;15",IF(tblSalaries[[#This Row],[Years of Experience]]&lt;20,"&lt;20"," &gt;20"))))</f>
        <v>&lt;5</v>
      </c>
      <c r="R370" s="14">
        <v>353</v>
      </c>
      <c r="S370" s="14">
        <f>VLOOKUP(tblSalaries[[#This Row],[clean Country]],Table3[[Country]:[GNI]],2,FALSE)</f>
        <v>47310</v>
      </c>
      <c r="T370" s="18">
        <f>tblSalaries[[#This Row],[Salary in USD]]/tblSalaries[[#This Row],[PPP GNI]]</f>
        <v>1.6909744240118367</v>
      </c>
      <c r="U370" s="27">
        <f>IF(ISNUMBER(VLOOKUP(tblSalaries[[#This Row],[clean Country]],calc!$B$22:$C$127,2,TRUE)),tblSalaries[[#This Row],[Salary in USD]],0.001)</f>
        <v>1E-3</v>
      </c>
    </row>
    <row r="371" spans="2:21" ht="15" customHeight="1" x14ac:dyDescent="0.25">
      <c r="B371" s="6" t="s">
        <v>2280</v>
      </c>
      <c r="C371" s="7">
        <v>41055.049930555557</v>
      </c>
      <c r="D371" s="8">
        <v>80000</v>
      </c>
      <c r="E371" s="6">
        <v>80000</v>
      </c>
      <c r="F371" s="6" t="s">
        <v>6</v>
      </c>
      <c r="G371" s="9">
        <f>tblSalaries[[#This Row],[clean Salary (in local currency)]]*VLOOKUP(tblSalaries[[#This Row],[Currency]],tblXrate[],2,FALSE)</f>
        <v>80000</v>
      </c>
      <c r="H371" s="6" t="s">
        <v>348</v>
      </c>
      <c r="I371" s="6" t="s">
        <v>52</v>
      </c>
      <c r="J371" s="6" t="s">
        <v>15</v>
      </c>
      <c r="K371" s="6" t="str">
        <f>VLOOKUP(tblSalaries[[#This Row],[Where do you work]],tblCountries[[Actual]:[Mapping]],2,FALSE)</f>
        <v>USA</v>
      </c>
      <c r="L371" s="6" t="str">
        <f>VLOOKUP(tblSalaries[[#This Row],[clean Country]],tblCountries[[Mapping]:[Region]],2,FALSE)</f>
        <v>America</v>
      </c>
      <c r="M371" s="6">
        <f>VLOOKUP(tblSalaries[[#This Row],[clean Country]],tblCountries[[Mapping]:[geo_latitude]],3,FALSE)</f>
        <v>-100.37109375</v>
      </c>
      <c r="N371" s="6">
        <f>VLOOKUP(tblSalaries[[#This Row],[clean Country]],tblCountries[[Mapping]:[geo_latitude]],4,FALSE)</f>
        <v>40.580584664127599</v>
      </c>
      <c r="O371" s="6" t="s">
        <v>18</v>
      </c>
      <c r="P371" s="6"/>
      <c r="Q371" s="6" t="str">
        <f>IF(tblSalaries[[#This Row],[Years of Experience]]&lt;5,"&lt;5",IF(tblSalaries[[#This Row],[Years of Experience]]&lt;10,"&lt;10",IF(tblSalaries[[#This Row],[Years of Experience]]&lt;15,"&lt;15",IF(tblSalaries[[#This Row],[Years of Experience]]&lt;20,"&lt;20"," &gt;20"))))</f>
        <v>&lt;5</v>
      </c>
      <c r="R371" s="14">
        <v>354</v>
      </c>
      <c r="S371" s="14">
        <f>VLOOKUP(tblSalaries[[#This Row],[clean Country]],Table3[[Country]:[GNI]],2,FALSE)</f>
        <v>47310</v>
      </c>
      <c r="T371" s="18">
        <f>tblSalaries[[#This Row],[Salary in USD]]/tblSalaries[[#This Row],[PPP GNI]]</f>
        <v>1.6909744240118367</v>
      </c>
      <c r="U371" s="27">
        <f>IF(ISNUMBER(VLOOKUP(tblSalaries[[#This Row],[clean Country]],calc!$B$22:$C$127,2,TRUE)),tblSalaries[[#This Row],[Salary in USD]],0.001)</f>
        <v>1E-3</v>
      </c>
    </row>
    <row r="372" spans="2:21" ht="15" customHeight="1" x14ac:dyDescent="0.25">
      <c r="B372" s="6" t="s">
        <v>2444</v>
      </c>
      <c r="C372" s="7">
        <v>41055.115486111114</v>
      </c>
      <c r="D372" s="8">
        <v>80000</v>
      </c>
      <c r="E372" s="6">
        <v>80000</v>
      </c>
      <c r="F372" s="6" t="s">
        <v>6</v>
      </c>
      <c r="G372" s="9">
        <f>tblSalaries[[#This Row],[clean Salary (in local currency)]]*VLOOKUP(tblSalaries[[#This Row],[Currency]],tblXrate[],2,FALSE)</f>
        <v>80000</v>
      </c>
      <c r="H372" s="6" t="s">
        <v>537</v>
      </c>
      <c r="I372" s="6" t="s">
        <v>20</v>
      </c>
      <c r="J372" s="6" t="s">
        <v>15</v>
      </c>
      <c r="K372" s="6" t="str">
        <f>VLOOKUP(tblSalaries[[#This Row],[Where do you work]],tblCountries[[Actual]:[Mapping]],2,FALSE)</f>
        <v>USA</v>
      </c>
      <c r="L372" s="6" t="str">
        <f>VLOOKUP(tblSalaries[[#This Row],[clean Country]],tblCountries[[Mapping]:[Region]],2,FALSE)</f>
        <v>America</v>
      </c>
      <c r="M372" s="6">
        <f>VLOOKUP(tblSalaries[[#This Row],[clean Country]],tblCountries[[Mapping]:[geo_latitude]],3,FALSE)</f>
        <v>-100.37109375</v>
      </c>
      <c r="N372" s="6">
        <f>VLOOKUP(tblSalaries[[#This Row],[clean Country]],tblCountries[[Mapping]:[geo_latitude]],4,FALSE)</f>
        <v>40.580584664127599</v>
      </c>
      <c r="O372" s="6" t="s">
        <v>9</v>
      </c>
      <c r="P372" s="6"/>
      <c r="Q372" s="6" t="str">
        <f>IF(tblSalaries[[#This Row],[Years of Experience]]&lt;5,"&lt;5",IF(tblSalaries[[#This Row],[Years of Experience]]&lt;10,"&lt;10",IF(tblSalaries[[#This Row],[Years of Experience]]&lt;15,"&lt;15",IF(tblSalaries[[#This Row],[Years of Experience]]&lt;20,"&lt;20"," &gt;20"))))</f>
        <v>&lt;5</v>
      </c>
      <c r="R372" s="14">
        <v>355</v>
      </c>
      <c r="S372" s="14">
        <f>VLOOKUP(tblSalaries[[#This Row],[clean Country]],Table3[[Country]:[GNI]],2,FALSE)</f>
        <v>47310</v>
      </c>
      <c r="T372" s="18">
        <f>tblSalaries[[#This Row],[Salary in USD]]/tblSalaries[[#This Row],[PPP GNI]]</f>
        <v>1.6909744240118367</v>
      </c>
      <c r="U372" s="27">
        <f>IF(ISNUMBER(VLOOKUP(tblSalaries[[#This Row],[clean Country]],calc!$B$22:$C$127,2,TRUE)),tblSalaries[[#This Row],[Salary in USD]],0.001)</f>
        <v>1E-3</v>
      </c>
    </row>
    <row r="373" spans="2:21" ht="15" customHeight="1" x14ac:dyDescent="0.25">
      <c r="B373" s="6" t="s">
        <v>2458</v>
      </c>
      <c r="C373" s="7">
        <v>41055.127187500002</v>
      </c>
      <c r="D373" s="8">
        <v>80000</v>
      </c>
      <c r="E373" s="6">
        <v>80000</v>
      </c>
      <c r="F373" s="6" t="s">
        <v>6</v>
      </c>
      <c r="G373" s="9">
        <f>tblSalaries[[#This Row],[clean Salary (in local currency)]]*VLOOKUP(tblSalaries[[#This Row],[Currency]],tblXrate[],2,FALSE)</f>
        <v>80000</v>
      </c>
      <c r="H373" s="6" t="s">
        <v>555</v>
      </c>
      <c r="I373" s="6" t="s">
        <v>52</v>
      </c>
      <c r="J373" s="6" t="s">
        <v>15</v>
      </c>
      <c r="K373" s="6" t="str">
        <f>VLOOKUP(tblSalaries[[#This Row],[Where do you work]],tblCountries[[Actual]:[Mapping]],2,FALSE)</f>
        <v>USA</v>
      </c>
      <c r="L373" s="6" t="str">
        <f>VLOOKUP(tblSalaries[[#This Row],[clean Country]],tblCountries[[Mapping]:[Region]],2,FALSE)</f>
        <v>America</v>
      </c>
      <c r="M373" s="6">
        <f>VLOOKUP(tblSalaries[[#This Row],[clean Country]],tblCountries[[Mapping]:[geo_latitude]],3,FALSE)</f>
        <v>-100.37109375</v>
      </c>
      <c r="N373" s="6">
        <f>VLOOKUP(tblSalaries[[#This Row],[clean Country]],tblCountries[[Mapping]:[geo_latitude]],4,FALSE)</f>
        <v>40.580584664127599</v>
      </c>
      <c r="O373" s="6" t="s">
        <v>25</v>
      </c>
      <c r="P373" s="6"/>
      <c r="Q373" s="6" t="str">
        <f>IF(tblSalaries[[#This Row],[Years of Experience]]&lt;5,"&lt;5",IF(tblSalaries[[#This Row],[Years of Experience]]&lt;10,"&lt;10",IF(tblSalaries[[#This Row],[Years of Experience]]&lt;15,"&lt;15",IF(tblSalaries[[#This Row],[Years of Experience]]&lt;20,"&lt;20"," &gt;20"))))</f>
        <v>&lt;5</v>
      </c>
      <c r="R373" s="14">
        <v>356</v>
      </c>
      <c r="S373" s="14">
        <f>VLOOKUP(tblSalaries[[#This Row],[clean Country]],Table3[[Country]:[GNI]],2,FALSE)</f>
        <v>47310</v>
      </c>
      <c r="T373" s="18">
        <f>tblSalaries[[#This Row],[Salary in USD]]/tblSalaries[[#This Row],[PPP GNI]]</f>
        <v>1.6909744240118367</v>
      </c>
      <c r="U373" s="27">
        <f>IF(ISNUMBER(VLOOKUP(tblSalaries[[#This Row],[clean Country]],calc!$B$22:$C$127,2,TRUE)),tblSalaries[[#This Row],[Salary in USD]],0.001)</f>
        <v>1E-3</v>
      </c>
    </row>
    <row r="374" spans="2:21" ht="15" customHeight="1" x14ac:dyDescent="0.25">
      <c r="B374" s="6" t="s">
        <v>2548</v>
      </c>
      <c r="C374" s="7">
        <v>41055.239374999997</v>
      </c>
      <c r="D374" s="8" t="s">
        <v>652</v>
      </c>
      <c r="E374" s="6">
        <v>80000</v>
      </c>
      <c r="F374" s="6" t="s">
        <v>6</v>
      </c>
      <c r="G374" s="9">
        <f>tblSalaries[[#This Row],[clean Salary (in local currency)]]*VLOOKUP(tblSalaries[[#This Row],[Currency]],tblXrate[],2,FALSE)</f>
        <v>80000</v>
      </c>
      <c r="H374" s="6" t="s">
        <v>653</v>
      </c>
      <c r="I374" s="6" t="s">
        <v>20</v>
      </c>
      <c r="J374" s="6" t="s">
        <v>15</v>
      </c>
      <c r="K374" s="6" t="str">
        <f>VLOOKUP(tblSalaries[[#This Row],[Where do you work]],tblCountries[[Actual]:[Mapping]],2,FALSE)</f>
        <v>USA</v>
      </c>
      <c r="L374" s="6" t="str">
        <f>VLOOKUP(tblSalaries[[#This Row],[clean Country]],tblCountries[[Mapping]:[Region]],2,FALSE)</f>
        <v>America</v>
      </c>
      <c r="M374" s="6">
        <f>VLOOKUP(tblSalaries[[#This Row],[clean Country]],tblCountries[[Mapping]:[geo_latitude]],3,FALSE)</f>
        <v>-100.37109375</v>
      </c>
      <c r="N374" s="6">
        <f>VLOOKUP(tblSalaries[[#This Row],[clean Country]],tblCountries[[Mapping]:[geo_latitude]],4,FALSE)</f>
        <v>40.580584664127599</v>
      </c>
      <c r="O374" s="6" t="s">
        <v>13</v>
      </c>
      <c r="P374" s="6"/>
      <c r="Q374" s="6" t="str">
        <f>IF(tblSalaries[[#This Row],[Years of Experience]]&lt;5,"&lt;5",IF(tblSalaries[[#This Row],[Years of Experience]]&lt;10,"&lt;10",IF(tblSalaries[[#This Row],[Years of Experience]]&lt;15,"&lt;15",IF(tblSalaries[[#This Row],[Years of Experience]]&lt;20,"&lt;20"," &gt;20"))))</f>
        <v>&lt;5</v>
      </c>
      <c r="R374" s="14">
        <v>357</v>
      </c>
      <c r="S374" s="14">
        <f>VLOOKUP(tblSalaries[[#This Row],[clean Country]],Table3[[Country]:[GNI]],2,FALSE)</f>
        <v>47310</v>
      </c>
      <c r="T374" s="18">
        <f>tblSalaries[[#This Row],[Salary in USD]]/tblSalaries[[#This Row],[PPP GNI]]</f>
        <v>1.6909744240118367</v>
      </c>
      <c r="U374" s="27">
        <f>IF(ISNUMBER(VLOOKUP(tblSalaries[[#This Row],[clean Country]],calc!$B$22:$C$127,2,TRUE)),tblSalaries[[#This Row],[Salary in USD]],0.001)</f>
        <v>1E-3</v>
      </c>
    </row>
    <row r="375" spans="2:21" ht="15" customHeight="1" x14ac:dyDescent="0.25">
      <c r="B375" s="6" t="s">
        <v>2612</v>
      </c>
      <c r="C375" s="7">
        <v>41055.452141203707</v>
      </c>
      <c r="D375" s="8">
        <v>80000</v>
      </c>
      <c r="E375" s="6">
        <v>80000</v>
      </c>
      <c r="F375" s="6" t="s">
        <v>6</v>
      </c>
      <c r="G375" s="9">
        <f>tblSalaries[[#This Row],[clean Salary (in local currency)]]*VLOOKUP(tblSalaries[[#This Row],[Currency]],tblXrate[],2,FALSE)</f>
        <v>80000</v>
      </c>
      <c r="H375" s="6" t="s">
        <v>719</v>
      </c>
      <c r="I375" s="6" t="s">
        <v>488</v>
      </c>
      <c r="J375" s="6" t="s">
        <v>15</v>
      </c>
      <c r="K375" s="6" t="str">
        <f>VLOOKUP(tblSalaries[[#This Row],[Where do you work]],tblCountries[[Actual]:[Mapping]],2,FALSE)</f>
        <v>USA</v>
      </c>
      <c r="L375" s="6" t="str">
        <f>VLOOKUP(tblSalaries[[#This Row],[clean Country]],tblCountries[[Mapping]:[Region]],2,FALSE)</f>
        <v>America</v>
      </c>
      <c r="M375" s="6">
        <f>VLOOKUP(tblSalaries[[#This Row],[clean Country]],tblCountries[[Mapping]:[geo_latitude]],3,FALSE)</f>
        <v>-100.37109375</v>
      </c>
      <c r="N375" s="6">
        <f>VLOOKUP(tblSalaries[[#This Row],[clean Country]],tblCountries[[Mapping]:[geo_latitude]],4,FALSE)</f>
        <v>40.580584664127599</v>
      </c>
      <c r="O375" s="6" t="s">
        <v>9</v>
      </c>
      <c r="P375" s="6">
        <v>15</v>
      </c>
      <c r="Q375" s="6" t="str">
        <f>IF(tblSalaries[[#This Row],[Years of Experience]]&lt;5,"&lt;5",IF(tblSalaries[[#This Row],[Years of Experience]]&lt;10,"&lt;10",IF(tblSalaries[[#This Row],[Years of Experience]]&lt;15,"&lt;15",IF(tblSalaries[[#This Row],[Years of Experience]]&lt;20,"&lt;20"," &gt;20"))))</f>
        <v>&lt;20</v>
      </c>
      <c r="R375" s="14">
        <v>358</v>
      </c>
      <c r="S375" s="14">
        <f>VLOOKUP(tblSalaries[[#This Row],[clean Country]],Table3[[Country]:[GNI]],2,FALSE)</f>
        <v>47310</v>
      </c>
      <c r="T375" s="18">
        <f>tblSalaries[[#This Row],[Salary in USD]]/tblSalaries[[#This Row],[PPP GNI]]</f>
        <v>1.6909744240118367</v>
      </c>
      <c r="U375" s="27">
        <f>IF(ISNUMBER(VLOOKUP(tblSalaries[[#This Row],[clean Country]],calc!$B$22:$C$127,2,TRUE)),tblSalaries[[#This Row],[Salary in USD]],0.001)</f>
        <v>1E-3</v>
      </c>
    </row>
    <row r="376" spans="2:21" ht="15" customHeight="1" x14ac:dyDescent="0.25">
      <c r="B376" s="6" t="s">
        <v>2631</v>
      </c>
      <c r="C376" s="7">
        <v>41055.4843287037</v>
      </c>
      <c r="D376" s="8">
        <v>80000</v>
      </c>
      <c r="E376" s="6">
        <v>80000</v>
      </c>
      <c r="F376" s="6" t="s">
        <v>6</v>
      </c>
      <c r="G376" s="9">
        <f>tblSalaries[[#This Row],[clean Salary (in local currency)]]*VLOOKUP(tblSalaries[[#This Row],[Currency]],tblXrate[],2,FALSE)</f>
        <v>80000</v>
      </c>
      <c r="H376" s="6" t="s">
        <v>735</v>
      </c>
      <c r="I376" s="6" t="s">
        <v>52</v>
      </c>
      <c r="J376" s="6" t="s">
        <v>15</v>
      </c>
      <c r="K376" s="6" t="str">
        <f>VLOOKUP(tblSalaries[[#This Row],[Where do you work]],tblCountries[[Actual]:[Mapping]],2,FALSE)</f>
        <v>USA</v>
      </c>
      <c r="L376" s="6" t="str">
        <f>VLOOKUP(tblSalaries[[#This Row],[clean Country]],tblCountries[[Mapping]:[Region]],2,FALSE)</f>
        <v>America</v>
      </c>
      <c r="M376" s="6">
        <f>VLOOKUP(tblSalaries[[#This Row],[clean Country]],tblCountries[[Mapping]:[geo_latitude]],3,FALSE)</f>
        <v>-100.37109375</v>
      </c>
      <c r="N376" s="6">
        <f>VLOOKUP(tblSalaries[[#This Row],[clean Country]],tblCountries[[Mapping]:[geo_latitude]],4,FALSE)</f>
        <v>40.580584664127599</v>
      </c>
      <c r="O376" s="6" t="s">
        <v>9</v>
      </c>
      <c r="P376" s="6">
        <v>8</v>
      </c>
      <c r="Q376" s="6" t="str">
        <f>IF(tblSalaries[[#This Row],[Years of Experience]]&lt;5,"&lt;5",IF(tblSalaries[[#This Row],[Years of Experience]]&lt;10,"&lt;10",IF(tblSalaries[[#This Row],[Years of Experience]]&lt;15,"&lt;15",IF(tblSalaries[[#This Row],[Years of Experience]]&lt;20,"&lt;20"," &gt;20"))))</f>
        <v>&lt;10</v>
      </c>
      <c r="R376" s="14">
        <v>359</v>
      </c>
      <c r="S376" s="14">
        <f>VLOOKUP(tblSalaries[[#This Row],[clean Country]],Table3[[Country]:[GNI]],2,FALSE)</f>
        <v>47310</v>
      </c>
      <c r="T376" s="18">
        <f>tblSalaries[[#This Row],[Salary in USD]]/tblSalaries[[#This Row],[PPP GNI]]</f>
        <v>1.6909744240118367</v>
      </c>
      <c r="U376" s="27">
        <f>IF(ISNUMBER(VLOOKUP(tblSalaries[[#This Row],[clean Country]],calc!$B$22:$C$127,2,TRUE)),tblSalaries[[#This Row],[Salary in USD]],0.001)</f>
        <v>1E-3</v>
      </c>
    </row>
    <row r="377" spans="2:21" ht="15" customHeight="1" x14ac:dyDescent="0.25">
      <c r="B377" s="6" t="s">
        <v>3179</v>
      </c>
      <c r="C377" s="7">
        <v>41057.985324074078</v>
      </c>
      <c r="D377" s="8">
        <v>80000</v>
      </c>
      <c r="E377" s="6">
        <v>80000</v>
      </c>
      <c r="F377" s="6" t="s">
        <v>6</v>
      </c>
      <c r="G377" s="9">
        <f>tblSalaries[[#This Row],[clean Salary (in local currency)]]*VLOOKUP(tblSalaries[[#This Row],[Currency]],tblXrate[],2,FALSE)</f>
        <v>80000</v>
      </c>
      <c r="H377" s="6" t="s">
        <v>1348</v>
      </c>
      <c r="I377" s="6" t="s">
        <v>20</v>
      </c>
      <c r="J377" s="6" t="s">
        <v>15</v>
      </c>
      <c r="K377" s="6" t="str">
        <f>VLOOKUP(tblSalaries[[#This Row],[Where do you work]],tblCountries[[Actual]:[Mapping]],2,FALSE)</f>
        <v>USA</v>
      </c>
      <c r="L377" s="6" t="str">
        <f>VLOOKUP(tblSalaries[[#This Row],[clean Country]],tblCountries[[Mapping]:[Region]],2,FALSE)</f>
        <v>America</v>
      </c>
      <c r="M377" s="6">
        <f>VLOOKUP(tblSalaries[[#This Row],[clean Country]],tblCountries[[Mapping]:[geo_latitude]],3,FALSE)</f>
        <v>-100.37109375</v>
      </c>
      <c r="N377" s="6">
        <f>VLOOKUP(tblSalaries[[#This Row],[clean Country]],tblCountries[[Mapping]:[geo_latitude]],4,FALSE)</f>
        <v>40.580584664127599</v>
      </c>
      <c r="O377" s="6" t="s">
        <v>9</v>
      </c>
      <c r="P377" s="6">
        <v>6</v>
      </c>
      <c r="Q377" s="6" t="str">
        <f>IF(tblSalaries[[#This Row],[Years of Experience]]&lt;5,"&lt;5",IF(tblSalaries[[#This Row],[Years of Experience]]&lt;10,"&lt;10",IF(tblSalaries[[#This Row],[Years of Experience]]&lt;15,"&lt;15",IF(tblSalaries[[#This Row],[Years of Experience]]&lt;20,"&lt;20"," &gt;20"))))</f>
        <v>&lt;10</v>
      </c>
      <c r="R377" s="14">
        <v>360</v>
      </c>
      <c r="S377" s="14">
        <f>VLOOKUP(tblSalaries[[#This Row],[clean Country]],Table3[[Country]:[GNI]],2,FALSE)</f>
        <v>47310</v>
      </c>
      <c r="T377" s="18">
        <f>tblSalaries[[#This Row],[Salary in USD]]/tblSalaries[[#This Row],[PPP GNI]]</f>
        <v>1.6909744240118367</v>
      </c>
      <c r="U377" s="27">
        <f>IF(ISNUMBER(VLOOKUP(tblSalaries[[#This Row],[clean Country]],calc!$B$22:$C$127,2,TRUE)),tblSalaries[[#This Row],[Salary in USD]],0.001)</f>
        <v>1E-3</v>
      </c>
    </row>
    <row r="378" spans="2:21" ht="15" customHeight="1" x14ac:dyDescent="0.25">
      <c r="B378" s="6" t="s">
        <v>3206</v>
      </c>
      <c r="C378" s="7">
        <v>41058.070138888892</v>
      </c>
      <c r="D378" s="8">
        <v>80000</v>
      </c>
      <c r="E378" s="6">
        <v>80000</v>
      </c>
      <c r="F378" s="6" t="s">
        <v>6</v>
      </c>
      <c r="G378" s="9">
        <f>tblSalaries[[#This Row],[clean Salary (in local currency)]]*VLOOKUP(tblSalaries[[#This Row],[Currency]],tblXrate[],2,FALSE)</f>
        <v>80000</v>
      </c>
      <c r="H378" s="6" t="s">
        <v>1376</v>
      </c>
      <c r="I378" s="6" t="s">
        <v>20</v>
      </c>
      <c r="J378" s="6" t="s">
        <v>171</v>
      </c>
      <c r="K378" s="6" t="str">
        <f>VLOOKUP(tblSalaries[[#This Row],[Where do you work]],tblCountries[[Actual]:[Mapping]],2,FALSE)</f>
        <v>Singapore</v>
      </c>
      <c r="L378" s="6" t="str">
        <f>VLOOKUP(tblSalaries[[#This Row],[clean Country]],tblCountries[[Mapping]:[Region]],2,FALSE)</f>
        <v>Asia</v>
      </c>
      <c r="M378" s="6">
        <f>VLOOKUP(tblSalaries[[#This Row],[clean Country]],tblCountries[[Mapping]:[geo_latitude]],3,FALSE)</f>
        <v>103.8194992</v>
      </c>
      <c r="N378" s="6">
        <f>VLOOKUP(tblSalaries[[#This Row],[clean Country]],tblCountries[[Mapping]:[geo_latitude]],4,FALSE)</f>
        <v>1.3571070000000001</v>
      </c>
      <c r="O378" s="6" t="s">
        <v>25</v>
      </c>
      <c r="P378" s="6">
        <v>6</v>
      </c>
      <c r="Q378" s="6" t="str">
        <f>IF(tblSalaries[[#This Row],[Years of Experience]]&lt;5,"&lt;5",IF(tblSalaries[[#This Row],[Years of Experience]]&lt;10,"&lt;10",IF(tblSalaries[[#This Row],[Years of Experience]]&lt;15,"&lt;15",IF(tblSalaries[[#This Row],[Years of Experience]]&lt;20,"&lt;20"," &gt;20"))))</f>
        <v>&lt;10</v>
      </c>
      <c r="R378" s="14">
        <v>361</v>
      </c>
      <c r="S378" s="14">
        <f>VLOOKUP(tblSalaries[[#This Row],[clean Country]],Table3[[Country]:[GNI]],2,FALSE)</f>
        <v>55790</v>
      </c>
      <c r="T378" s="18">
        <f>tblSalaries[[#This Row],[Salary in USD]]/tblSalaries[[#This Row],[PPP GNI]]</f>
        <v>1.4339487363326762</v>
      </c>
      <c r="U378" s="27">
        <f>IF(ISNUMBER(VLOOKUP(tblSalaries[[#This Row],[clean Country]],calc!$B$22:$C$127,2,TRUE)),tblSalaries[[#This Row],[Salary in USD]],0.001)</f>
        <v>80000</v>
      </c>
    </row>
    <row r="379" spans="2:21" ht="15" customHeight="1" x14ac:dyDescent="0.25">
      <c r="B379" s="6" t="s">
        <v>3279</v>
      </c>
      <c r="C379" s="7">
        <v>41058.579155092593</v>
      </c>
      <c r="D379" s="8">
        <v>80000</v>
      </c>
      <c r="E379" s="6">
        <v>80000</v>
      </c>
      <c r="F379" s="6" t="s">
        <v>6</v>
      </c>
      <c r="G379" s="9">
        <f>tblSalaries[[#This Row],[clean Salary (in local currency)]]*VLOOKUP(tblSalaries[[#This Row],[Currency]],tblXrate[],2,FALSE)</f>
        <v>80000</v>
      </c>
      <c r="H379" s="6" t="s">
        <v>52</v>
      </c>
      <c r="I379" s="6" t="s">
        <v>52</v>
      </c>
      <c r="J379" s="6" t="s">
        <v>15</v>
      </c>
      <c r="K379" s="6" t="str">
        <f>VLOOKUP(tblSalaries[[#This Row],[Where do you work]],tblCountries[[Actual]:[Mapping]],2,FALSE)</f>
        <v>USA</v>
      </c>
      <c r="L379" s="6" t="str">
        <f>VLOOKUP(tblSalaries[[#This Row],[clean Country]],tblCountries[[Mapping]:[Region]],2,FALSE)</f>
        <v>America</v>
      </c>
      <c r="M379" s="6">
        <f>VLOOKUP(tblSalaries[[#This Row],[clean Country]],tblCountries[[Mapping]:[geo_latitude]],3,FALSE)</f>
        <v>-100.37109375</v>
      </c>
      <c r="N379" s="6">
        <f>VLOOKUP(tblSalaries[[#This Row],[clean Country]],tblCountries[[Mapping]:[geo_latitude]],4,FALSE)</f>
        <v>40.580584664127599</v>
      </c>
      <c r="O379" s="6" t="s">
        <v>25</v>
      </c>
      <c r="P379" s="6">
        <v>6</v>
      </c>
      <c r="Q379" s="6" t="str">
        <f>IF(tblSalaries[[#This Row],[Years of Experience]]&lt;5,"&lt;5",IF(tblSalaries[[#This Row],[Years of Experience]]&lt;10,"&lt;10",IF(tblSalaries[[#This Row],[Years of Experience]]&lt;15,"&lt;15",IF(tblSalaries[[#This Row],[Years of Experience]]&lt;20,"&lt;20"," &gt;20"))))</f>
        <v>&lt;10</v>
      </c>
      <c r="R379" s="14">
        <v>362</v>
      </c>
      <c r="S379" s="14">
        <f>VLOOKUP(tblSalaries[[#This Row],[clean Country]],Table3[[Country]:[GNI]],2,FALSE)</f>
        <v>47310</v>
      </c>
      <c r="T379" s="18">
        <f>tblSalaries[[#This Row],[Salary in USD]]/tblSalaries[[#This Row],[PPP GNI]]</f>
        <v>1.6909744240118367</v>
      </c>
      <c r="U379" s="27">
        <f>IF(ISNUMBER(VLOOKUP(tblSalaries[[#This Row],[clean Country]],calc!$B$22:$C$127,2,TRUE)),tblSalaries[[#This Row],[Salary in USD]],0.001)</f>
        <v>1E-3</v>
      </c>
    </row>
    <row r="380" spans="2:21" ht="15" customHeight="1" x14ac:dyDescent="0.25">
      <c r="B380" s="6" t="s">
        <v>3327</v>
      </c>
      <c r="C380" s="7">
        <v>41058.773009259261</v>
      </c>
      <c r="D380" s="8">
        <v>80000</v>
      </c>
      <c r="E380" s="6">
        <v>80000</v>
      </c>
      <c r="F380" s="6" t="s">
        <v>6</v>
      </c>
      <c r="G380" s="9">
        <f>tblSalaries[[#This Row],[clean Salary (in local currency)]]*VLOOKUP(tblSalaries[[#This Row],[Currency]],tblXrate[],2,FALSE)</f>
        <v>80000</v>
      </c>
      <c r="H380" s="6" t="s">
        <v>1252</v>
      </c>
      <c r="I380" s="6" t="s">
        <v>20</v>
      </c>
      <c r="J380" s="6" t="s">
        <v>15</v>
      </c>
      <c r="K380" s="6" t="str">
        <f>VLOOKUP(tblSalaries[[#This Row],[Where do you work]],tblCountries[[Actual]:[Mapping]],2,FALSE)</f>
        <v>USA</v>
      </c>
      <c r="L380" s="6" t="str">
        <f>VLOOKUP(tblSalaries[[#This Row],[clean Country]],tblCountries[[Mapping]:[Region]],2,FALSE)</f>
        <v>America</v>
      </c>
      <c r="M380" s="6">
        <f>VLOOKUP(tblSalaries[[#This Row],[clean Country]],tblCountries[[Mapping]:[geo_latitude]],3,FALSE)</f>
        <v>-100.37109375</v>
      </c>
      <c r="N380" s="6">
        <f>VLOOKUP(tblSalaries[[#This Row],[clean Country]],tblCountries[[Mapping]:[geo_latitude]],4,FALSE)</f>
        <v>40.580584664127599</v>
      </c>
      <c r="O380" s="6" t="s">
        <v>25</v>
      </c>
      <c r="P380" s="6">
        <v>14</v>
      </c>
      <c r="Q380" s="6" t="str">
        <f>IF(tblSalaries[[#This Row],[Years of Experience]]&lt;5,"&lt;5",IF(tblSalaries[[#This Row],[Years of Experience]]&lt;10,"&lt;10",IF(tblSalaries[[#This Row],[Years of Experience]]&lt;15,"&lt;15",IF(tblSalaries[[#This Row],[Years of Experience]]&lt;20,"&lt;20"," &gt;20"))))</f>
        <v>&lt;15</v>
      </c>
      <c r="R380" s="14">
        <v>363</v>
      </c>
      <c r="S380" s="14">
        <f>VLOOKUP(tblSalaries[[#This Row],[clean Country]],Table3[[Country]:[GNI]],2,FALSE)</f>
        <v>47310</v>
      </c>
      <c r="T380" s="18">
        <f>tblSalaries[[#This Row],[Salary in USD]]/tblSalaries[[#This Row],[PPP GNI]]</f>
        <v>1.6909744240118367</v>
      </c>
      <c r="U380" s="27">
        <f>IF(ISNUMBER(VLOOKUP(tblSalaries[[#This Row],[clean Country]],calc!$B$22:$C$127,2,TRUE)),tblSalaries[[#This Row],[Salary in USD]],0.001)</f>
        <v>1E-3</v>
      </c>
    </row>
    <row r="381" spans="2:21" ht="15" customHeight="1" x14ac:dyDescent="0.25">
      <c r="B381" s="6" t="s">
        <v>3346</v>
      </c>
      <c r="C381" s="7">
        <v>41058.828182870369</v>
      </c>
      <c r="D381" s="8" t="s">
        <v>1534</v>
      </c>
      <c r="E381" s="6">
        <v>80000</v>
      </c>
      <c r="F381" s="6" t="s">
        <v>6</v>
      </c>
      <c r="G381" s="9">
        <f>tblSalaries[[#This Row],[clean Salary (in local currency)]]*VLOOKUP(tblSalaries[[#This Row],[Currency]],tblXrate[],2,FALSE)</f>
        <v>80000</v>
      </c>
      <c r="H381" s="6" t="s">
        <v>1535</v>
      </c>
      <c r="I381" s="6" t="s">
        <v>52</v>
      </c>
      <c r="J381" s="6" t="s">
        <v>15</v>
      </c>
      <c r="K381" s="6" t="str">
        <f>VLOOKUP(tblSalaries[[#This Row],[Where do you work]],tblCountries[[Actual]:[Mapping]],2,FALSE)</f>
        <v>USA</v>
      </c>
      <c r="L381" s="6" t="str">
        <f>VLOOKUP(tblSalaries[[#This Row],[clean Country]],tblCountries[[Mapping]:[Region]],2,FALSE)</f>
        <v>America</v>
      </c>
      <c r="M381" s="6">
        <f>VLOOKUP(tblSalaries[[#This Row],[clean Country]],tblCountries[[Mapping]:[geo_latitude]],3,FALSE)</f>
        <v>-100.37109375</v>
      </c>
      <c r="N381" s="6">
        <f>VLOOKUP(tblSalaries[[#This Row],[clean Country]],tblCountries[[Mapping]:[geo_latitude]],4,FALSE)</f>
        <v>40.580584664127599</v>
      </c>
      <c r="O381" s="6" t="s">
        <v>9</v>
      </c>
      <c r="P381" s="6">
        <v>10</v>
      </c>
      <c r="Q381" s="6" t="str">
        <f>IF(tblSalaries[[#This Row],[Years of Experience]]&lt;5,"&lt;5",IF(tblSalaries[[#This Row],[Years of Experience]]&lt;10,"&lt;10",IF(tblSalaries[[#This Row],[Years of Experience]]&lt;15,"&lt;15",IF(tblSalaries[[#This Row],[Years of Experience]]&lt;20,"&lt;20"," &gt;20"))))</f>
        <v>&lt;15</v>
      </c>
      <c r="R381" s="14">
        <v>364</v>
      </c>
      <c r="S381" s="14">
        <f>VLOOKUP(tblSalaries[[#This Row],[clean Country]],Table3[[Country]:[GNI]],2,FALSE)</f>
        <v>47310</v>
      </c>
      <c r="T381" s="18">
        <f>tblSalaries[[#This Row],[Salary in USD]]/tblSalaries[[#This Row],[PPP GNI]]</f>
        <v>1.6909744240118367</v>
      </c>
      <c r="U381" s="27">
        <f>IF(ISNUMBER(VLOOKUP(tblSalaries[[#This Row],[clean Country]],calc!$B$22:$C$127,2,TRUE)),tblSalaries[[#This Row],[Salary in USD]],0.001)</f>
        <v>1E-3</v>
      </c>
    </row>
    <row r="382" spans="2:21" ht="15" customHeight="1" x14ac:dyDescent="0.25">
      <c r="B382" s="6" t="s">
        <v>3378</v>
      </c>
      <c r="C382" s="7">
        <v>41058.951620370368</v>
      </c>
      <c r="D382" s="8">
        <v>80000</v>
      </c>
      <c r="E382" s="6">
        <v>80000</v>
      </c>
      <c r="F382" s="6" t="s">
        <v>6</v>
      </c>
      <c r="G382" s="9">
        <f>tblSalaries[[#This Row],[clean Salary (in local currency)]]*VLOOKUP(tblSalaries[[#This Row],[Currency]],tblXrate[],2,FALSE)</f>
        <v>80000</v>
      </c>
      <c r="H382" s="6" t="s">
        <v>1561</v>
      </c>
      <c r="I382" s="6" t="s">
        <v>356</v>
      </c>
      <c r="J382" s="6" t="s">
        <v>15</v>
      </c>
      <c r="K382" s="6" t="str">
        <f>VLOOKUP(tblSalaries[[#This Row],[Where do you work]],tblCountries[[Actual]:[Mapping]],2,FALSE)</f>
        <v>USA</v>
      </c>
      <c r="L382" s="6" t="str">
        <f>VLOOKUP(tblSalaries[[#This Row],[clean Country]],tblCountries[[Mapping]:[Region]],2,FALSE)</f>
        <v>America</v>
      </c>
      <c r="M382" s="6">
        <f>VLOOKUP(tblSalaries[[#This Row],[clean Country]],tblCountries[[Mapping]:[geo_latitude]],3,FALSE)</f>
        <v>-100.37109375</v>
      </c>
      <c r="N382" s="6">
        <f>VLOOKUP(tblSalaries[[#This Row],[clean Country]],tblCountries[[Mapping]:[geo_latitude]],4,FALSE)</f>
        <v>40.580584664127599</v>
      </c>
      <c r="O382" s="6" t="s">
        <v>18</v>
      </c>
      <c r="P382" s="6">
        <v>8</v>
      </c>
      <c r="Q382" s="6" t="str">
        <f>IF(tblSalaries[[#This Row],[Years of Experience]]&lt;5,"&lt;5",IF(tblSalaries[[#This Row],[Years of Experience]]&lt;10,"&lt;10",IF(tblSalaries[[#This Row],[Years of Experience]]&lt;15,"&lt;15",IF(tblSalaries[[#This Row],[Years of Experience]]&lt;20,"&lt;20"," &gt;20"))))</f>
        <v>&lt;10</v>
      </c>
      <c r="R382" s="14">
        <v>365</v>
      </c>
      <c r="S382" s="14">
        <f>VLOOKUP(tblSalaries[[#This Row],[clean Country]],Table3[[Country]:[GNI]],2,FALSE)</f>
        <v>47310</v>
      </c>
      <c r="T382" s="18">
        <f>tblSalaries[[#This Row],[Salary in USD]]/tblSalaries[[#This Row],[PPP GNI]]</f>
        <v>1.6909744240118367</v>
      </c>
      <c r="U382" s="27">
        <f>IF(ISNUMBER(VLOOKUP(tblSalaries[[#This Row],[clean Country]],calc!$B$22:$C$127,2,TRUE)),tblSalaries[[#This Row],[Salary in USD]],0.001)</f>
        <v>1E-3</v>
      </c>
    </row>
    <row r="383" spans="2:21" ht="15" customHeight="1" x14ac:dyDescent="0.25">
      <c r="B383" s="6" t="s">
        <v>3410</v>
      </c>
      <c r="C383" s="7">
        <v>41059.105752314812</v>
      </c>
      <c r="D383" s="8">
        <v>80000</v>
      </c>
      <c r="E383" s="6">
        <v>80000</v>
      </c>
      <c r="F383" s="6" t="s">
        <v>6</v>
      </c>
      <c r="G383" s="9">
        <f>tblSalaries[[#This Row],[clean Salary (in local currency)]]*VLOOKUP(tblSalaries[[#This Row],[Currency]],tblXrate[],2,FALSE)</f>
        <v>80000</v>
      </c>
      <c r="H383" s="6" t="s">
        <v>1588</v>
      </c>
      <c r="I383" s="6" t="s">
        <v>20</v>
      </c>
      <c r="J383" s="6" t="s">
        <v>15</v>
      </c>
      <c r="K383" s="6" t="str">
        <f>VLOOKUP(tblSalaries[[#This Row],[Where do you work]],tblCountries[[Actual]:[Mapping]],2,FALSE)</f>
        <v>USA</v>
      </c>
      <c r="L383" s="6" t="str">
        <f>VLOOKUP(tblSalaries[[#This Row],[clean Country]],tblCountries[[Mapping]:[Region]],2,FALSE)</f>
        <v>America</v>
      </c>
      <c r="M383" s="6">
        <f>VLOOKUP(tblSalaries[[#This Row],[clean Country]],tblCountries[[Mapping]:[geo_latitude]],3,FALSE)</f>
        <v>-100.37109375</v>
      </c>
      <c r="N383" s="6">
        <f>VLOOKUP(tblSalaries[[#This Row],[clean Country]],tblCountries[[Mapping]:[geo_latitude]],4,FALSE)</f>
        <v>40.580584664127599</v>
      </c>
      <c r="O383" s="6" t="s">
        <v>9</v>
      </c>
      <c r="P383" s="6">
        <v>20</v>
      </c>
      <c r="Q383" s="6" t="str">
        <f>IF(tblSalaries[[#This Row],[Years of Experience]]&lt;5,"&lt;5",IF(tblSalaries[[#This Row],[Years of Experience]]&lt;10,"&lt;10",IF(tblSalaries[[#This Row],[Years of Experience]]&lt;15,"&lt;15",IF(tblSalaries[[#This Row],[Years of Experience]]&lt;20,"&lt;20"," &gt;20"))))</f>
        <v xml:space="preserve"> &gt;20</v>
      </c>
      <c r="R383" s="14">
        <v>366</v>
      </c>
      <c r="S383" s="14">
        <f>VLOOKUP(tblSalaries[[#This Row],[clean Country]],Table3[[Country]:[GNI]],2,FALSE)</f>
        <v>47310</v>
      </c>
      <c r="T383" s="18">
        <f>tblSalaries[[#This Row],[Salary in USD]]/tblSalaries[[#This Row],[PPP GNI]]</f>
        <v>1.6909744240118367</v>
      </c>
      <c r="U383" s="27">
        <f>IF(ISNUMBER(VLOOKUP(tblSalaries[[#This Row],[clean Country]],calc!$B$22:$C$127,2,TRUE)),tblSalaries[[#This Row],[Salary in USD]],0.001)</f>
        <v>1E-3</v>
      </c>
    </row>
    <row r="384" spans="2:21" ht="15" customHeight="1" x14ac:dyDescent="0.25">
      <c r="B384" s="6" t="s">
        <v>3646</v>
      </c>
      <c r="C384" s="7">
        <v>41065.170937499999</v>
      </c>
      <c r="D384" s="8">
        <v>80000</v>
      </c>
      <c r="E384" s="6">
        <v>80000</v>
      </c>
      <c r="F384" s="6" t="s">
        <v>6</v>
      </c>
      <c r="G384" s="9">
        <f>tblSalaries[[#This Row],[clean Salary (in local currency)]]*VLOOKUP(tblSalaries[[#This Row],[Currency]],tblXrate[],2,FALSE)</f>
        <v>80000</v>
      </c>
      <c r="H384" s="6" t="s">
        <v>1817</v>
      </c>
      <c r="I384" s="6" t="s">
        <v>67</v>
      </c>
      <c r="J384" s="6" t="s">
        <v>15</v>
      </c>
      <c r="K384" s="6" t="str">
        <f>VLOOKUP(tblSalaries[[#This Row],[Where do you work]],tblCountries[[Actual]:[Mapping]],2,FALSE)</f>
        <v>USA</v>
      </c>
      <c r="L384" s="6" t="str">
        <f>VLOOKUP(tblSalaries[[#This Row],[clean Country]],tblCountries[[Mapping]:[Region]],2,FALSE)</f>
        <v>America</v>
      </c>
      <c r="M384" s="6">
        <f>VLOOKUP(tblSalaries[[#This Row],[clean Country]],tblCountries[[Mapping]:[geo_latitude]],3,FALSE)</f>
        <v>-100.37109375</v>
      </c>
      <c r="N384" s="6">
        <f>VLOOKUP(tblSalaries[[#This Row],[clean Country]],tblCountries[[Mapping]:[geo_latitude]],4,FALSE)</f>
        <v>40.580584664127599</v>
      </c>
      <c r="O384" s="6" t="s">
        <v>18</v>
      </c>
      <c r="P384" s="6">
        <v>2</v>
      </c>
      <c r="Q384" s="6" t="str">
        <f>IF(tblSalaries[[#This Row],[Years of Experience]]&lt;5,"&lt;5",IF(tblSalaries[[#This Row],[Years of Experience]]&lt;10,"&lt;10",IF(tblSalaries[[#This Row],[Years of Experience]]&lt;15,"&lt;15",IF(tblSalaries[[#This Row],[Years of Experience]]&lt;20,"&lt;20"," &gt;20"))))</f>
        <v>&lt;5</v>
      </c>
      <c r="R384" s="14">
        <v>367</v>
      </c>
      <c r="S384" s="14">
        <f>VLOOKUP(tblSalaries[[#This Row],[clean Country]],Table3[[Country]:[GNI]],2,FALSE)</f>
        <v>47310</v>
      </c>
      <c r="T384" s="18">
        <f>tblSalaries[[#This Row],[Salary in USD]]/tblSalaries[[#This Row],[PPP GNI]]</f>
        <v>1.6909744240118367</v>
      </c>
      <c r="U384" s="27">
        <f>IF(ISNUMBER(VLOOKUP(tblSalaries[[#This Row],[clean Country]],calc!$B$22:$C$127,2,TRUE)),tblSalaries[[#This Row],[Salary in USD]],0.001)</f>
        <v>1E-3</v>
      </c>
    </row>
    <row r="385" spans="2:21" ht="15" customHeight="1" x14ac:dyDescent="0.25">
      <c r="B385" s="6" t="s">
        <v>3712</v>
      </c>
      <c r="C385" s="7">
        <v>41068.202604166669</v>
      </c>
      <c r="D385" s="8">
        <v>80000</v>
      </c>
      <c r="E385" s="6">
        <v>80000</v>
      </c>
      <c r="F385" s="6" t="s">
        <v>6</v>
      </c>
      <c r="G385" s="9">
        <f>tblSalaries[[#This Row],[clean Salary (in local currency)]]*VLOOKUP(tblSalaries[[#This Row],[Currency]],tblXrate[],2,FALSE)</f>
        <v>80000</v>
      </c>
      <c r="H385" s="6" t="s">
        <v>1871</v>
      </c>
      <c r="I385" s="6" t="s">
        <v>52</v>
      </c>
      <c r="J385" s="6" t="s">
        <v>15</v>
      </c>
      <c r="K385" s="6" t="str">
        <f>VLOOKUP(tblSalaries[[#This Row],[Where do you work]],tblCountries[[Actual]:[Mapping]],2,FALSE)</f>
        <v>USA</v>
      </c>
      <c r="L385" s="6" t="str">
        <f>VLOOKUP(tblSalaries[[#This Row],[clean Country]],tblCountries[[Mapping]:[Region]],2,FALSE)</f>
        <v>America</v>
      </c>
      <c r="M385" s="6">
        <f>VLOOKUP(tblSalaries[[#This Row],[clean Country]],tblCountries[[Mapping]:[geo_latitude]],3,FALSE)</f>
        <v>-100.37109375</v>
      </c>
      <c r="N385" s="6">
        <f>VLOOKUP(tblSalaries[[#This Row],[clean Country]],tblCountries[[Mapping]:[geo_latitude]],4,FALSE)</f>
        <v>40.580584664127599</v>
      </c>
      <c r="O385" s="6" t="s">
        <v>9</v>
      </c>
      <c r="P385" s="6">
        <v>7</v>
      </c>
      <c r="Q385" s="6" t="str">
        <f>IF(tblSalaries[[#This Row],[Years of Experience]]&lt;5,"&lt;5",IF(tblSalaries[[#This Row],[Years of Experience]]&lt;10,"&lt;10",IF(tblSalaries[[#This Row],[Years of Experience]]&lt;15,"&lt;15",IF(tblSalaries[[#This Row],[Years of Experience]]&lt;20,"&lt;20"," &gt;20"))))</f>
        <v>&lt;10</v>
      </c>
      <c r="R385" s="14">
        <v>368</v>
      </c>
      <c r="S385" s="14">
        <f>VLOOKUP(tblSalaries[[#This Row],[clean Country]],Table3[[Country]:[GNI]],2,FALSE)</f>
        <v>47310</v>
      </c>
      <c r="T385" s="18">
        <f>tblSalaries[[#This Row],[Salary in USD]]/tblSalaries[[#This Row],[PPP GNI]]</f>
        <v>1.6909744240118367</v>
      </c>
      <c r="U385" s="27">
        <f>IF(ISNUMBER(VLOOKUP(tblSalaries[[#This Row],[clean Country]],calc!$B$22:$C$127,2,TRUE)),tblSalaries[[#This Row],[Salary in USD]],0.001)</f>
        <v>1E-3</v>
      </c>
    </row>
    <row r="386" spans="2:21" ht="15" customHeight="1" x14ac:dyDescent="0.25">
      <c r="B386" s="6" t="s">
        <v>3740</v>
      </c>
      <c r="C386" s="7">
        <v>41070.104131944441</v>
      </c>
      <c r="D386" s="8">
        <v>80000</v>
      </c>
      <c r="E386" s="6">
        <v>80000</v>
      </c>
      <c r="F386" s="6" t="s">
        <v>6</v>
      </c>
      <c r="G386" s="9">
        <f>tblSalaries[[#This Row],[clean Salary (in local currency)]]*VLOOKUP(tblSalaries[[#This Row],[Currency]],tblXrate[],2,FALSE)</f>
        <v>80000</v>
      </c>
      <c r="H386" s="6" t="s">
        <v>279</v>
      </c>
      <c r="I386" s="6" t="s">
        <v>279</v>
      </c>
      <c r="J386" s="6" t="s">
        <v>143</v>
      </c>
      <c r="K386" s="6" t="str">
        <f>VLOOKUP(tblSalaries[[#This Row],[Where do you work]],tblCountries[[Actual]:[Mapping]],2,FALSE)</f>
        <v>Brazil</v>
      </c>
      <c r="L386" s="6" t="str">
        <f>VLOOKUP(tblSalaries[[#This Row],[clean Country]],tblCountries[[Mapping]:[Region]],2,FALSE)</f>
        <v>Latin America</v>
      </c>
      <c r="M386" s="6">
        <f>VLOOKUP(tblSalaries[[#This Row],[clean Country]],tblCountries[[Mapping]:[geo_latitude]],3,FALSE)</f>
        <v>-52.856287736986999</v>
      </c>
      <c r="N386" s="6">
        <f>VLOOKUP(tblSalaries[[#This Row],[clean Country]],tblCountries[[Mapping]:[geo_latitude]],4,FALSE)</f>
        <v>-10.840474551047899</v>
      </c>
      <c r="O386" s="6" t="s">
        <v>25</v>
      </c>
      <c r="P386" s="6">
        <v>9</v>
      </c>
      <c r="Q386" s="6" t="str">
        <f>IF(tblSalaries[[#This Row],[Years of Experience]]&lt;5,"&lt;5",IF(tblSalaries[[#This Row],[Years of Experience]]&lt;10,"&lt;10",IF(tblSalaries[[#This Row],[Years of Experience]]&lt;15,"&lt;15",IF(tblSalaries[[#This Row],[Years of Experience]]&lt;20,"&lt;20"," &gt;20"))))</f>
        <v>&lt;10</v>
      </c>
      <c r="R386" s="14">
        <v>369</v>
      </c>
      <c r="S386" s="14">
        <f>VLOOKUP(tblSalaries[[#This Row],[clean Country]],Table3[[Country]:[GNI]],2,FALSE)</f>
        <v>11000</v>
      </c>
      <c r="T386" s="18">
        <f>tblSalaries[[#This Row],[Salary in USD]]/tblSalaries[[#This Row],[PPP GNI]]</f>
        <v>7.2727272727272725</v>
      </c>
      <c r="U386" s="27">
        <f>IF(ISNUMBER(VLOOKUP(tblSalaries[[#This Row],[clean Country]],calc!$B$22:$C$127,2,TRUE)),tblSalaries[[#This Row],[Salary in USD]],0.001)</f>
        <v>80000</v>
      </c>
    </row>
    <row r="387" spans="2:21" ht="15" customHeight="1" x14ac:dyDescent="0.25">
      <c r="B387" s="6" t="s">
        <v>3784</v>
      </c>
      <c r="C387" s="7">
        <v>41073.016331018516</v>
      </c>
      <c r="D387" s="8">
        <v>80000</v>
      </c>
      <c r="E387" s="6">
        <v>80000</v>
      </c>
      <c r="F387" s="6" t="s">
        <v>6</v>
      </c>
      <c r="G387" s="9">
        <f>tblSalaries[[#This Row],[clean Salary (in local currency)]]*VLOOKUP(tblSalaries[[#This Row],[Currency]],tblXrate[],2,FALSE)</f>
        <v>80000</v>
      </c>
      <c r="H387" s="6" t="s">
        <v>1921</v>
      </c>
      <c r="I387" s="6" t="s">
        <v>52</v>
      </c>
      <c r="J387" s="6" t="s">
        <v>15</v>
      </c>
      <c r="K387" s="6" t="str">
        <f>VLOOKUP(tblSalaries[[#This Row],[Where do you work]],tblCountries[[Actual]:[Mapping]],2,FALSE)</f>
        <v>USA</v>
      </c>
      <c r="L387" s="6" t="str">
        <f>VLOOKUP(tblSalaries[[#This Row],[clean Country]],tblCountries[[Mapping]:[Region]],2,FALSE)</f>
        <v>America</v>
      </c>
      <c r="M387" s="6">
        <f>VLOOKUP(tblSalaries[[#This Row],[clean Country]],tblCountries[[Mapping]:[geo_latitude]],3,FALSE)</f>
        <v>-100.37109375</v>
      </c>
      <c r="N387" s="6">
        <f>VLOOKUP(tblSalaries[[#This Row],[clean Country]],tblCountries[[Mapping]:[geo_latitude]],4,FALSE)</f>
        <v>40.580584664127599</v>
      </c>
      <c r="O387" s="6" t="s">
        <v>9</v>
      </c>
      <c r="P387" s="6">
        <v>2</v>
      </c>
      <c r="Q387" s="6" t="str">
        <f>IF(tblSalaries[[#This Row],[Years of Experience]]&lt;5,"&lt;5",IF(tblSalaries[[#This Row],[Years of Experience]]&lt;10,"&lt;10",IF(tblSalaries[[#This Row],[Years of Experience]]&lt;15,"&lt;15",IF(tblSalaries[[#This Row],[Years of Experience]]&lt;20,"&lt;20"," &gt;20"))))</f>
        <v>&lt;5</v>
      </c>
      <c r="R387" s="14">
        <v>370</v>
      </c>
      <c r="S387" s="14">
        <f>VLOOKUP(tblSalaries[[#This Row],[clean Country]],Table3[[Country]:[GNI]],2,FALSE)</f>
        <v>47310</v>
      </c>
      <c r="T387" s="18">
        <f>tblSalaries[[#This Row],[Salary in USD]]/tblSalaries[[#This Row],[PPP GNI]]</f>
        <v>1.6909744240118367</v>
      </c>
      <c r="U387" s="27">
        <f>IF(ISNUMBER(VLOOKUP(tblSalaries[[#This Row],[clean Country]],calc!$B$22:$C$127,2,TRUE)),tblSalaries[[#This Row],[Salary in USD]],0.001)</f>
        <v>1E-3</v>
      </c>
    </row>
    <row r="388" spans="2:21" ht="15" customHeight="1" x14ac:dyDescent="0.25">
      <c r="B388" s="6" t="s">
        <v>3805</v>
      </c>
      <c r="C388" s="7">
        <v>41074.303252314814</v>
      </c>
      <c r="D388" s="8">
        <v>80000</v>
      </c>
      <c r="E388" s="6">
        <v>80000</v>
      </c>
      <c r="F388" s="6" t="s">
        <v>6</v>
      </c>
      <c r="G388" s="9">
        <f>tblSalaries[[#This Row],[clean Salary (in local currency)]]*VLOOKUP(tblSalaries[[#This Row],[Currency]],tblXrate[],2,FALSE)</f>
        <v>80000</v>
      </c>
      <c r="H388" s="6" t="s">
        <v>1941</v>
      </c>
      <c r="I388" s="6" t="s">
        <v>488</v>
      </c>
      <c r="J388" s="6" t="s">
        <v>15</v>
      </c>
      <c r="K388" s="6" t="str">
        <f>VLOOKUP(tblSalaries[[#This Row],[Where do you work]],tblCountries[[Actual]:[Mapping]],2,FALSE)</f>
        <v>USA</v>
      </c>
      <c r="L388" s="6" t="str">
        <f>VLOOKUP(tblSalaries[[#This Row],[clean Country]],tblCountries[[Mapping]:[Region]],2,FALSE)</f>
        <v>America</v>
      </c>
      <c r="M388" s="6">
        <f>VLOOKUP(tblSalaries[[#This Row],[clean Country]],tblCountries[[Mapping]:[geo_latitude]],3,FALSE)</f>
        <v>-100.37109375</v>
      </c>
      <c r="N388" s="6">
        <f>VLOOKUP(tblSalaries[[#This Row],[clean Country]],tblCountries[[Mapping]:[geo_latitude]],4,FALSE)</f>
        <v>40.580584664127599</v>
      </c>
      <c r="O388" s="6" t="s">
        <v>9</v>
      </c>
      <c r="P388" s="6">
        <v>9</v>
      </c>
      <c r="Q388" s="6" t="str">
        <f>IF(tblSalaries[[#This Row],[Years of Experience]]&lt;5,"&lt;5",IF(tblSalaries[[#This Row],[Years of Experience]]&lt;10,"&lt;10",IF(tblSalaries[[#This Row],[Years of Experience]]&lt;15,"&lt;15",IF(tblSalaries[[#This Row],[Years of Experience]]&lt;20,"&lt;20"," &gt;20"))))</f>
        <v>&lt;10</v>
      </c>
      <c r="R388" s="14">
        <v>371</v>
      </c>
      <c r="S388" s="14">
        <f>VLOOKUP(tblSalaries[[#This Row],[clean Country]],Table3[[Country]:[GNI]],2,FALSE)</f>
        <v>47310</v>
      </c>
      <c r="T388" s="18">
        <f>tblSalaries[[#This Row],[Salary in USD]]/tblSalaries[[#This Row],[PPP GNI]]</f>
        <v>1.6909744240118367</v>
      </c>
      <c r="U388" s="27">
        <f>IF(ISNUMBER(VLOOKUP(tblSalaries[[#This Row],[clean Country]],calc!$B$22:$C$127,2,TRUE)),tblSalaries[[#This Row],[Salary in USD]],0.001)</f>
        <v>1E-3</v>
      </c>
    </row>
    <row r="389" spans="2:21" ht="15" customHeight="1" x14ac:dyDescent="0.25">
      <c r="B389" s="6" t="s">
        <v>2629</v>
      </c>
      <c r="C389" s="7">
        <v>41055.480462962965</v>
      </c>
      <c r="D389" s="8">
        <v>78000</v>
      </c>
      <c r="E389" s="6">
        <v>78000</v>
      </c>
      <c r="F389" s="6" t="s">
        <v>82</v>
      </c>
      <c r="G389" s="9">
        <f>tblSalaries[[#This Row],[clean Salary (in local currency)]]*VLOOKUP(tblSalaries[[#This Row],[Currency]],tblXrate[],2,FALSE)</f>
        <v>79552.953199405587</v>
      </c>
      <c r="H389" s="6" t="s">
        <v>732</v>
      </c>
      <c r="I389" s="6" t="s">
        <v>310</v>
      </c>
      <c r="J389" s="6" t="s">
        <v>84</v>
      </c>
      <c r="K389" s="6" t="str">
        <f>VLOOKUP(tblSalaries[[#This Row],[Where do you work]],tblCountries[[Actual]:[Mapping]],2,FALSE)</f>
        <v>Australia</v>
      </c>
      <c r="L389" s="6" t="str">
        <f>VLOOKUP(tblSalaries[[#This Row],[clean Country]],tblCountries[[Mapping]:[Region]],2,FALSE)</f>
        <v>Australia</v>
      </c>
      <c r="M389" s="6">
        <f>VLOOKUP(tblSalaries[[#This Row],[clean Country]],tblCountries[[Mapping]:[geo_latitude]],3,FALSE)</f>
        <v>136.67140151954899</v>
      </c>
      <c r="N389" s="6">
        <f>VLOOKUP(tblSalaries[[#This Row],[clean Country]],tblCountries[[Mapping]:[geo_latitude]],4,FALSE)</f>
        <v>-24.803590596310801</v>
      </c>
      <c r="O389" s="6" t="s">
        <v>13</v>
      </c>
      <c r="P389" s="6">
        <v>4</v>
      </c>
      <c r="Q389" s="6" t="str">
        <f>IF(tblSalaries[[#This Row],[Years of Experience]]&lt;5,"&lt;5",IF(tblSalaries[[#This Row],[Years of Experience]]&lt;10,"&lt;10",IF(tblSalaries[[#This Row],[Years of Experience]]&lt;15,"&lt;15",IF(tblSalaries[[#This Row],[Years of Experience]]&lt;20,"&lt;20"," &gt;20"))))</f>
        <v>&lt;5</v>
      </c>
      <c r="R389" s="14">
        <v>372</v>
      </c>
      <c r="S389" s="14">
        <f>VLOOKUP(tblSalaries[[#This Row],[clean Country]],Table3[[Country]:[GNI]],2,FALSE)</f>
        <v>36910</v>
      </c>
      <c r="T389" s="18">
        <f>tblSalaries[[#This Row],[Salary in USD]]/tblSalaries[[#This Row],[PPP GNI]]</f>
        <v>2.1553224925333403</v>
      </c>
      <c r="U389" s="27">
        <f>IF(ISNUMBER(VLOOKUP(tblSalaries[[#This Row],[clean Country]],calc!$B$22:$C$127,2,TRUE)),tblSalaries[[#This Row],[Salary in USD]],0.001)</f>
        <v>79552.953199405587</v>
      </c>
    </row>
    <row r="390" spans="2:21" ht="15" customHeight="1" x14ac:dyDescent="0.25">
      <c r="B390" s="6" t="s">
        <v>2245</v>
      </c>
      <c r="C390" s="7">
        <v>41055.043645833335</v>
      </c>
      <c r="D390" s="8">
        <v>79000</v>
      </c>
      <c r="E390" s="6">
        <v>79000</v>
      </c>
      <c r="F390" s="6" t="s">
        <v>6</v>
      </c>
      <c r="G390" s="9">
        <f>tblSalaries[[#This Row],[clean Salary (in local currency)]]*VLOOKUP(tblSalaries[[#This Row],[Currency]],tblXrate[],2,FALSE)</f>
        <v>79000</v>
      </c>
      <c r="H390" s="6" t="s">
        <v>315</v>
      </c>
      <c r="I390" s="6" t="s">
        <v>310</v>
      </c>
      <c r="J390" s="6" t="s">
        <v>15</v>
      </c>
      <c r="K390" s="6" t="str">
        <f>VLOOKUP(tblSalaries[[#This Row],[Where do you work]],tblCountries[[Actual]:[Mapping]],2,FALSE)</f>
        <v>USA</v>
      </c>
      <c r="L390" s="6" t="str">
        <f>VLOOKUP(tblSalaries[[#This Row],[clean Country]],tblCountries[[Mapping]:[Region]],2,FALSE)</f>
        <v>America</v>
      </c>
      <c r="M390" s="6">
        <f>VLOOKUP(tblSalaries[[#This Row],[clean Country]],tblCountries[[Mapping]:[geo_latitude]],3,FALSE)</f>
        <v>-100.37109375</v>
      </c>
      <c r="N390" s="6">
        <f>VLOOKUP(tblSalaries[[#This Row],[clean Country]],tblCountries[[Mapping]:[geo_latitude]],4,FALSE)</f>
        <v>40.580584664127599</v>
      </c>
      <c r="O390" s="6" t="s">
        <v>18</v>
      </c>
      <c r="P390" s="6"/>
      <c r="Q390" s="6" t="str">
        <f>IF(tblSalaries[[#This Row],[Years of Experience]]&lt;5,"&lt;5",IF(tblSalaries[[#This Row],[Years of Experience]]&lt;10,"&lt;10",IF(tblSalaries[[#This Row],[Years of Experience]]&lt;15,"&lt;15",IF(tblSalaries[[#This Row],[Years of Experience]]&lt;20,"&lt;20"," &gt;20"))))</f>
        <v>&lt;5</v>
      </c>
      <c r="R390" s="14">
        <v>373</v>
      </c>
      <c r="S390" s="14">
        <f>VLOOKUP(tblSalaries[[#This Row],[clean Country]],Table3[[Country]:[GNI]],2,FALSE)</f>
        <v>47310</v>
      </c>
      <c r="T390" s="18">
        <f>tblSalaries[[#This Row],[Salary in USD]]/tblSalaries[[#This Row],[PPP GNI]]</f>
        <v>1.6698372437116888</v>
      </c>
      <c r="U390" s="27">
        <f>IF(ISNUMBER(VLOOKUP(tblSalaries[[#This Row],[clean Country]],calc!$B$22:$C$127,2,TRUE)),tblSalaries[[#This Row],[Salary in USD]],0.001)</f>
        <v>1E-3</v>
      </c>
    </row>
    <row r="391" spans="2:21" ht="15" customHeight="1" x14ac:dyDescent="0.25">
      <c r="B391" s="6" t="s">
        <v>2920</v>
      </c>
      <c r="C391" s="7">
        <v>41056.931956018518</v>
      </c>
      <c r="D391" s="8" t="s">
        <v>1067</v>
      </c>
      <c r="E391" s="6">
        <v>50000</v>
      </c>
      <c r="F391" s="6" t="s">
        <v>69</v>
      </c>
      <c r="G391" s="9">
        <f>tblSalaries[[#This Row],[clean Salary (in local currency)]]*VLOOKUP(tblSalaries[[#This Row],[Currency]],tblXrate[],2,FALSE)</f>
        <v>78808.913603364199</v>
      </c>
      <c r="H391" s="6" t="s">
        <v>1068</v>
      </c>
      <c r="I391" s="6" t="s">
        <v>20</v>
      </c>
      <c r="J391" s="6" t="s">
        <v>71</v>
      </c>
      <c r="K391" s="6" t="str">
        <f>VLOOKUP(tblSalaries[[#This Row],[Where do you work]],tblCountries[[Actual]:[Mapping]],2,FALSE)</f>
        <v>UK</v>
      </c>
      <c r="L391" s="6" t="str">
        <f>VLOOKUP(tblSalaries[[#This Row],[clean Country]],tblCountries[[Mapping]:[Region]],2,FALSE)</f>
        <v>Europe</v>
      </c>
      <c r="M391" s="6">
        <f>VLOOKUP(tblSalaries[[#This Row],[clean Country]],tblCountries[[Mapping]:[geo_latitude]],3,FALSE)</f>
        <v>-3.2765753000000002</v>
      </c>
      <c r="N391" s="6">
        <f>VLOOKUP(tblSalaries[[#This Row],[clean Country]],tblCountries[[Mapping]:[geo_latitude]],4,FALSE)</f>
        <v>54.702354499999998</v>
      </c>
      <c r="O391" s="6" t="s">
        <v>13</v>
      </c>
      <c r="P391" s="6">
        <v>10</v>
      </c>
      <c r="Q391" s="6" t="str">
        <f>IF(tblSalaries[[#This Row],[Years of Experience]]&lt;5,"&lt;5",IF(tblSalaries[[#This Row],[Years of Experience]]&lt;10,"&lt;10",IF(tblSalaries[[#This Row],[Years of Experience]]&lt;15,"&lt;15",IF(tblSalaries[[#This Row],[Years of Experience]]&lt;20,"&lt;20"," &gt;20"))))</f>
        <v>&lt;15</v>
      </c>
      <c r="R391" s="14">
        <v>374</v>
      </c>
      <c r="S391" s="14">
        <f>VLOOKUP(tblSalaries[[#This Row],[clean Country]],Table3[[Country]:[GNI]],2,FALSE)</f>
        <v>35840</v>
      </c>
      <c r="T391" s="18">
        <f>tblSalaries[[#This Row],[Salary in USD]]/tblSalaries[[#This Row],[PPP GNI]]</f>
        <v>2.1989094197367245</v>
      </c>
      <c r="U391" s="27">
        <f>IF(ISNUMBER(VLOOKUP(tblSalaries[[#This Row],[clean Country]],calc!$B$22:$C$127,2,TRUE)),tblSalaries[[#This Row],[Salary in USD]],0.001)</f>
        <v>78808.913603364199</v>
      </c>
    </row>
    <row r="392" spans="2:21" ht="15" customHeight="1" x14ac:dyDescent="0.25">
      <c r="B392" s="6" t="s">
        <v>3058</v>
      </c>
      <c r="C392" s="7">
        <v>41057.640173611115</v>
      </c>
      <c r="D392" s="8" t="s">
        <v>1211</v>
      </c>
      <c r="E392" s="6">
        <v>50000</v>
      </c>
      <c r="F392" s="6" t="s">
        <v>69</v>
      </c>
      <c r="G392" s="9">
        <f>tblSalaries[[#This Row],[clean Salary (in local currency)]]*VLOOKUP(tblSalaries[[#This Row],[Currency]],tblXrate[],2,FALSE)</f>
        <v>78808.913603364199</v>
      </c>
      <c r="H392" s="6" t="s">
        <v>1212</v>
      </c>
      <c r="I392" s="6" t="s">
        <v>52</v>
      </c>
      <c r="J392" s="6" t="s">
        <v>71</v>
      </c>
      <c r="K392" s="6" t="str">
        <f>VLOOKUP(tblSalaries[[#This Row],[Where do you work]],tblCountries[[Actual]:[Mapping]],2,FALSE)</f>
        <v>UK</v>
      </c>
      <c r="L392" s="6" t="str">
        <f>VLOOKUP(tblSalaries[[#This Row],[clean Country]],tblCountries[[Mapping]:[Region]],2,FALSE)</f>
        <v>Europe</v>
      </c>
      <c r="M392" s="6">
        <f>VLOOKUP(tblSalaries[[#This Row],[clean Country]],tblCountries[[Mapping]:[geo_latitude]],3,FALSE)</f>
        <v>-3.2765753000000002</v>
      </c>
      <c r="N392" s="6">
        <f>VLOOKUP(tblSalaries[[#This Row],[clean Country]],tblCountries[[Mapping]:[geo_latitude]],4,FALSE)</f>
        <v>54.702354499999998</v>
      </c>
      <c r="O392" s="6" t="s">
        <v>18</v>
      </c>
      <c r="P392" s="6">
        <v>12</v>
      </c>
      <c r="Q392" s="6" t="str">
        <f>IF(tblSalaries[[#This Row],[Years of Experience]]&lt;5,"&lt;5",IF(tblSalaries[[#This Row],[Years of Experience]]&lt;10,"&lt;10",IF(tblSalaries[[#This Row],[Years of Experience]]&lt;15,"&lt;15",IF(tblSalaries[[#This Row],[Years of Experience]]&lt;20,"&lt;20"," &gt;20"))))</f>
        <v>&lt;15</v>
      </c>
      <c r="R392" s="14">
        <v>375</v>
      </c>
      <c r="S392" s="14">
        <f>VLOOKUP(tblSalaries[[#This Row],[clean Country]],Table3[[Country]:[GNI]],2,FALSE)</f>
        <v>35840</v>
      </c>
      <c r="T392" s="18">
        <f>tblSalaries[[#This Row],[Salary in USD]]/tblSalaries[[#This Row],[PPP GNI]]</f>
        <v>2.1989094197367245</v>
      </c>
      <c r="U392" s="27">
        <f>IF(ISNUMBER(VLOOKUP(tblSalaries[[#This Row],[clean Country]],calc!$B$22:$C$127,2,TRUE)),tblSalaries[[#This Row],[Salary in USD]],0.001)</f>
        <v>78808.913603364199</v>
      </c>
    </row>
    <row r="393" spans="2:21" ht="15" customHeight="1" x14ac:dyDescent="0.25">
      <c r="B393" s="6" t="s">
        <v>3662</v>
      </c>
      <c r="C393" s="7">
        <v>41065.909143518518</v>
      </c>
      <c r="D393" s="8">
        <v>50000</v>
      </c>
      <c r="E393" s="6">
        <v>50000</v>
      </c>
      <c r="F393" s="6" t="s">
        <v>69</v>
      </c>
      <c r="G393" s="9">
        <f>tblSalaries[[#This Row],[clean Salary (in local currency)]]*VLOOKUP(tblSalaries[[#This Row],[Currency]],tblXrate[],2,FALSE)</f>
        <v>78808.913603364199</v>
      </c>
      <c r="H393" s="6" t="s">
        <v>1024</v>
      </c>
      <c r="I393" s="6" t="s">
        <v>4001</v>
      </c>
      <c r="J393" s="6" t="s">
        <v>71</v>
      </c>
      <c r="K393" s="6" t="str">
        <f>VLOOKUP(tblSalaries[[#This Row],[Where do you work]],tblCountries[[Actual]:[Mapping]],2,FALSE)</f>
        <v>UK</v>
      </c>
      <c r="L393" s="6" t="str">
        <f>VLOOKUP(tblSalaries[[#This Row],[clean Country]],tblCountries[[Mapping]:[Region]],2,FALSE)</f>
        <v>Europe</v>
      </c>
      <c r="M393" s="6">
        <f>VLOOKUP(tblSalaries[[#This Row],[clean Country]],tblCountries[[Mapping]:[geo_latitude]],3,FALSE)</f>
        <v>-3.2765753000000002</v>
      </c>
      <c r="N393" s="6">
        <f>VLOOKUP(tblSalaries[[#This Row],[clean Country]],tblCountries[[Mapping]:[geo_latitude]],4,FALSE)</f>
        <v>54.702354499999998</v>
      </c>
      <c r="O393" s="6" t="s">
        <v>9</v>
      </c>
      <c r="P393" s="6">
        <v>10</v>
      </c>
      <c r="Q393" s="6" t="str">
        <f>IF(tblSalaries[[#This Row],[Years of Experience]]&lt;5,"&lt;5",IF(tblSalaries[[#This Row],[Years of Experience]]&lt;10,"&lt;10",IF(tblSalaries[[#This Row],[Years of Experience]]&lt;15,"&lt;15",IF(tblSalaries[[#This Row],[Years of Experience]]&lt;20,"&lt;20"," &gt;20"))))</f>
        <v>&lt;15</v>
      </c>
      <c r="R393" s="14">
        <v>376</v>
      </c>
      <c r="S393" s="14">
        <f>VLOOKUP(tblSalaries[[#This Row],[clean Country]],Table3[[Country]:[GNI]],2,FALSE)</f>
        <v>35840</v>
      </c>
      <c r="T393" s="18">
        <f>tblSalaries[[#This Row],[Salary in USD]]/tblSalaries[[#This Row],[PPP GNI]]</f>
        <v>2.1989094197367245</v>
      </c>
      <c r="U393" s="27">
        <f>IF(ISNUMBER(VLOOKUP(tblSalaries[[#This Row],[clean Country]],calc!$B$22:$C$127,2,TRUE)),tblSalaries[[#This Row],[Salary in USD]],0.001)</f>
        <v>78808.913603364199</v>
      </c>
    </row>
    <row r="394" spans="2:21" ht="15" customHeight="1" x14ac:dyDescent="0.25">
      <c r="B394" s="6" t="s">
        <v>3697</v>
      </c>
      <c r="C394" s="7">
        <v>41067.638807870368</v>
      </c>
      <c r="D394" s="8">
        <v>50000</v>
      </c>
      <c r="E394" s="6">
        <v>50000</v>
      </c>
      <c r="F394" s="6" t="s">
        <v>69</v>
      </c>
      <c r="G394" s="9">
        <f>tblSalaries[[#This Row],[clean Salary (in local currency)]]*VLOOKUP(tblSalaries[[#This Row],[Currency]],tblXrate[],2,FALSE)</f>
        <v>78808.913603364199</v>
      </c>
      <c r="H394" s="6" t="s">
        <v>200</v>
      </c>
      <c r="I394" s="6" t="s">
        <v>20</v>
      </c>
      <c r="J394" s="6" t="s">
        <v>71</v>
      </c>
      <c r="K394" s="6" t="str">
        <f>VLOOKUP(tblSalaries[[#This Row],[Where do you work]],tblCountries[[Actual]:[Mapping]],2,FALSE)</f>
        <v>UK</v>
      </c>
      <c r="L394" s="6" t="str">
        <f>VLOOKUP(tblSalaries[[#This Row],[clean Country]],tblCountries[[Mapping]:[Region]],2,FALSE)</f>
        <v>Europe</v>
      </c>
      <c r="M394" s="6">
        <f>VLOOKUP(tblSalaries[[#This Row],[clean Country]],tblCountries[[Mapping]:[geo_latitude]],3,FALSE)</f>
        <v>-3.2765753000000002</v>
      </c>
      <c r="N394" s="6">
        <f>VLOOKUP(tblSalaries[[#This Row],[clean Country]],tblCountries[[Mapping]:[geo_latitude]],4,FALSE)</f>
        <v>54.702354499999998</v>
      </c>
      <c r="O394" s="6" t="s">
        <v>18</v>
      </c>
      <c r="P394" s="6">
        <v>2</v>
      </c>
      <c r="Q394" s="6" t="str">
        <f>IF(tblSalaries[[#This Row],[Years of Experience]]&lt;5,"&lt;5",IF(tblSalaries[[#This Row],[Years of Experience]]&lt;10,"&lt;10",IF(tblSalaries[[#This Row],[Years of Experience]]&lt;15,"&lt;15",IF(tblSalaries[[#This Row],[Years of Experience]]&lt;20,"&lt;20"," &gt;20"))))</f>
        <v>&lt;5</v>
      </c>
      <c r="R394" s="14">
        <v>377</v>
      </c>
      <c r="S394" s="14">
        <f>VLOOKUP(tblSalaries[[#This Row],[clean Country]],Table3[[Country]:[GNI]],2,FALSE)</f>
        <v>35840</v>
      </c>
      <c r="T394" s="18">
        <f>tblSalaries[[#This Row],[Salary in USD]]/tblSalaries[[#This Row],[PPP GNI]]</f>
        <v>2.1989094197367245</v>
      </c>
      <c r="U394" s="27">
        <f>IF(ISNUMBER(VLOOKUP(tblSalaries[[#This Row],[clean Country]],calc!$B$22:$C$127,2,TRUE)),tblSalaries[[#This Row],[Salary in USD]],0.001)</f>
        <v>78808.913603364199</v>
      </c>
    </row>
    <row r="395" spans="2:21" ht="15" customHeight="1" x14ac:dyDescent="0.25">
      <c r="B395" s="6" t="s">
        <v>3801</v>
      </c>
      <c r="C395" s="7">
        <v>41073.98097222222</v>
      </c>
      <c r="D395" s="8">
        <v>50000</v>
      </c>
      <c r="E395" s="6">
        <v>50000</v>
      </c>
      <c r="F395" s="6" t="s">
        <v>69</v>
      </c>
      <c r="G395" s="9">
        <f>tblSalaries[[#This Row],[clean Salary (in local currency)]]*VLOOKUP(tblSalaries[[#This Row],[Currency]],tblXrate[],2,FALSE)</f>
        <v>78808.913603364199</v>
      </c>
      <c r="H395" s="6" t="s">
        <v>1621</v>
      </c>
      <c r="I395" s="6" t="s">
        <v>310</v>
      </c>
      <c r="J395" s="6" t="s">
        <v>71</v>
      </c>
      <c r="K395" s="6" t="str">
        <f>VLOOKUP(tblSalaries[[#This Row],[Where do you work]],tblCountries[[Actual]:[Mapping]],2,FALSE)</f>
        <v>UK</v>
      </c>
      <c r="L395" s="6" t="str">
        <f>VLOOKUP(tblSalaries[[#This Row],[clean Country]],tblCountries[[Mapping]:[Region]],2,FALSE)</f>
        <v>Europe</v>
      </c>
      <c r="M395" s="6">
        <f>VLOOKUP(tblSalaries[[#This Row],[clean Country]],tblCountries[[Mapping]:[geo_latitude]],3,FALSE)</f>
        <v>-3.2765753000000002</v>
      </c>
      <c r="N395" s="6">
        <f>VLOOKUP(tblSalaries[[#This Row],[clean Country]],tblCountries[[Mapping]:[geo_latitude]],4,FALSE)</f>
        <v>54.702354499999998</v>
      </c>
      <c r="O395" s="6" t="s">
        <v>18</v>
      </c>
      <c r="P395" s="6">
        <v>10</v>
      </c>
      <c r="Q395" s="6" t="str">
        <f>IF(tblSalaries[[#This Row],[Years of Experience]]&lt;5,"&lt;5",IF(tblSalaries[[#This Row],[Years of Experience]]&lt;10,"&lt;10",IF(tblSalaries[[#This Row],[Years of Experience]]&lt;15,"&lt;15",IF(tblSalaries[[#This Row],[Years of Experience]]&lt;20,"&lt;20"," &gt;20"))))</f>
        <v>&lt;15</v>
      </c>
      <c r="R395" s="14">
        <v>378</v>
      </c>
      <c r="S395" s="14">
        <f>VLOOKUP(tblSalaries[[#This Row],[clean Country]],Table3[[Country]:[GNI]],2,FALSE)</f>
        <v>35840</v>
      </c>
      <c r="T395" s="18">
        <f>tblSalaries[[#This Row],[Salary in USD]]/tblSalaries[[#This Row],[PPP GNI]]</f>
        <v>2.1989094197367245</v>
      </c>
      <c r="U395" s="27">
        <f>IF(ISNUMBER(VLOOKUP(tblSalaries[[#This Row],[clean Country]],calc!$B$22:$C$127,2,TRUE)),tblSalaries[[#This Row],[Salary in USD]],0.001)</f>
        <v>78808.913603364199</v>
      </c>
    </row>
    <row r="396" spans="2:21" ht="15" customHeight="1" x14ac:dyDescent="0.25">
      <c r="B396" s="6" t="s">
        <v>3216</v>
      </c>
      <c r="C396" s="7">
        <v>41058.113703703704</v>
      </c>
      <c r="D396" s="8" t="s">
        <v>1385</v>
      </c>
      <c r="E396" s="6">
        <v>62000</v>
      </c>
      <c r="F396" s="6" t="s">
        <v>22</v>
      </c>
      <c r="G396" s="9">
        <f>tblSalaries[[#This Row],[clean Salary (in local currency)]]*VLOOKUP(tblSalaries[[#This Row],[Currency]],tblXrate[],2,FALSE)</f>
        <v>78764.765217479682</v>
      </c>
      <c r="H396" s="6" t="s">
        <v>1386</v>
      </c>
      <c r="I396" s="6" t="s">
        <v>20</v>
      </c>
      <c r="J396" s="6" t="s">
        <v>628</v>
      </c>
      <c r="K396" s="6" t="str">
        <f>VLOOKUP(tblSalaries[[#This Row],[Where do you work]],tblCountries[[Actual]:[Mapping]],2,FALSE)</f>
        <v>Netherlands</v>
      </c>
      <c r="L396" s="6" t="str">
        <f>VLOOKUP(tblSalaries[[#This Row],[clean Country]],tblCountries[[Mapping]:[Region]],2,FALSE)</f>
        <v>Europe</v>
      </c>
      <c r="M396" s="6">
        <f>VLOOKUP(tblSalaries[[#This Row],[clean Country]],tblCountries[[Mapping]:[geo_latitude]],3,FALSE)</f>
        <v>-0.23411047311343899</v>
      </c>
      <c r="N396" s="6">
        <f>VLOOKUP(tblSalaries[[#This Row],[clean Country]],tblCountries[[Mapping]:[geo_latitude]],4,FALSE)</f>
        <v>49.402635500701699</v>
      </c>
      <c r="O396" s="6" t="s">
        <v>9</v>
      </c>
      <c r="P396" s="6">
        <v>15</v>
      </c>
      <c r="Q396" s="6" t="str">
        <f>IF(tblSalaries[[#This Row],[Years of Experience]]&lt;5,"&lt;5",IF(tblSalaries[[#This Row],[Years of Experience]]&lt;10,"&lt;10",IF(tblSalaries[[#This Row],[Years of Experience]]&lt;15,"&lt;15",IF(tblSalaries[[#This Row],[Years of Experience]]&lt;20,"&lt;20"," &gt;20"))))</f>
        <v>&lt;20</v>
      </c>
      <c r="R396" s="14">
        <v>379</v>
      </c>
      <c r="S396" s="14">
        <f>VLOOKUP(tblSalaries[[#This Row],[clean Country]],Table3[[Country]:[GNI]],2,FALSE)</f>
        <v>41810</v>
      </c>
      <c r="T396" s="18">
        <f>tblSalaries[[#This Row],[Salary in USD]]/tblSalaries[[#This Row],[PPP GNI]]</f>
        <v>1.8838738392126209</v>
      </c>
      <c r="U396" s="27">
        <f>IF(ISNUMBER(VLOOKUP(tblSalaries[[#This Row],[clean Country]],calc!$B$22:$C$127,2,TRUE)),tblSalaries[[#This Row],[Salary in USD]],0.001)</f>
        <v>78764.765217479682</v>
      </c>
    </row>
    <row r="397" spans="2:21" ht="15" customHeight="1" x14ac:dyDescent="0.25">
      <c r="B397" s="6" t="s">
        <v>3345</v>
      </c>
      <c r="C397" s="7">
        <v>41058.826678240737</v>
      </c>
      <c r="D397" s="8">
        <v>62000</v>
      </c>
      <c r="E397" s="6">
        <v>62000</v>
      </c>
      <c r="F397" s="6" t="s">
        <v>22</v>
      </c>
      <c r="G397" s="9">
        <f>tblSalaries[[#This Row],[clean Salary (in local currency)]]*VLOOKUP(tblSalaries[[#This Row],[Currency]],tblXrate[],2,FALSE)</f>
        <v>78764.765217479682</v>
      </c>
      <c r="H397" s="6" t="s">
        <v>488</v>
      </c>
      <c r="I397" s="6" t="s">
        <v>488</v>
      </c>
      <c r="J397" s="6" t="s">
        <v>628</v>
      </c>
      <c r="K397" s="6" t="str">
        <f>VLOOKUP(tblSalaries[[#This Row],[Where do you work]],tblCountries[[Actual]:[Mapping]],2,FALSE)</f>
        <v>Netherlands</v>
      </c>
      <c r="L397" s="6" t="str">
        <f>VLOOKUP(tblSalaries[[#This Row],[clean Country]],tblCountries[[Mapping]:[Region]],2,FALSE)</f>
        <v>Europe</v>
      </c>
      <c r="M397" s="6">
        <f>VLOOKUP(tblSalaries[[#This Row],[clean Country]],tblCountries[[Mapping]:[geo_latitude]],3,FALSE)</f>
        <v>-0.23411047311343899</v>
      </c>
      <c r="N397" s="6">
        <f>VLOOKUP(tblSalaries[[#This Row],[clean Country]],tblCountries[[Mapping]:[geo_latitude]],4,FALSE)</f>
        <v>49.402635500701699</v>
      </c>
      <c r="O397" s="6" t="s">
        <v>9</v>
      </c>
      <c r="P397" s="6">
        <v>15</v>
      </c>
      <c r="Q397" s="6" t="str">
        <f>IF(tblSalaries[[#This Row],[Years of Experience]]&lt;5,"&lt;5",IF(tblSalaries[[#This Row],[Years of Experience]]&lt;10,"&lt;10",IF(tblSalaries[[#This Row],[Years of Experience]]&lt;15,"&lt;15",IF(tblSalaries[[#This Row],[Years of Experience]]&lt;20,"&lt;20"," &gt;20"))))</f>
        <v>&lt;20</v>
      </c>
      <c r="R397" s="14">
        <v>380</v>
      </c>
      <c r="S397" s="14">
        <f>VLOOKUP(tblSalaries[[#This Row],[clean Country]],Table3[[Country]:[GNI]],2,FALSE)</f>
        <v>41810</v>
      </c>
      <c r="T397" s="18">
        <f>tblSalaries[[#This Row],[Salary in USD]]/tblSalaries[[#This Row],[PPP GNI]]</f>
        <v>1.8838738392126209</v>
      </c>
      <c r="U397" s="27">
        <f>IF(ISNUMBER(VLOOKUP(tblSalaries[[#This Row],[clean Country]],calc!$B$22:$C$127,2,TRUE)),tblSalaries[[#This Row],[Salary in USD]],0.001)</f>
        <v>78764.765217479682</v>
      </c>
    </row>
    <row r="398" spans="2:21" ht="15" customHeight="1" x14ac:dyDescent="0.25">
      <c r="B398" s="6" t="s">
        <v>2378</v>
      </c>
      <c r="C398" s="7">
        <v>41055.081516203703</v>
      </c>
      <c r="D398" s="8">
        <v>80000</v>
      </c>
      <c r="E398" s="6">
        <v>80000</v>
      </c>
      <c r="F398" s="6" t="s">
        <v>86</v>
      </c>
      <c r="G398" s="9">
        <f>tblSalaries[[#This Row],[clean Salary (in local currency)]]*VLOOKUP(tblSalaries[[#This Row],[Currency]],tblXrate[],2,FALSE)</f>
        <v>78668.921842426149</v>
      </c>
      <c r="H398" s="6" t="s">
        <v>459</v>
      </c>
      <c r="I398" s="6" t="s">
        <v>20</v>
      </c>
      <c r="J398" s="6" t="s">
        <v>88</v>
      </c>
      <c r="K398" s="6" t="str">
        <f>VLOOKUP(tblSalaries[[#This Row],[Where do you work]],tblCountries[[Actual]:[Mapping]],2,FALSE)</f>
        <v>Canada</v>
      </c>
      <c r="L398" s="6" t="str">
        <f>VLOOKUP(tblSalaries[[#This Row],[clean Country]],tblCountries[[Mapping]:[Region]],2,FALSE)</f>
        <v>America</v>
      </c>
      <c r="M398" s="6">
        <f>VLOOKUP(tblSalaries[[#This Row],[clean Country]],tblCountries[[Mapping]:[geo_latitude]],3,FALSE)</f>
        <v>-96.081121840459303</v>
      </c>
      <c r="N398" s="6">
        <f>VLOOKUP(tblSalaries[[#This Row],[clean Country]],tblCountries[[Mapping]:[geo_latitude]],4,FALSE)</f>
        <v>62.8661033080922</v>
      </c>
      <c r="O398" s="6" t="s">
        <v>9</v>
      </c>
      <c r="P398" s="6"/>
      <c r="Q398" s="6" t="str">
        <f>IF(tblSalaries[[#This Row],[Years of Experience]]&lt;5,"&lt;5",IF(tblSalaries[[#This Row],[Years of Experience]]&lt;10,"&lt;10",IF(tblSalaries[[#This Row],[Years of Experience]]&lt;15,"&lt;15",IF(tblSalaries[[#This Row],[Years of Experience]]&lt;20,"&lt;20"," &gt;20"))))</f>
        <v>&lt;5</v>
      </c>
      <c r="R398" s="14">
        <v>381</v>
      </c>
      <c r="S398" s="14">
        <f>VLOOKUP(tblSalaries[[#This Row],[clean Country]],Table3[[Country]:[GNI]],2,FALSE)</f>
        <v>38370</v>
      </c>
      <c r="T398" s="18">
        <f>tblSalaries[[#This Row],[Salary in USD]]/tblSalaries[[#This Row],[PPP GNI]]</f>
        <v>2.0502716143452213</v>
      </c>
      <c r="U398" s="27">
        <f>IF(ISNUMBER(VLOOKUP(tblSalaries[[#This Row],[clean Country]],calc!$B$22:$C$127,2,TRUE)),tblSalaries[[#This Row],[Salary in USD]],0.001)</f>
        <v>1E-3</v>
      </c>
    </row>
    <row r="399" spans="2:21" ht="15" customHeight="1" x14ac:dyDescent="0.25">
      <c r="B399" s="6" t="s">
        <v>3552</v>
      </c>
      <c r="C399" s="7">
        <v>41061.272094907406</v>
      </c>
      <c r="D399" s="8">
        <v>80000</v>
      </c>
      <c r="E399" s="6">
        <v>80000</v>
      </c>
      <c r="F399" s="6" t="s">
        <v>86</v>
      </c>
      <c r="G399" s="9">
        <f>tblSalaries[[#This Row],[clean Salary (in local currency)]]*VLOOKUP(tblSalaries[[#This Row],[Currency]],tblXrate[],2,FALSE)</f>
        <v>78668.921842426149</v>
      </c>
      <c r="H399" s="6" t="s">
        <v>1732</v>
      </c>
      <c r="I399" s="6" t="s">
        <v>20</v>
      </c>
      <c r="J399" s="6" t="s">
        <v>88</v>
      </c>
      <c r="K399" s="6" t="str">
        <f>VLOOKUP(tblSalaries[[#This Row],[Where do you work]],tblCountries[[Actual]:[Mapping]],2,FALSE)</f>
        <v>Canada</v>
      </c>
      <c r="L399" s="6" t="str">
        <f>VLOOKUP(tblSalaries[[#This Row],[clean Country]],tblCountries[[Mapping]:[Region]],2,FALSE)</f>
        <v>America</v>
      </c>
      <c r="M399" s="6">
        <f>VLOOKUP(tblSalaries[[#This Row],[clean Country]],tblCountries[[Mapping]:[geo_latitude]],3,FALSE)</f>
        <v>-96.081121840459303</v>
      </c>
      <c r="N399" s="6">
        <f>VLOOKUP(tblSalaries[[#This Row],[clean Country]],tblCountries[[Mapping]:[geo_latitude]],4,FALSE)</f>
        <v>62.8661033080922</v>
      </c>
      <c r="O399" s="6" t="s">
        <v>9</v>
      </c>
      <c r="P399" s="6">
        <v>7</v>
      </c>
      <c r="Q399" s="6" t="str">
        <f>IF(tblSalaries[[#This Row],[Years of Experience]]&lt;5,"&lt;5",IF(tblSalaries[[#This Row],[Years of Experience]]&lt;10,"&lt;10",IF(tblSalaries[[#This Row],[Years of Experience]]&lt;15,"&lt;15",IF(tblSalaries[[#This Row],[Years of Experience]]&lt;20,"&lt;20"," &gt;20"))))</f>
        <v>&lt;10</v>
      </c>
      <c r="R399" s="14">
        <v>382</v>
      </c>
      <c r="S399" s="14">
        <f>VLOOKUP(tblSalaries[[#This Row],[clean Country]],Table3[[Country]:[GNI]],2,FALSE)</f>
        <v>38370</v>
      </c>
      <c r="T399" s="18">
        <f>tblSalaries[[#This Row],[Salary in USD]]/tblSalaries[[#This Row],[PPP GNI]]</f>
        <v>2.0502716143452213</v>
      </c>
      <c r="U399" s="27">
        <f>IF(ISNUMBER(VLOOKUP(tblSalaries[[#This Row],[clean Country]],calc!$B$22:$C$127,2,TRUE)),tblSalaries[[#This Row],[Salary in USD]],0.001)</f>
        <v>1E-3</v>
      </c>
    </row>
    <row r="400" spans="2:21" ht="15" customHeight="1" x14ac:dyDescent="0.25">
      <c r="B400" s="6" t="s">
        <v>2553</v>
      </c>
      <c r="C400" s="7">
        <v>41055.243298611109</v>
      </c>
      <c r="D400" s="8">
        <v>77000</v>
      </c>
      <c r="E400" s="6">
        <v>77000</v>
      </c>
      <c r="F400" s="6" t="s">
        <v>82</v>
      </c>
      <c r="G400" s="9">
        <f>tblSalaries[[#This Row],[clean Salary (in local currency)]]*VLOOKUP(tblSalaries[[#This Row],[Currency]],tblXrate[],2,FALSE)</f>
        <v>78533.043543002947</v>
      </c>
      <c r="H400" s="6" t="s">
        <v>657</v>
      </c>
      <c r="I400" s="6" t="s">
        <v>20</v>
      </c>
      <c r="J400" s="6" t="s">
        <v>84</v>
      </c>
      <c r="K400" s="6" t="str">
        <f>VLOOKUP(tblSalaries[[#This Row],[Where do you work]],tblCountries[[Actual]:[Mapping]],2,FALSE)</f>
        <v>Australia</v>
      </c>
      <c r="L400" s="6" t="str">
        <f>VLOOKUP(tblSalaries[[#This Row],[clean Country]],tblCountries[[Mapping]:[Region]],2,FALSE)</f>
        <v>Australia</v>
      </c>
      <c r="M400" s="6">
        <f>VLOOKUP(tblSalaries[[#This Row],[clean Country]],tblCountries[[Mapping]:[geo_latitude]],3,FALSE)</f>
        <v>136.67140151954899</v>
      </c>
      <c r="N400" s="6">
        <f>VLOOKUP(tblSalaries[[#This Row],[clean Country]],tblCountries[[Mapping]:[geo_latitude]],4,FALSE)</f>
        <v>-24.803590596310801</v>
      </c>
      <c r="O400" s="6" t="s">
        <v>18</v>
      </c>
      <c r="P400" s="6"/>
      <c r="Q400" s="6" t="str">
        <f>IF(tblSalaries[[#This Row],[Years of Experience]]&lt;5,"&lt;5",IF(tblSalaries[[#This Row],[Years of Experience]]&lt;10,"&lt;10",IF(tblSalaries[[#This Row],[Years of Experience]]&lt;15,"&lt;15",IF(tblSalaries[[#This Row],[Years of Experience]]&lt;20,"&lt;20"," &gt;20"))))</f>
        <v>&lt;5</v>
      </c>
      <c r="R400" s="14">
        <v>383</v>
      </c>
      <c r="S400" s="14">
        <f>VLOOKUP(tblSalaries[[#This Row],[clean Country]],Table3[[Country]:[GNI]],2,FALSE)</f>
        <v>36910</v>
      </c>
      <c r="T400" s="18">
        <f>tblSalaries[[#This Row],[Salary in USD]]/tblSalaries[[#This Row],[PPP GNI]]</f>
        <v>2.1276901528854766</v>
      </c>
      <c r="U400" s="27">
        <f>IF(ISNUMBER(VLOOKUP(tblSalaries[[#This Row],[clean Country]],calc!$B$22:$C$127,2,TRUE)),tblSalaries[[#This Row],[Salary in USD]],0.001)</f>
        <v>78533.043543002947</v>
      </c>
    </row>
    <row r="401" spans="2:21" ht="15" customHeight="1" x14ac:dyDescent="0.25">
      <c r="B401" s="6" t="s">
        <v>2222</v>
      </c>
      <c r="C401" s="7">
        <v>41055.039513888885</v>
      </c>
      <c r="D401" s="8">
        <v>78000</v>
      </c>
      <c r="E401" s="6">
        <v>78000</v>
      </c>
      <c r="F401" s="6" t="s">
        <v>6</v>
      </c>
      <c r="G401" s="9">
        <f>tblSalaries[[#This Row],[clean Salary (in local currency)]]*VLOOKUP(tblSalaries[[#This Row],[Currency]],tblXrate[],2,FALSE)</f>
        <v>78000</v>
      </c>
      <c r="H401" s="6" t="s">
        <v>291</v>
      </c>
      <c r="I401" s="6" t="s">
        <v>310</v>
      </c>
      <c r="J401" s="6" t="s">
        <v>292</v>
      </c>
      <c r="K401" s="6" t="str">
        <f>VLOOKUP(tblSalaries[[#This Row],[Where do you work]],tblCountries[[Actual]:[Mapping]],2,FALSE)</f>
        <v>Bermuda</v>
      </c>
      <c r="L401" s="6" t="str">
        <f>VLOOKUP(tblSalaries[[#This Row],[clean Country]],tblCountries[[Mapping]:[Region]],2,FALSE)</f>
        <v>Latin America</v>
      </c>
      <c r="M401" s="6">
        <f>VLOOKUP(tblSalaries[[#This Row],[clean Country]],tblCountries[[Mapping]:[geo_latitude]],3,FALSE)</f>
        <v>-64.769748076705298</v>
      </c>
      <c r="N401" s="6">
        <f>VLOOKUP(tblSalaries[[#This Row],[clean Country]],tblCountries[[Mapping]:[geo_latitude]],4,FALSE)</f>
        <v>32.306968560762598</v>
      </c>
      <c r="O401" s="6" t="s">
        <v>9</v>
      </c>
      <c r="P401" s="6"/>
      <c r="Q401" s="6" t="str">
        <f>IF(tblSalaries[[#This Row],[Years of Experience]]&lt;5,"&lt;5",IF(tblSalaries[[#This Row],[Years of Experience]]&lt;10,"&lt;10",IF(tblSalaries[[#This Row],[Years of Experience]]&lt;15,"&lt;15",IF(tblSalaries[[#This Row],[Years of Experience]]&lt;20,"&lt;20"," &gt;20"))))</f>
        <v>&lt;5</v>
      </c>
      <c r="R401" s="14">
        <v>384</v>
      </c>
      <c r="S401" s="14" t="e">
        <f>VLOOKUP(tblSalaries[[#This Row],[clean Country]],Table3[[Country]:[GNI]],2,FALSE)</f>
        <v>#N/A</v>
      </c>
      <c r="T401" s="18" t="e">
        <f>tblSalaries[[#This Row],[Salary in USD]]/tblSalaries[[#This Row],[PPP GNI]]</f>
        <v>#N/A</v>
      </c>
      <c r="U401" s="27">
        <f>IF(ISNUMBER(VLOOKUP(tblSalaries[[#This Row],[clean Country]],calc!$B$22:$C$127,2,TRUE)),tblSalaries[[#This Row],[Salary in USD]],0.001)</f>
        <v>78000</v>
      </c>
    </row>
    <row r="402" spans="2:21" ht="15" customHeight="1" x14ac:dyDescent="0.25">
      <c r="B402" s="6" t="s">
        <v>2453</v>
      </c>
      <c r="C402" s="7">
        <v>41055.123287037037</v>
      </c>
      <c r="D402" s="8">
        <v>78000</v>
      </c>
      <c r="E402" s="6">
        <v>78000</v>
      </c>
      <c r="F402" s="6" t="s">
        <v>6</v>
      </c>
      <c r="G402" s="9">
        <f>tblSalaries[[#This Row],[clean Salary (in local currency)]]*VLOOKUP(tblSalaries[[#This Row],[Currency]],tblXrate[],2,FALSE)</f>
        <v>78000</v>
      </c>
      <c r="H402" s="6" t="s">
        <v>547</v>
      </c>
      <c r="I402" s="6" t="s">
        <v>52</v>
      </c>
      <c r="J402" s="6" t="s">
        <v>548</v>
      </c>
      <c r="K402" s="6" t="str">
        <f>VLOOKUP(tblSalaries[[#This Row],[Where do you work]],tblCountries[[Actual]:[Mapping]],2,FALSE)</f>
        <v>Somalia</v>
      </c>
      <c r="L402" s="6" t="str">
        <f>VLOOKUP(tblSalaries[[#This Row],[clean Country]],tblCountries[[Mapping]:[Region]],2,FALSE)</f>
        <v>Africa</v>
      </c>
      <c r="M402" s="6">
        <f>VLOOKUP(tblSalaries[[#This Row],[clean Country]],tblCountries[[Mapping]:[geo_latitude]],3,FALSE)</f>
        <v>45.976754386228002</v>
      </c>
      <c r="N402" s="6">
        <f>VLOOKUP(tblSalaries[[#This Row],[clean Country]],tblCountries[[Mapping]:[geo_latitude]],4,FALSE)</f>
        <v>6.1185266485832797</v>
      </c>
      <c r="O402" s="6" t="s">
        <v>9</v>
      </c>
      <c r="P402" s="6"/>
      <c r="Q402" s="6" t="str">
        <f>IF(tblSalaries[[#This Row],[Years of Experience]]&lt;5,"&lt;5",IF(tblSalaries[[#This Row],[Years of Experience]]&lt;10,"&lt;10",IF(tblSalaries[[#This Row],[Years of Experience]]&lt;15,"&lt;15",IF(tblSalaries[[#This Row],[Years of Experience]]&lt;20,"&lt;20"," &gt;20"))))</f>
        <v>&lt;5</v>
      </c>
      <c r="R402" s="14">
        <v>385</v>
      </c>
      <c r="S402" s="14" t="e">
        <f>VLOOKUP(tblSalaries[[#This Row],[clean Country]],Table3[[Country]:[GNI]],2,FALSE)</f>
        <v>#N/A</v>
      </c>
      <c r="T402" s="18" t="e">
        <f>tblSalaries[[#This Row],[Salary in USD]]/tblSalaries[[#This Row],[PPP GNI]]</f>
        <v>#N/A</v>
      </c>
      <c r="U402" s="27">
        <f>IF(ISNUMBER(VLOOKUP(tblSalaries[[#This Row],[clean Country]],calc!$B$22:$C$127,2,TRUE)),tblSalaries[[#This Row],[Salary in USD]],0.001)</f>
        <v>78000</v>
      </c>
    </row>
    <row r="403" spans="2:21" ht="15" customHeight="1" x14ac:dyDescent="0.25">
      <c r="B403" s="6" t="s">
        <v>3789</v>
      </c>
      <c r="C403" s="7">
        <v>41073.158784722225</v>
      </c>
      <c r="D403" s="8">
        <v>78000</v>
      </c>
      <c r="E403" s="6">
        <v>78000</v>
      </c>
      <c r="F403" s="6" t="s">
        <v>6</v>
      </c>
      <c r="G403" s="9">
        <f>tblSalaries[[#This Row],[clean Salary (in local currency)]]*VLOOKUP(tblSalaries[[#This Row],[Currency]],tblXrate[],2,FALSE)</f>
        <v>78000</v>
      </c>
      <c r="H403" s="6" t="s">
        <v>1926</v>
      </c>
      <c r="I403" s="6" t="s">
        <v>279</v>
      </c>
      <c r="J403" s="6" t="s">
        <v>15</v>
      </c>
      <c r="K403" s="6" t="str">
        <f>VLOOKUP(tblSalaries[[#This Row],[Where do you work]],tblCountries[[Actual]:[Mapping]],2,FALSE)</f>
        <v>USA</v>
      </c>
      <c r="L403" s="6" t="str">
        <f>VLOOKUP(tblSalaries[[#This Row],[clean Country]],tblCountries[[Mapping]:[Region]],2,FALSE)</f>
        <v>America</v>
      </c>
      <c r="M403" s="6">
        <f>VLOOKUP(tblSalaries[[#This Row],[clean Country]],tblCountries[[Mapping]:[geo_latitude]],3,FALSE)</f>
        <v>-100.37109375</v>
      </c>
      <c r="N403" s="6">
        <f>VLOOKUP(tblSalaries[[#This Row],[clean Country]],tblCountries[[Mapping]:[geo_latitude]],4,FALSE)</f>
        <v>40.580584664127599</v>
      </c>
      <c r="O403" s="6" t="s">
        <v>13</v>
      </c>
      <c r="P403" s="6">
        <v>5</v>
      </c>
      <c r="Q403" s="6" t="str">
        <f>IF(tblSalaries[[#This Row],[Years of Experience]]&lt;5,"&lt;5",IF(tblSalaries[[#This Row],[Years of Experience]]&lt;10,"&lt;10",IF(tblSalaries[[#This Row],[Years of Experience]]&lt;15,"&lt;15",IF(tblSalaries[[#This Row],[Years of Experience]]&lt;20,"&lt;20"," &gt;20"))))</f>
        <v>&lt;10</v>
      </c>
      <c r="R403" s="14">
        <v>386</v>
      </c>
      <c r="S403" s="14">
        <f>VLOOKUP(tblSalaries[[#This Row],[clean Country]],Table3[[Country]:[GNI]],2,FALSE)</f>
        <v>47310</v>
      </c>
      <c r="T403" s="18">
        <f>tblSalaries[[#This Row],[Salary in USD]]/tblSalaries[[#This Row],[PPP GNI]]</f>
        <v>1.648700063411541</v>
      </c>
      <c r="U403" s="27">
        <f>IF(ISNUMBER(VLOOKUP(tblSalaries[[#This Row],[clean Country]],calc!$B$22:$C$127,2,TRUE)),tblSalaries[[#This Row],[Salary in USD]],0.001)</f>
        <v>1E-3</v>
      </c>
    </row>
    <row r="404" spans="2:21" ht="15" customHeight="1" x14ac:dyDescent="0.25">
      <c r="B404" s="6" t="s">
        <v>3855</v>
      </c>
      <c r="C404" s="7">
        <v>41078.602766203701</v>
      </c>
      <c r="D404" s="8" t="s">
        <v>1981</v>
      </c>
      <c r="E404" s="6">
        <v>76300</v>
      </c>
      <c r="F404" s="6" t="s">
        <v>82</v>
      </c>
      <c r="G404" s="9">
        <f>tblSalaries[[#This Row],[clean Salary (in local currency)]]*VLOOKUP(tblSalaries[[#This Row],[Currency]],tblXrate[],2,FALSE)</f>
        <v>77819.106783521114</v>
      </c>
      <c r="H404" s="6" t="s">
        <v>386</v>
      </c>
      <c r="I404" s="6" t="s">
        <v>20</v>
      </c>
      <c r="J404" s="6" t="s">
        <v>84</v>
      </c>
      <c r="K404" s="6" t="str">
        <f>VLOOKUP(tblSalaries[[#This Row],[Where do you work]],tblCountries[[Actual]:[Mapping]],2,FALSE)</f>
        <v>Australia</v>
      </c>
      <c r="L404" s="6" t="str">
        <f>VLOOKUP(tblSalaries[[#This Row],[clean Country]],tblCountries[[Mapping]:[Region]],2,FALSE)</f>
        <v>Australia</v>
      </c>
      <c r="M404" s="6">
        <f>VLOOKUP(tblSalaries[[#This Row],[clean Country]],tblCountries[[Mapping]:[geo_latitude]],3,FALSE)</f>
        <v>136.67140151954899</v>
      </c>
      <c r="N404" s="6">
        <f>VLOOKUP(tblSalaries[[#This Row],[clean Country]],tblCountries[[Mapping]:[geo_latitude]],4,FALSE)</f>
        <v>-24.803590596310801</v>
      </c>
      <c r="O404" s="6" t="s">
        <v>13</v>
      </c>
      <c r="P404" s="6">
        <v>3</v>
      </c>
      <c r="Q404" s="6" t="str">
        <f>IF(tblSalaries[[#This Row],[Years of Experience]]&lt;5,"&lt;5",IF(tblSalaries[[#This Row],[Years of Experience]]&lt;10,"&lt;10",IF(tblSalaries[[#This Row],[Years of Experience]]&lt;15,"&lt;15",IF(tblSalaries[[#This Row],[Years of Experience]]&lt;20,"&lt;20"," &gt;20"))))</f>
        <v>&lt;5</v>
      </c>
      <c r="R404" s="14">
        <v>387</v>
      </c>
      <c r="S404" s="14">
        <f>VLOOKUP(tblSalaries[[#This Row],[clean Country]],Table3[[Country]:[GNI]],2,FALSE)</f>
        <v>36910</v>
      </c>
      <c r="T404" s="18">
        <f>tblSalaries[[#This Row],[Salary in USD]]/tblSalaries[[#This Row],[PPP GNI]]</f>
        <v>2.1083475151319728</v>
      </c>
      <c r="U404" s="27">
        <f>IF(ISNUMBER(VLOOKUP(tblSalaries[[#This Row],[clean Country]],calc!$B$22:$C$127,2,TRUE)),tblSalaries[[#This Row],[Salary in USD]],0.001)</f>
        <v>77819.106783521114</v>
      </c>
    </row>
    <row r="405" spans="2:21" ht="15" customHeight="1" x14ac:dyDescent="0.25">
      <c r="B405" s="6" t="s">
        <v>3371</v>
      </c>
      <c r="C405" s="7">
        <v>41058.926608796297</v>
      </c>
      <c r="D405" s="8">
        <v>77500</v>
      </c>
      <c r="E405" s="6">
        <v>77500</v>
      </c>
      <c r="F405" s="6" t="s">
        <v>6</v>
      </c>
      <c r="G405" s="9">
        <f>tblSalaries[[#This Row],[clean Salary (in local currency)]]*VLOOKUP(tblSalaries[[#This Row],[Currency]],tblXrate[],2,FALSE)</f>
        <v>77500</v>
      </c>
      <c r="H405" s="6" t="s">
        <v>266</v>
      </c>
      <c r="I405" s="6" t="s">
        <v>20</v>
      </c>
      <c r="J405" s="6" t="s">
        <v>15</v>
      </c>
      <c r="K405" s="6" t="str">
        <f>VLOOKUP(tblSalaries[[#This Row],[Where do you work]],tblCountries[[Actual]:[Mapping]],2,FALSE)</f>
        <v>USA</v>
      </c>
      <c r="L405" s="6" t="str">
        <f>VLOOKUP(tblSalaries[[#This Row],[clean Country]],tblCountries[[Mapping]:[Region]],2,FALSE)</f>
        <v>America</v>
      </c>
      <c r="M405" s="6">
        <f>VLOOKUP(tblSalaries[[#This Row],[clean Country]],tblCountries[[Mapping]:[geo_latitude]],3,FALSE)</f>
        <v>-100.37109375</v>
      </c>
      <c r="N405" s="6">
        <f>VLOOKUP(tblSalaries[[#This Row],[clean Country]],tblCountries[[Mapping]:[geo_latitude]],4,FALSE)</f>
        <v>40.580584664127599</v>
      </c>
      <c r="O405" s="6" t="s">
        <v>9</v>
      </c>
      <c r="P405" s="6">
        <v>7</v>
      </c>
      <c r="Q405" s="6" t="str">
        <f>IF(tblSalaries[[#This Row],[Years of Experience]]&lt;5,"&lt;5",IF(tblSalaries[[#This Row],[Years of Experience]]&lt;10,"&lt;10",IF(tblSalaries[[#This Row],[Years of Experience]]&lt;15,"&lt;15",IF(tblSalaries[[#This Row],[Years of Experience]]&lt;20,"&lt;20"," &gt;20"))))</f>
        <v>&lt;10</v>
      </c>
      <c r="R405" s="14">
        <v>388</v>
      </c>
      <c r="S405" s="14">
        <f>VLOOKUP(tblSalaries[[#This Row],[clean Country]],Table3[[Country]:[GNI]],2,FALSE)</f>
        <v>47310</v>
      </c>
      <c r="T405" s="18">
        <f>tblSalaries[[#This Row],[Salary in USD]]/tblSalaries[[#This Row],[PPP GNI]]</f>
        <v>1.6381314732614669</v>
      </c>
      <c r="U405" s="27">
        <f>IF(ISNUMBER(VLOOKUP(tblSalaries[[#This Row],[clean Country]],calc!$B$22:$C$127,2,TRUE)),tblSalaries[[#This Row],[Salary in USD]],0.001)</f>
        <v>1E-3</v>
      </c>
    </row>
    <row r="406" spans="2:21" ht="15" customHeight="1" x14ac:dyDescent="0.25">
      <c r="B406" s="6" t="s">
        <v>2270</v>
      </c>
      <c r="C406" s="7">
        <v>41055.047708333332</v>
      </c>
      <c r="D406" s="8" t="s">
        <v>338</v>
      </c>
      <c r="E406" s="6">
        <v>77000</v>
      </c>
      <c r="F406" s="6" t="s">
        <v>6</v>
      </c>
      <c r="G406" s="9">
        <f>tblSalaries[[#This Row],[clean Salary (in local currency)]]*VLOOKUP(tblSalaries[[#This Row],[Currency]],tblXrate[],2,FALSE)</f>
        <v>77000</v>
      </c>
      <c r="H406" s="6" t="s">
        <v>339</v>
      </c>
      <c r="I406" s="6" t="s">
        <v>310</v>
      </c>
      <c r="J406" s="6" t="s">
        <v>15</v>
      </c>
      <c r="K406" s="6" t="str">
        <f>VLOOKUP(tblSalaries[[#This Row],[Where do you work]],tblCountries[[Actual]:[Mapping]],2,FALSE)</f>
        <v>USA</v>
      </c>
      <c r="L406" s="6" t="str">
        <f>VLOOKUP(tblSalaries[[#This Row],[clean Country]],tblCountries[[Mapping]:[Region]],2,FALSE)</f>
        <v>America</v>
      </c>
      <c r="M406" s="6">
        <f>VLOOKUP(tblSalaries[[#This Row],[clean Country]],tblCountries[[Mapping]:[geo_latitude]],3,FALSE)</f>
        <v>-100.37109375</v>
      </c>
      <c r="N406" s="6">
        <f>VLOOKUP(tblSalaries[[#This Row],[clean Country]],tblCountries[[Mapping]:[geo_latitude]],4,FALSE)</f>
        <v>40.580584664127599</v>
      </c>
      <c r="O406" s="6" t="s">
        <v>9</v>
      </c>
      <c r="P406" s="6"/>
      <c r="Q406" s="6" t="str">
        <f>IF(tblSalaries[[#This Row],[Years of Experience]]&lt;5,"&lt;5",IF(tblSalaries[[#This Row],[Years of Experience]]&lt;10,"&lt;10",IF(tblSalaries[[#This Row],[Years of Experience]]&lt;15,"&lt;15",IF(tblSalaries[[#This Row],[Years of Experience]]&lt;20,"&lt;20"," &gt;20"))))</f>
        <v>&lt;5</v>
      </c>
      <c r="R406" s="14">
        <v>389</v>
      </c>
      <c r="S406" s="14">
        <f>VLOOKUP(tblSalaries[[#This Row],[clean Country]],Table3[[Country]:[GNI]],2,FALSE)</f>
        <v>47310</v>
      </c>
      <c r="T406" s="18">
        <f>tblSalaries[[#This Row],[Salary in USD]]/tblSalaries[[#This Row],[PPP GNI]]</f>
        <v>1.6275628831113929</v>
      </c>
      <c r="U406" s="27">
        <f>IF(ISNUMBER(VLOOKUP(tblSalaries[[#This Row],[clean Country]],calc!$B$22:$C$127,2,TRUE)),tblSalaries[[#This Row],[Salary in USD]],0.001)</f>
        <v>1E-3</v>
      </c>
    </row>
    <row r="407" spans="2:21" ht="15" customHeight="1" x14ac:dyDescent="0.25">
      <c r="B407" s="6" t="s">
        <v>2502</v>
      </c>
      <c r="C407" s="7">
        <v>41055.169131944444</v>
      </c>
      <c r="D407" s="8">
        <v>77000</v>
      </c>
      <c r="E407" s="6">
        <v>77000</v>
      </c>
      <c r="F407" s="6" t="s">
        <v>6</v>
      </c>
      <c r="G407" s="9">
        <f>tblSalaries[[#This Row],[clean Salary (in local currency)]]*VLOOKUP(tblSalaries[[#This Row],[Currency]],tblXrate[],2,FALSE)</f>
        <v>77000</v>
      </c>
      <c r="H407" s="6" t="s">
        <v>424</v>
      </c>
      <c r="I407" s="6" t="s">
        <v>20</v>
      </c>
      <c r="J407" s="6" t="s">
        <v>15</v>
      </c>
      <c r="K407" s="6" t="str">
        <f>VLOOKUP(tblSalaries[[#This Row],[Where do you work]],tblCountries[[Actual]:[Mapping]],2,FALSE)</f>
        <v>USA</v>
      </c>
      <c r="L407" s="6" t="str">
        <f>VLOOKUP(tblSalaries[[#This Row],[clean Country]],tblCountries[[Mapping]:[Region]],2,FALSE)</f>
        <v>America</v>
      </c>
      <c r="M407" s="6">
        <f>VLOOKUP(tblSalaries[[#This Row],[clean Country]],tblCountries[[Mapping]:[geo_latitude]],3,FALSE)</f>
        <v>-100.37109375</v>
      </c>
      <c r="N407" s="6">
        <f>VLOOKUP(tblSalaries[[#This Row],[clean Country]],tblCountries[[Mapping]:[geo_latitude]],4,FALSE)</f>
        <v>40.580584664127599</v>
      </c>
      <c r="O407" s="6" t="s">
        <v>13</v>
      </c>
      <c r="P407" s="6"/>
      <c r="Q407" s="6" t="str">
        <f>IF(tblSalaries[[#This Row],[Years of Experience]]&lt;5,"&lt;5",IF(tblSalaries[[#This Row],[Years of Experience]]&lt;10,"&lt;10",IF(tblSalaries[[#This Row],[Years of Experience]]&lt;15,"&lt;15",IF(tblSalaries[[#This Row],[Years of Experience]]&lt;20,"&lt;20"," &gt;20"))))</f>
        <v>&lt;5</v>
      </c>
      <c r="R407" s="14">
        <v>390</v>
      </c>
      <c r="S407" s="14">
        <f>VLOOKUP(tblSalaries[[#This Row],[clean Country]],Table3[[Country]:[GNI]],2,FALSE)</f>
        <v>47310</v>
      </c>
      <c r="T407" s="18">
        <f>tblSalaries[[#This Row],[Salary in USD]]/tblSalaries[[#This Row],[PPP GNI]]</f>
        <v>1.6275628831113929</v>
      </c>
      <c r="U407" s="27">
        <f>IF(ISNUMBER(VLOOKUP(tblSalaries[[#This Row],[clean Country]],calc!$B$22:$C$127,2,TRUE)),tblSalaries[[#This Row],[Salary in USD]],0.001)</f>
        <v>1E-3</v>
      </c>
    </row>
    <row r="408" spans="2:21" ht="15" customHeight="1" x14ac:dyDescent="0.25">
      <c r="B408" s="6" t="s">
        <v>3405</v>
      </c>
      <c r="C408" s="7">
        <v>41059.081921296296</v>
      </c>
      <c r="D408" s="8">
        <v>77000</v>
      </c>
      <c r="E408" s="6">
        <v>77000</v>
      </c>
      <c r="F408" s="6" t="s">
        <v>6</v>
      </c>
      <c r="G408" s="9">
        <f>tblSalaries[[#This Row],[clean Salary (in local currency)]]*VLOOKUP(tblSalaries[[#This Row],[Currency]],tblXrate[],2,FALSE)</f>
        <v>77000</v>
      </c>
      <c r="H408" s="6" t="s">
        <v>1584</v>
      </c>
      <c r="I408" s="6" t="s">
        <v>279</v>
      </c>
      <c r="J408" s="6" t="s">
        <v>15</v>
      </c>
      <c r="K408" s="6" t="str">
        <f>VLOOKUP(tblSalaries[[#This Row],[Where do you work]],tblCountries[[Actual]:[Mapping]],2,FALSE)</f>
        <v>USA</v>
      </c>
      <c r="L408" s="6" t="str">
        <f>VLOOKUP(tblSalaries[[#This Row],[clean Country]],tblCountries[[Mapping]:[Region]],2,FALSE)</f>
        <v>America</v>
      </c>
      <c r="M408" s="6">
        <f>VLOOKUP(tblSalaries[[#This Row],[clean Country]],tblCountries[[Mapping]:[geo_latitude]],3,FALSE)</f>
        <v>-100.37109375</v>
      </c>
      <c r="N408" s="6">
        <f>VLOOKUP(tblSalaries[[#This Row],[clean Country]],tblCountries[[Mapping]:[geo_latitude]],4,FALSE)</f>
        <v>40.580584664127599</v>
      </c>
      <c r="O408" s="6" t="s">
        <v>9</v>
      </c>
      <c r="P408" s="6">
        <v>10</v>
      </c>
      <c r="Q408" s="6" t="str">
        <f>IF(tblSalaries[[#This Row],[Years of Experience]]&lt;5,"&lt;5",IF(tblSalaries[[#This Row],[Years of Experience]]&lt;10,"&lt;10",IF(tblSalaries[[#This Row],[Years of Experience]]&lt;15,"&lt;15",IF(tblSalaries[[#This Row],[Years of Experience]]&lt;20,"&lt;20"," &gt;20"))))</f>
        <v>&lt;15</v>
      </c>
      <c r="R408" s="14">
        <v>391</v>
      </c>
      <c r="S408" s="14">
        <f>VLOOKUP(tblSalaries[[#This Row],[clean Country]],Table3[[Country]:[GNI]],2,FALSE)</f>
        <v>47310</v>
      </c>
      <c r="T408" s="18">
        <f>tblSalaries[[#This Row],[Salary in USD]]/tblSalaries[[#This Row],[PPP GNI]]</f>
        <v>1.6275628831113929</v>
      </c>
      <c r="U408" s="27">
        <f>IF(ISNUMBER(VLOOKUP(tblSalaries[[#This Row],[clean Country]],calc!$B$22:$C$127,2,TRUE)),tblSalaries[[#This Row],[Salary in USD]],0.001)</f>
        <v>1E-3</v>
      </c>
    </row>
    <row r="409" spans="2:21" ht="15" customHeight="1" x14ac:dyDescent="0.25">
      <c r="B409" s="6" t="s">
        <v>3460</v>
      </c>
      <c r="C409" s="7">
        <v>41059.821412037039</v>
      </c>
      <c r="D409" s="8">
        <v>77000</v>
      </c>
      <c r="E409" s="6">
        <v>77000</v>
      </c>
      <c r="F409" s="6" t="s">
        <v>6</v>
      </c>
      <c r="G409" s="9">
        <f>tblSalaries[[#This Row],[clean Salary (in local currency)]]*VLOOKUP(tblSalaries[[#This Row],[Currency]],tblXrate[],2,FALSE)</f>
        <v>77000</v>
      </c>
      <c r="H409" s="6" t="s">
        <v>1642</v>
      </c>
      <c r="I409" s="6" t="s">
        <v>279</v>
      </c>
      <c r="J409" s="6" t="s">
        <v>15</v>
      </c>
      <c r="K409" s="6" t="str">
        <f>VLOOKUP(tblSalaries[[#This Row],[Where do you work]],tblCountries[[Actual]:[Mapping]],2,FALSE)</f>
        <v>USA</v>
      </c>
      <c r="L409" s="6" t="str">
        <f>VLOOKUP(tblSalaries[[#This Row],[clean Country]],tblCountries[[Mapping]:[Region]],2,FALSE)</f>
        <v>America</v>
      </c>
      <c r="M409" s="6">
        <f>VLOOKUP(tblSalaries[[#This Row],[clean Country]],tblCountries[[Mapping]:[geo_latitude]],3,FALSE)</f>
        <v>-100.37109375</v>
      </c>
      <c r="N409" s="6">
        <f>VLOOKUP(tblSalaries[[#This Row],[clean Country]],tblCountries[[Mapping]:[geo_latitude]],4,FALSE)</f>
        <v>40.580584664127599</v>
      </c>
      <c r="O409" s="6" t="s">
        <v>18</v>
      </c>
      <c r="P409" s="6">
        <v>13</v>
      </c>
      <c r="Q409" s="6" t="str">
        <f>IF(tblSalaries[[#This Row],[Years of Experience]]&lt;5,"&lt;5",IF(tblSalaries[[#This Row],[Years of Experience]]&lt;10,"&lt;10",IF(tblSalaries[[#This Row],[Years of Experience]]&lt;15,"&lt;15",IF(tblSalaries[[#This Row],[Years of Experience]]&lt;20,"&lt;20"," &gt;20"))))</f>
        <v>&lt;15</v>
      </c>
      <c r="R409" s="14">
        <v>392</v>
      </c>
      <c r="S409" s="14">
        <f>VLOOKUP(tblSalaries[[#This Row],[clean Country]],Table3[[Country]:[GNI]],2,FALSE)</f>
        <v>47310</v>
      </c>
      <c r="T409" s="18">
        <f>tblSalaries[[#This Row],[Salary in USD]]/tblSalaries[[#This Row],[PPP GNI]]</f>
        <v>1.6275628831113929</v>
      </c>
      <c r="U409" s="27">
        <f>IF(ISNUMBER(VLOOKUP(tblSalaries[[#This Row],[clean Country]],calc!$B$22:$C$127,2,TRUE)),tblSalaries[[#This Row],[Salary in USD]],0.001)</f>
        <v>1E-3</v>
      </c>
    </row>
    <row r="410" spans="2:21" ht="15" customHeight="1" x14ac:dyDescent="0.25">
      <c r="B410" s="6" t="s">
        <v>3227</v>
      </c>
      <c r="C410" s="7">
        <v>41058.210717592592</v>
      </c>
      <c r="D410" s="8" t="s">
        <v>1397</v>
      </c>
      <c r="E410" s="6">
        <v>450000</v>
      </c>
      <c r="F410" s="6" t="s">
        <v>1362</v>
      </c>
      <c r="G410" s="9">
        <f>tblSalaries[[#This Row],[clean Salary (in local currency)]]*VLOOKUP(tblSalaries[[#This Row],[Currency]],tblXrate[],2,FALSE)</f>
        <v>76906.906752939132</v>
      </c>
      <c r="H410" s="6" t="s">
        <v>708</v>
      </c>
      <c r="I410" s="6" t="s">
        <v>4001</v>
      </c>
      <c r="J410" s="6" t="s">
        <v>877</v>
      </c>
      <c r="K410" s="6" t="str">
        <f>VLOOKUP(tblSalaries[[#This Row],[Where do you work]],tblCountries[[Actual]:[Mapping]],2,FALSE)</f>
        <v>Denmark</v>
      </c>
      <c r="L410" s="6" t="str">
        <f>VLOOKUP(tblSalaries[[#This Row],[clean Country]],tblCountries[[Mapping]:[Region]],2,FALSE)</f>
        <v>Europe</v>
      </c>
      <c r="M410" s="6">
        <f>VLOOKUP(tblSalaries[[#This Row],[clean Country]],tblCountries[[Mapping]:[geo_latitude]],3,FALSE)</f>
        <v>10.445226583805599</v>
      </c>
      <c r="N410" s="6">
        <f>VLOOKUP(tblSalaries[[#This Row],[clean Country]],tblCountries[[Mapping]:[geo_latitude]],4,FALSE)</f>
        <v>56.002385797452</v>
      </c>
      <c r="O410" s="6" t="s">
        <v>13</v>
      </c>
      <c r="P410" s="6">
        <v>17</v>
      </c>
      <c r="Q410" s="6" t="str">
        <f>IF(tblSalaries[[#This Row],[Years of Experience]]&lt;5,"&lt;5",IF(tblSalaries[[#This Row],[Years of Experience]]&lt;10,"&lt;10",IF(tblSalaries[[#This Row],[Years of Experience]]&lt;15,"&lt;15",IF(tblSalaries[[#This Row],[Years of Experience]]&lt;20,"&lt;20"," &gt;20"))))</f>
        <v>&lt;20</v>
      </c>
      <c r="R410" s="14">
        <v>393</v>
      </c>
      <c r="S410" s="14">
        <f>VLOOKUP(tblSalaries[[#This Row],[clean Country]],Table3[[Country]:[GNI]],2,FALSE)</f>
        <v>41100</v>
      </c>
      <c r="T410" s="18">
        <f>tblSalaries[[#This Row],[Salary in USD]]/tblSalaries[[#This Row],[PPP GNI]]</f>
        <v>1.8712142762272295</v>
      </c>
      <c r="U410" s="27">
        <f>IF(ISNUMBER(VLOOKUP(tblSalaries[[#This Row],[clean Country]],calc!$B$22:$C$127,2,TRUE)),tblSalaries[[#This Row],[Salary in USD]],0.001)</f>
        <v>76906.906752939132</v>
      </c>
    </row>
    <row r="411" spans="2:21" ht="15" customHeight="1" x14ac:dyDescent="0.25">
      <c r="B411" s="6" t="s">
        <v>3769</v>
      </c>
      <c r="C411" s="7">
        <v>41072.156539351854</v>
      </c>
      <c r="D411" s="8">
        <v>78000</v>
      </c>
      <c r="E411" s="6">
        <v>78000</v>
      </c>
      <c r="F411" s="6" t="s">
        <v>86</v>
      </c>
      <c r="G411" s="9">
        <f>tblSalaries[[#This Row],[clean Salary (in local currency)]]*VLOOKUP(tblSalaries[[#This Row],[Currency]],tblXrate[],2,FALSE)</f>
        <v>76702.198796365497</v>
      </c>
      <c r="H411" s="6" t="s">
        <v>1910</v>
      </c>
      <c r="I411" s="6" t="s">
        <v>20</v>
      </c>
      <c r="J411" s="6" t="s">
        <v>88</v>
      </c>
      <c r="K411" s="6" t="str">
        <f>VLOOKUP(tblSalaries[[#This Row],[Where do you work]],tblCountries[[Actual]:[Mapping]],2,FALSE)</f>
        <v>Canada</v>
      </c>
      <c r="L411" s="6" t="str">
        <f>VLOOKUP(tblSalaries[[#This Row],[clean Country]],tblCountries[[Mapping]:[Region]],2,FALSE)</f>
        <v>America</v>
      </c>
      <c r="M411" s="6">
        <f>VLOOKUP(tblSalaries[[#This Row],[clean Country]],tblCountries[[Mapping]:[geo_latitude]],3,FALSE)</f>
        <v>-96.081121840459303</v>
      </c>
      <c r="N411" s="6">
        <f>VLOOKUP(tblSalaries[[#This Row],[clean Country]],tblCountries[[Mapping]:[geo_latitude]],4,FALSE)</f>
        <v>62.8661033080922</v>
      </c>
      <c r="O411" s="6" t="s">
        <v>13</v>
      </c>
      <c r="P411" s="6">
        <v>4</v>
      </c>
      <c r="Q411" s="6" t="str">
        <f>IF(tblSalaries[[#This Row],[Years of Experience]]&lt;5,"&lt;5",IF(tblSalaries[[#This Row],[Years of Experience]]&lt;10,"&lt;10",IF(tblSalaries[[#This Row],[Years of Experience]]&lt;15,"&lt;15",IF(tblSalaries[[#This Row],[Years of Experience]]&lt;20,"&lt;20"," &gt;20"))))</f>
        <v>&lt;5</v>
      </c>
      <c r="R411" s="14">
        <v>394</v>
      </c>
      <c r="S411" s="14">
        <f>VLOOKUP(tblSalaries[[#This Row],[clean Country]],Table3[[Country]:[GNI]],2,FALSE)</f>
        <v>38370</v>
      </c>
      <c r="T411" s="18">
        <f>tblSalaries[[#This Row],[Salary in USD]]/tblSalaries[[#This Row],[PPP GNI]]</f>
        <v>1.999014823986591</v>
      </c>
      <c r="U411" s="27">
        <f>IF(ISNUMBER(VLOOKUP(tblSalaries[[#This Row],[clean Country]],calc!$B$22:$C$127,2,TRUE)),tblSalaries[[#This Row],[Salary in USD]],0.001)</f>
        <v>1E-3</v>
      </c>
    </row>
    <row r="412" spans="2:21" ht="15" customHeight="1" x14ac:dyDescent="0.25">
      <c r="B412" s="6" t="s">
        <v>2432</v>
      </c>
      <c r="C412" s="7">
        <v>41055.106319444443</v>
      </c>
      <c r="D412" s="8">
        <v>76600</v>
      </c>
      <c r="E412" s="6">
        <v>76600</v>
      </c>
      <c r="F412" s="6" t="s">
        <v>6</v>
      </c>
      <c r="G412" s="9">
        <f>tblSalaries[[#This Row],[clean Salary (in local currency)]]*VLOOKUP(tblSalaries[[#This Row],[Currency]],tblXrate[],2,FALSE)</f>
        <v>76600</v>
      </c>
      <c r="H412" s="6" t="s">
        <v>20</v>
      </c>
      <c r="I412" s="6" t="s">
        <v>20</v>
      </c>
      <c r="J412" s="6" t="s">
        <v>15</v>
      </c>
      <c r="K412" s="6" t="str">
        <f>VLOOKUP(tblSalaries[[#This Row],[Where do you work]],tblCountries[[Actual]:[Mapping]],2,FALSE)</f>
        <v>USA</v>
      </c>
      <c r="L412" s="6" t="str">
        <f>VLOOKUP(tblSalaries[[#This Row],[clean Country]],tblCountries[[Mapping]:[Region]],2,FALSE)</f>
        <v>America</v>
      </c>
      <c r="M412" s="6">
        <f>VLOOKUP(tblSalaries[[#This Row],[clean Country]],tblCountries[[Mapping]:[geo_latitude]],3,FALSE)</f>
        <v>-100.37109375</v>
      </c>
      <c r="N412" s="6">
        <f>VLOOKUP(tblSalaries[[#This Row],[clean Country]],tblCountries[[Mapping]:[geo_latitude]],4,FALSE)</f>
        <v>40.580584664127599</v>
      </c>
      <c r="O412" s="6" t="s">
        <v>18</v>
      </c>
      <c r="P412" s="6"/>
      <c r="Q412" s="6" t="str">
        <f>IF(tblSalaries[[#This Row],[Years of Experience]]&lt;5,"&lt;5",IF(tblSalaries[[#This Row],[Years of Experience]]&lt;10,"&lt;10",IF(tblSalaries[[#This Row],[Years of Experience]]&lt;15,"&lt;15",IF(tblSalaries[[#This Row],[Years of Experience]]&lt;20,"&lt;20"," &gt;20"))))</f>
        <v>&lt;5</v>
      </c>
      <c r="R412" s="14">
        <v>395</v>
      </c>
      <c r="S412" s="14">
        <f>VLOOKUP(tblSalaries[[#This Row],[clean Country]],Table3[[Country]:[GNI]],2,FALSE)</f>
        <v>47310</v>
      </c>
      <c r="T412" s="18">
        <f>tblSalaries[[#This Row],[Salary in USD]]/tblSalaries[[#This Row],[PPP GNI]]</f>
        <v>1.6191080109913338</v>
      </c>
      <c r="U412" s="27">
        <f>IF(ISNUMBER(VLOOKUP(tblSalaries[[#This Row],[clean Country]],calc!$B$22:$C$127,2,TRUE)),tblSalaries[[#This Row],[Salary in USD]],0.001)</f>
        <v>1E-3</v>
      </c>
    </row>
    <row r="413" spans="2:21" ht="15" customHeight="1" x14ac:dyDescent="0.25">
      <c r="B413" s="6" t="s">
        <v>3515</v>
      </c>
      <c r="C413" s="7">
        <v>41060.687604166669</v>
      </c>
      <c r="D413" s="8">
        <v>48360</v>
      </c>
      <c r="E413" s="6">
        <v>48360</v>
      </c>
      <c r="F413" s="6" t="s">
        <v>69</v>
      </c>
      <c r="G413" s="9">
        <f>tblSalaries[[#This Row],[clean Salary (in local currency)]]*VLOOKUP(tblSalaries[[#This Row],[Currency]],tblXrate[],2,FALSE)</f>
        <v>76223.981237173866</v>
      </c>
      <c r="H413" s="6" t="s">
        <v>1692</v>
      </c>
      <c r="I413" s="6" t="s">
        <v>52</v>
      </c>
      <c r="J413" s="6" t="s">
        <v>71</v>
      </c>
      <c r="K413" s="6" t="str">
        <f>VLOOKUP(tblSalaries[[#This Row],[Where do you work]],tblCountries[[Actual]:[Mapping]],2,FALSE)</f>
        <v>UK</v>
      </c>
      <c r="L413" s="6" t="str">
        <f>VLOOKUP(tblSalaries[[#This Row],[clean Country]],tblCountries[[Mapping]:[Region]],2,FALSE)</f>
        <v>Europe</v>
      </c>
      <c r="M413" s="6">
        <f>VLOOKUP(tblSalaries[[#This Row],[clean Country]],tblCountries[[Mapping]:[geo_latitude]],3,FALSE)</f>
        <v>-3.2765753000000002</v>
      </c>
      <c r="N413" s="6">
        <f>VLOOKUP(tblSalaries[[#This Row],[clean Country]],tblCountries[[Mapping]:[geo_latitude]],4,FALSE)</f>
        <v>54.702354499999998</v>
      </c>
      <c r="O413" s="6" t="s">
        <v>13</v>
      </c>
      <c r="P413" s="6">
        <v>8</v>
      </c>
      <c r="Q413" s="6" t="str">
        <f>IF(tblSalaries[[#This Row],[Years of Experience]]&lt;5,"&lt;5",IF(tblSalaries[[#This Row],[Years of Experience]]&lt;10,"&lt;10",IF(tblSalaries[[#This Row],[Years of Experience]]&lt;15,"&lt;15",IF(tblSalaries[[#This Row],[Years of Experience]]&lt;20,"&lt;20"," &gt;20"))))</f>
        <v>&lt;10</v>
      </c>
      <c r="R413" s="14">
        <v>396</v>
      </c>
      <c r="S413" s="14">
        <f>VLOOKUP(tblSalaries[[#This Row],[clean Country]],Table3[[Country]:[GNI]],2,FALSE)</f>
        <v>35840</v>
      </c>
      <c r="T413" s="18">
        <f>tblSalaries[[#This Row],[Salary in USD]]/tblSalaries[[#This Row],[PPP GNI]]</f>
        <v>2.1267851907693602</v>
      </c>
      <c r="U413" s="27">
        <f>IF(ISNUMBER(VLOOKUP(tblSalaries[[#This Row],[clean Country]],calc!$B$22:$C$127,2,TRUE)),tblSalaries[[#This Row],[Salary in USD]],0.001)</f>
        <v>76223.981237173866</v>
      </c>
    </row>
    <row r="414" spans="2:21" ht="15" customHeight="1" x14ac:dyDescent="0.25">
      <c r="B414" s="6" t="s">
        <v>3107</v>
      </c>
      <c r="C414" s="7">
        <v>41057.737627314818</v>
      </c>
      <c r="D414" s="8">
        <v>5000</v>
      </c>
      <c r="E414" s="6">
        <v>60000</v>
      </c>
      <c r="F414" s="6" t="s">
        <v>22</v>
      </c>
      <c r="G414" s="9">
        <f>tblSalaries[[#This Row],[clean Salary (in local currency)]]*VLOOKUP(tblSalaries[[#This Row],[Currency]],tblXrate[],2,FALSE)</f>
        <v>76223.966339496474</v>
      </c>
      <c r="H414" s="6" t="s">
        <v>1259</v>
      </c>
      <c r="I414" s="6" t="s">
        <v>52</v>
      </c>
      <c r="J414" s="6" t="s">
        <v>515</v>
      </c>
      <c r="K414" s="6" t="str">
        <f>VLOOKUP(tblSalaries[[#This Row],[Where do you work]],tblCountries[[Actual]:[Mapping]],2,FALSE)</f>
        <v>Finland</v>
      </c>
      <c r="L414" s="6" t="str">
        <f>VLOOKUP(tblSalaries[[#This Row],[clean Country]],tblCountries[[Mapping]:[Region]],2,FALSE)</f>
        <v>Europe</v>
      </c>
      <c r="M414" s="6">
        <f>VLOOKUP(tblSalaries[[#This Row],[clean Country]],tblCountries[[Mapping]:[geo_latitude]],3,FALSE)</f>
        <v>25.733350316683499</v>
      </c>
      <c r="N414" s="6">
        <f>VLOOKUP(tblSalaries[[#This Row],[clean Country]],tblCountries[[Mapping]:[geo_latitude]],4,FALSE)</f>
        <v>64.130182008867195</v>
      </c>
      <c r="O414" s="6" t="s">
        <v>25</v>
      </c>
      <c r="P414" s="6">
        <v>4</v>
      </c>
      <c r="Q414" s="6" t="str">
        <f>IF(tblSalaries[[#This Row],[Years of Experience]]&lt;5,"&lt;5",IF(tblSalaries[[#This Row],[Years of Experience]]&lt;10,"&lt;10",IF(tblSalaries[[#This Row],[Years of Experience]]&lt;15,"&lt;15",IF(tblSalaries[[#This Row],[Years of Experience]]&lt;20,"&lt;20"," &gt;20"))))</f>
        <v>&lt;5</v>
      </c>
      <c r="R414" s="14">
        <v>397</v>
      </c>
      <c r="S414" s="14">
        <f>VLOOKUP(tblSalaries[[#This Row],[clean Country]],Table3[[Country]:[GNI]],2,FALSE)</f>
        <v>37070</v>
      </c>
      <c r="T414" s="18">
        <f>tblSalaries[[#This Row],[Salary in USD]]/tblSalaries[[#This Row],[PPP GNI]]</f>
        <v>2.0562170579847985</v>
      </c>
      <c r="U414" s="27">
        <f>IF(ISNUMBER(VLOOKUP(tblSalaries[[#This Row],[clean Country]],calc!$B$22:$C$127,2,TRUE)),tblSalaries[[#This Row],[Salary in USD]],0.001)</f>
        <v>76223.966339496474</v>
      </c>
    </row>
    <row r="415" spans="2:21" ht="15" customHeight="1" x14ac:dyDescent="0.25">
      <c r="B415" s="6" t="s">
        <v>3459</v>
      </c>
      <c r="C415" s="7">
        <v>41059.81082175926</v>
      </c>
      <c r="D415" s="8" t="s">
        <v>1641</v>
      </c>
      <c r="E415" s="6">
        <v>60000</v>
      </c>
      <c r="F415" s="6" t="s">
        <v>22</v>
      </c>
      <c r="G415" s="9">
        <f>tblSalaries[[#This Row],[clean Salary (in local currency)]]*VLOOKUP(tblSalaries[[#This Row],[Currency]],tblXrate[],2,FALSE)</f>
        <v>76223.966339496474</v>
      </c>
      <c r="H415" s="6" t="s">
        <v>108</v>
      </c>
      <c r="I415" s="6" t="s">
        <v>20</v>
      </c>
      <c r="J415" s="6" t="s">
        <v>1351</v>
      </c>
      <c r="K415" s="6" t="str">
        <f>VLOOKUP(tblSalaries[[#This Row],[Where do you work]],tblCountries[[Actual]:[Mapping]],2,FALSE)</f>
        <v>italy</v>
      </c>
      <c r="L415" s="6" t="str">
        <f>VLOOKUP(tblSalaries[[#This Row],[clean Country]],tblCountries[[Mapping]:[Region]],2,FALSE)</f>
        <v>Europe</v>
      </c>
      <c r="M415" s="6">
        <f>VLOOKUP(tblSalaries[[#This Row],[clean Country]],tblCountries[[Mapping]:[geo_latitude]],3,FALSE)</f>
        <v>12.454635881087199</v>
      </c>
      <c r="N415" s="6">
        <f>VLOOKUP(tblSalaries[[#This Row],[clean Country]],tblCountries[[Mapping]:[geo_latitude]],4,FALSE)</f>
        <v>41.989990147759798</v>
      </c>
      <c r="O415" s="6" t="s">
        <v>13</v>
      </c>
      <c r="P415" s="6">
        <v>14</v>
      </c>
      <c r="Q415" s="6" t="str">
        <f>IF(tblSalaries[[#This Row],[Years of Experience]]&lt;5,"&lt;5",IF(tblSalaries[[#This Row],[Years of Experience]]&lt;10,"&lt;10",IF(tblSalaries[[#This Row],[Years of Experience]]&lt;15,"&lt;15",IF(tblSalaries[[#This Row],[Years of Experience]]&lt;20,"&lt;20"," &gt;20"))))</f>
        <v>&lt;15</v>
      </c>
      <c r="R415" s="14">
        <v>398</v>
      </c>
      <c r="S415" s="14">
        <f>VLOOKUP(tblSalaries[[#This Row],[clean Country]],Table3[[Country]:[GNI]],2,FALSE)</f>
        <v>31810</v>
      </c>
      <c r="T415" s="18">
        <f>tblSalaries[[#This Row],[Salary in USD]]/tblSalaries[[#This Row],[PPP GNI]]</f>
        <v>2.3962265432095715</v>
      </c>
      <c r="U415" s="27">
        <f>IF(ISNUMBER(VLOOKUP(tblSalaries[[#This Row],[clean Country]],calc!$B$22:$C$127,2,TRUE)),tblSalaries[[#This Row],[Salary in USD]],0.001)</f>
        <v>76223.966339496474</v>
      </c>
    </row>
    <row r="416" spans="2:21" ht="15" customHeight="1" x14ac:dyDescent="0.25">
      <c r="B416" s="6" t="s">
        <v>3513</v>
      </c>
      <c r="C416" s="7">
        <v>41060.684293981481</v>
      </c>
      <c r="D416" s="8" t="s">
        <v>1688</v>
      </c>
      <c r="E416" s="6">
        <v>60000</v>
      </c>
      <c r="F416" s="6" t="s">
        <v>22</v>
      </c>
      <c r="G416" s="9">
        <f>tblSalaries[[#This Row],[clean Salary (in local currency)]]*VLOOKUP(tblSalaries[[#This Row],[Currency]],tblXrate[],2,FALSE)</f>
        <v>76223.966339496474</v>
      </c>
      <c r="H416" s="6" t="s">
        <v>1689</v>
      </c>
      <c r="I416" s="6" t="s">
        <v>52</v>
      </c>
      <c r="J416" s="6" t="s">
        <v>1690</v>
      </c>
      <c r="K416" s="6" t="str">
        <f>VLOOKUP(tblSalaries[[#This Row],[Where do you work]],tblCountries[[Actual]:[Mapping]],2,FALSE)</f>
        <v>Netherlands</v>
      </c>
      <c r="L416" s="6" t="str">
        <f>VLOOKUP(tblSalaries[[#This Row],[clean Country]],tblCountries[[Mapping]:[Region]],2,FALSE)</f>
        <v>Europe</v>
      </c>
      <c r="M416" s="6">
        <f>VLOOKUP(tblSalaries[[#This Row],[clean Country]],tblCountries[[Mapping]:[geo_latitude]],3,FALSE)</f>
        <v>-0.23411047311343899</v>
      </c>
      <c r="N416" s="6">
        <f>VLOOKUP(tblSalaries[[#This Row],[clean Country]],tblCountries[[Mapping]:[geo_latitude]],4,FALSE)</f>
        <v>49.402635500701699</v>
      </c>
      <c r="O416" s="6" t="s">
        <v>18</v>
      </c>
      <c r="P416" s="6">
        <v>15</v>
      </c>
      <c r="Q416" s="6" t="str">
        <f>IF(tblSalaries[[#This Row],[Years of Experience]]&lt;5,"&lt;5",IF(tblSalaries[[#This Row],[Years of Experience]]&lt;10,"&lt;10",IF(tblSalaries[[#This Row],[Years of Experience]]&lt;15,"&lt;15",IF(tblSalaries[[#This Row],[Years of Experience]]&lt;20,"&lt;20"," &gt;20"))))</f>
        <v>&lt;20</v>
      </c>
      <c r="R416" s="14">
        <v>399</v>
      </c>
      <c r="S416" s="14">
        <f>VLOOKUP(tblSalaries[[#This Row],[clean Country]],Table3[[Country]:[GNI]],2,FALSE)</f>
        <v>41810</v>
      </c>
      <c r="T416" s="18">
        <f>tblSalaries[[#This Row],[Salary in USD]]/tblSalaries[[#This Row],[PPP GNI]]</f>
        <v>1.8231037153670526</v>
      </c>
      <c r="U416" s="27">
        <f>IF(ISNUMBER(VLOOKUP(tblSalaries[[#This Row],[clean Country]],calc!$B$22:$C$127,2,TRUE)),tblSalaries[[#This Row],[Salary in USD]],0.001)</f>
        <v>76223.966339496474</v>
      </c>
    </row>
    <row r="417" spans="2:21" ht="15" customHeight="1" x14ac:dyDescent="0.25">
      <c r="B417" s="6" t="s">
        <v>3526</v>
      </c>
      <c r="C417" s="7">
        <v>41060.906284722223</v>
      </c>
      <c r="D417" s="8" t="s">
        <v>1704</v>
      </c>
      <c r="E417" s="6">
        <v>60000</v>
      </c>
      <c r="F417" s="6" t="s">
        <v>22</v>
      </c>
      <c r="G417" s="9">
        <f>tblSalaries[[#This Row],[clean Salary (in local currency)]]*VLOOKUP(tblSalaries[[#This Row],[Currency]],tblXrate[],2,FALSE)</f>
        <v>76223.966339496474</v>
      </c>
      <c r="H417" s="6" t="s">
        <v>1705</v>
      </c>
      <c r="I417" s="6" t="s">
        <v>279</v>
      </c>
      <c r="J417" s="6" t="s">
        <v>628</v>
      </c>
      <c r="K417" s="6" t="str">
        <f>VLOOKUP(tblSalaries[[#This Row],[Where do you work]],tblCountries[[Actual]:[Mapping]],2,FALSE)</f>
        <v>Netherlands</v>
      </c>
      <c r="L417" s="6" t="str">
        <f>VLOOKUP(tblSalaries[[#This Row],[clean Country]],tblCountries[[Mapping]:[Region]],2,FALSE)</f>
        <v>Europe</v>
      </c>
      <c r="M417" s="6">
        <f>VLOOKUP(tblSalaries[[#This Row],[clean Country]],tblCountries[[Mapping]:[geo_latitude]],3,FALSE)</f>
        <v>-0.23411047311343899</v>
      </c>
      <c r="N417" s="6">
        <f>VLOOKUP(tblSalaries[[#This Row],[clean Country]],tblCountries[[Mapping]:[geo_latitude]],4,FALSE)</f>
        <v>49.402635500701699</v>
      </c>
      <c r="O417" s="6" t="s">
        <v>9</v>
      </c>
      <c r="P417" s="6">
        <v>7</v>
      </c>
      <c r="Q417" s="6" t="str">
        <f>IF(tblSalaries[[#This Row],[Years of Experience]]&lt;5,"&lt;5",IF(tblSalaries[[#This Row],[Years of Experience]]&lt;10,"&lt;10",IF(tblSalaries[[#This Row],[Years of Experience]]&lt;15,"&lt;15",IF(tblSalaries[[#This Row],[Years of Experience]]&lt;20,"&lt;20"," &gt;20"))))</f>
        <v>&lt;10</v>
      </c>
      <c r="R417" s="14">
        <v>400</v>
      </c>
      <c r="S417" s="14">
        <f>VLOOKUP(tblSalaries[[#This Row],[clean Country]],Table3[[Country]:[GNI]],2,FALSE)</f>
        <v>41810</v>
      </c>
      <c r="T417" s="18">
        <f>tblSalaries[[#This Row],[Salary in USD]]/tblSalaries[[#This Row],[PPP GNI]]</f>
        <v>1.8231037153670526</v>
      </c>
      <c r="U417" s="27">
        <f>IF(ISNUMBER(VLOOKUP(tblSalaries[[#This Row],[clean Country]],calc!$B$22:$C$127,2,TRUE)),tblSalaries[[#This Row],[Salary in USD]],0.001)</f>
        <v>76223.966339496474</v>
      </c>
    </row>
    <row r="418" spans="2:21" ht="15" customHeight="1" x14ac:dyDescent="0.25">
      <c r="B418" s="6" t="s">
        <v>3851</v>
      </c>
      <c r="C418" s="7">
        <v>41077.667939814812</v>
      </c>
      <c r="D418" s="8">
        <v>60000</v>
      </c>
      <c r="E418" s="6">
        <v>60000</v>
      </c>
      <c r="F418" s="6" t="s">
        <v>22</v>
      </c>
      <c r="G418" s="9">
        <f>tblSalaries[[#This Row],[clean Salary (in local currency)]]*VLOOKUP(tblSalaries[[#This Row],[Currency]],tblXrate[],2,FALSE)</f>
        <v>76223.966339496474</v>
      </c>
      <c r="H418" s="6" t="s">
        <v>1977</v>
      </c>
      <c r="I418" s="6" t="s">
        <v>52</v>
      </c>
      <c r="J418" s="6" t="s">
        <v>24</v>
      </c>
      <c r="K418" s="6" t="str">
        <f>VLOOKUP(tblSalaries[[#This Row],[Where do you work]],tblCountries[[Actual]:[Mapping]],2,FALSE)</f>
        <v>Germany</v>
      </c>
      <c r="L418" s="6" t="str">
        <f>VLOOKUP(tblSalaries[[#This Row],[clean Country]],tblCountries[[Mapping]:[Region]],2,FALSE)</f>
        <v>Europe</v>
      </c>
      <c r="M418" s="6">
        <f>VLOOKUP(tblSalaries[[#This Row],[clean Country]],tblCountries[[Mapping]:[geo_latitude]],3,FALSE)</f>
        <v>10.370231137780101</v>
      </c>
      <c r="N418" s="6">
        <f>VLOOKUP(tblSalaries[[#This Row],[clean Country]],tblCountries[[Mapping]:[geo_latitude]],4,FALSE)</f>
        <v>51.322924262780397</v>
      </c>
      <c r="O418" s="6" t="s">
        <v>9</v>
      </c>
      <c r="P418" s="6">
        <v>6</v>
      </c>
      <c r="Q418" s="6" t="str">
        <f>IF(tblSalaries[[#This Row],[Years of Experience]]&lt;5,"&lt;5",IF(tblSalaries[[#This Row],[Years of Experience]]&lt;10,"&lt;10",IF(tblSalaries[[#This Row],[Years of Experience]]&lt;15,"&lt;15",IF(tblSalaries[[#This Row],[Years of Experience]]&lt;20,"&lt;20"," &gt;20"))))</f>
        <v>&lt;10</v>
      </c>
      <c r="R418" s="14">
        <v>401</v>
      </c>
      <c r="S418" s="14">
        <f>VLOOKUP(tblSalaries[[#This Row],[clean Country]],Table3[[Country]:[GNI]],2,FALSE)</f>
        <v>38100</v>
      </c>
      <c r="T418" s="18">
        <f>tblSalaries[[#This Row],[Salary in USD]]/tblSalaries[[#This Row],[PPP GNI]]</f>
        <v>2.0006290377820597</v>
      </c>
      <c r="U418" s="27">
        <f>IF(ISNUMBER(VLOOKUP(tblSalaries[[#This Row],[clean Country]],calc!$B$22:$C$127,2,TRUE)),tblSalaries[[#This Row],[Salary in USD]],0.001)</f>
        <v>76223.966339496474</v>
      </c>
    </row>
    <row r="419" spans="2:21" ht="15" customHeight="1" x14ac:dyDescent="0.25">
      <c r="B419" s="6" t="s">
        <v>3885</v>
      </c>
      <c r="C419" s="7">
        <v>41080.545335648145</v>
      </c>
      <c r="D419" s="8" t="s">
        <v>1704</v>
      </c>
      <c r="E419" s="6">
        <v>60000</v>
      </c>
      <c r="F419" s="6" t="s">
        <v>22</v>
      </c>
      <c r="G419" s="9">
        <f>tblSalaries[[#This Row],[clean Salary (in local currency)]]*VLOOKUP(tblSalaries[[#This Row],[Currency]],tblXrate[],2,FALSE)</f>
        <v>76223.966339496474</v>
      </c>
      <c r="H419" s="6" t="s">
        <v>201</v>
      </c>
      <c r="I419" s="6" t="s">
        <v>52</v>
      </c>
      <c r="J419" s="6" t="s">
        <v>983</v>
      </c>
      <c r="K419" s="6" t="str">
        <f>VLOOKUP(tblSalaries[[#This Row],[Where do you work]],tblCountries[[Actual]:[Mapping]],2,FALSE)</f>
        <v>Europe</v>
      </c>
      <c r="L419" s="6" t="str">
        <f>VLOOKUP(tblSalaries[[#This Row],[clean Country]],tblCountries[[Mapping]:[Region]],2,FALSE)</f>
        <v>Europe</v>
      </c>
      <c r="M419" s="6">
        <f>VLOOKUP(tblSalaries[[#This Row],[clean Country]],tblCountries[[Mapping]:[geo_latitude]],3,FALSE)</f>
        <v>9.9999997</v>
      </c>
      <c r="N419" s="6">
        <f>VLOOKUP(tblSalaries[[#This Row],[clean Country]],tblCountries[[Mapping]:[geo_latitude]],4,FALSE)</f>
        <v>51.000000300000004</v>
      </c>
      <c r="O419" s="6" t="s">
        <v>18</v>
      </c>
      <c r="P419" s="6">
        <v>20</v>
      </c>
      <c r="Q419" s="6" t="str">
        <f>IF(tblSalaries[[#This Row],[Years of Experience]]&lt;5,"&lt;5",IF(tblSalaries[[#This Row],[Years of Experience]]&lt;10,"&lt;10",IF(tblSalaries[[#This Row],[Years of Experience]]&lt;15,"&lt;15",IF(tblSalaries[[#This Row],[Years of Experience]]&lt;20,"&lt;20"," &gt;20"))))</f>
        <v xml:space="preserve"> &gt;20</v>
      </c>
      <c r="R419" s="14">
        <v>402</v>
      </c>
      <c r="S419" s="14">
        <f>VLOOKUP(tblSalaries[[#This Row],[clean Country]],Table3[[Country]:[GNI]],2,FALSE)</f>
        <v>31670</v>
      </c>
      <c r="T419" s="18">
        <f>tblSalaries[[#This Row],[Salary in USD]]/tblSalaries[[#This Row],[PPP GNI]]</f>
        <v>2.4068192718502202</v>
      </c>
      <c r="U419" s="27">
        <f>IF(ISNUMBER(VLOOKUP(tblSalaries[[#This Row],[clean Country]],calc!$B$22:$C$127,2,TRUE)),tblSalaries[[#This Row],[Salary in USD]],0.001)</f>
        <v>76223.966339496474</v>
      </c>
    </row>
    <row r="420" spans="2:21" ht="15" customHeight="1" x14ac:dyDescent="0.25">
      <c r="B420" s="6" t="s">
        <v>2271</v>
      </c>
      <c r="C420" s="7">
        <v>41055.04792824074</v>
      </c>
      <c r="D420" s="8">
        <v>76000</v>
      </c>
      <c r="E420" s="6">
        <v>76000</v>
      </c>
      <c r="F420" s="6" t="s">
        <v>6</v>
      </c>
      <c r="G420" s="9">
        <f>tblSalaries[[#This Row],[clean Salary (in local currency)]]*VLOOKUP(tblSalaries[[#This Row],[Currency]],tblXrate[],2,FALSE)</f>
        <v>76000</v>
      </c>
      <c r="H420" s="6" t="s">
        <v>340</v>
      </c>
      <c r="I420" s="6" t="s">
        <v>52</v>
      </c>
      <c r="J420" s="6" t="s">
        <v>15</v>
      </c>
      <c r="K420" s="6" t="str">
        <f>VLOOKUP(tblSalaries[[#This Row],[Where do you work]],tblCountries[[Actual]:[Mapping]],2,FALSE)</f>
        <v>USA</v>
      </c>
      <c r="L420" s="6" t="str">
        <f>VLOOKUP(tblSalaries[[#This Row],[clean Country]],tblCountries[[Mapping]:[Region]],2,FALSE)</f>
        <v>America</v>
      </c>
      <c r="M420" s="6">
        <f>VLOOKUP(tblSalaries[[#This Row],[clean Country]],tblCountries[[Mapping]:[geo_latitude]],3,FALSE)</f>
        <v>-100.37109375</v>
      </c>
      <c r="N420" s="6">
        <f>VLOOKUP(tblSalaries[[#This Row],[clean Country]],tblCountries[[Mapping]:[geo_latitude]],4,FALSE)</f>
        <v>40.580584664127599</v>
      </c>
      <c r="O420" s="6" t="s">
        <v>13</v>
      </c>
      <c r="P420" s="6"/>
      <c r="Q420" s="6" t="str">
        <f>IF(tblSalaries[[#This Row],[Years of Experience]]&lt;5,"&lt;5",IF(tblSalaries[[#This Row],[Years of Experience]]&lt;10,"&lt;10",IF(tblSalaries[[#This Row],[Years of Experience]]&lt;15,"&lt;15",IF(tblSalaries[[#This Row],[Years of Experience]]&lt;20,"&lt;20"," &gt;20"))))</f>
        <v>&lt;5</v>
      </c>
      <c r="R420" s="14">
        <v>403</v>
      </c>
      <c r="S420" s="14">
        <f>VLOOKUP(tblSalaries[[#This Row],[clean Country]],Table3[[Country]:[GNI]],2,FALSE)</f>
        <v>47310</v>
      </c>
      <c r="T420" s="18">
        <f>tblSalaries[[#This Row],[Salary in USD]]/tblSalaries[[#This Row],[PPP GNI]]</f>
        <v>1.606425702811245</v>
      </c>
      <c r="U420" s="27">
        <f>IF(ISNUMBER(VLOOKUP(tblSalaries[[#This Row],[clean Country]],calc!$B$22:$C$127,2,TRUE)),tblSalaries[[#This Row],[Salary in USD]],0.001)</f>
        <v>1E-3</v>
      </c>
    </row>
    <row r="421" spans="2:21" ht="15" customHeight="1" x14ac:dyDescent="0.25">
      <c r="B421" s="6" t="s">
        <v>2513</v>
      </c>
      <c r="C421" s="7">
        <v>41055.184305555558</v>
      </c>
      <c r="D421" s="8">
        <v>76000</v>
      </c>
      <c r="E421" s="6">
        <v>76000</v>
      </c>
      <c r="F421" s="6" t="s">
        <v>6</v>
      </c>
      <c r="G421" s="9">
        <f>tblSalaries[[#This Row],[clean Salary (in local currency)]]*VLOOKUP(tblSalaries[[#This Row],[Currency]],tblXrate[],2,FALSE)</f>
        <v>76000</v>
      </c>
      <c r="H421" s="6" t="s">
        <v>487</v>
      </c>
      <c r="I421" s="6" t="s">
        <v>52</v>
      </c>
      <c r="J421" s="6" t="s">
        <v>15</v>
      </c>
      <c r="K421" s="6" t="str">
        <f>VLOOKUP(tblSalaries[[#This Row],[Where do you work]],tblCountries[[Actual]:[Mapping]],2,FALSE)</f>
        <v>USA</v>
      </c>
      <c r="L421" s="6" t="str">
        <f>VLOOKUP(tblSalaries[[#This Row],[clean Country]],tblCountries[[Mapping]:[Region]],2,FALSE)</f>
        <v>America</v>
      </c>
      <c r="M421" s="6">
        <f>VLOOKUP(tblSalaries[[#This Row],[clean Country]],tblCountries[[Mapping]:[geo_latitude]],3,FALSE)</f>
        <v>-100.37109375</v>
      </c>
      <c r="N421" s="6">
        <f>VLOOKUP(tblSalaries[[#This Row],[clean Country]],tblCountries[[Mapping]:[geo_latitude]],4,FALSE)</f>
        <v>40.580584664127599</v>
      </c>
      <c r="O421" s="6" t="s">
        <v>18</v>
      </c>
      <c r="P421" s="6"/>
      <c r="Q421" s="6" t="str">
        <f>IF(tblSalaries[[#This Row],[Years of Experience]]&lt;5,"&lt;5",IF(tblSalaries[[#This Row],[Years of Experience]]&lt;10,"&lt;10",IF(tblSalaries[[#This Row],[Years of Experience]]&lt;15,"&lt;15",IF(tblSalaries[[#This Row],[Years of Experience]]&lt;20,"&lt;20"," &gt;20"))))</f>
        <v>&lt;5</v>
      </c>
      <c r="R421" s="14">
        <v>404</v>
      </c>
      <c r="S421" s="14">
        <f>VLOOKUP(tblSalaries[[#This Row],[clean Country]],Table3[[Country]:[GNI]],2,FALSE)</f>
        <v>47310</v>
      </c>
      <c r="T421" s="18">
        <f>tblSalaries[[#This Row],[Salary in USD]]/tblSalaries[[#This Row],[PPP GNI]]</f>
        <v>1.606425702811245</v>
      </c>
      <c r="U421" s="27">
        <f>IF(ISNUMBER(VLOOKUP(tblSalaries[[#This Row],[clean Country]],calc!$B$22:$C$127,2,TRUE)),tblSalaries[[#This Row],[Salary in USD]],0.001)</f>
        <v>1E-3</v>
      </c>
    </row>
    <row r="422" spans="2:21" ht="15" customHeight="1" x14ac:dyDescent="0.25">
      <c r="B422" s="6" t="s">
        <v>3464</v>
      </c>
      <c r="C422" s="7">
        <v>41059.861631944441</v>
      </c>
      <c r="D422" s="8">
        <v>76000</v>
      </c>
      <c r="E422" s="6">
        <v>76000</v>
      </c>
      <c r="F422" s="6" t="s">
        <v>6</v>
      </c>
      <c r="G422" s="9">
        <f>tblSalaries[[#This Row],[clean Salary (in local currency)]]*VLOOKUP(tblSalaries[[#This Row],[Currency]],tblXrate[],2,FALSE)</f>
        <v>76000</v>
      </c>
      <c r="H422" s="6" t="s">
        <v>688</v>
      </c>
      <c r="I422" s="6" t="s">
        <v>20</v>
      </c>
      <c r="J422" s="6" t="s">
        <v>15</v>
      </c>
      <c r="K422" s="6" t="str">
        <f>VLOOKUP(tblSalaries[[#This Row],[Where do you work]],tblCountries[[Actual]:[Mapping]],2,FALSE)</f>
        <v>USA</v>
      </c>
      <c r="L422" s="6" t="str">
        <f>VLOOKUP(tblSalaries[[#This Row],[clean Country]],tblCountries[[Mapping]:[Region]],2,FALSE)</f>
        <v>America</v>
      </c>
      <c r="M422" s="6">
        <f>VLOOKUP(tblSalaries[[#This Row],[clean Country]],tblCountries[[Mapping]:[geo_latitude]],3,FALSE)</f>
        <v>-100.37109375</v>
      </c>
      <c r="N422" s="6">
        <f>VLOOKUP(tblSalaries[[#This Row],[clean Country]],tblCountries[[Mapping]:[geo_latitude]],4,FALSE)</f>
        <v>40.580584664127599</v>
      </c>
      <c r="O422" s="6" t="s">
        <v>13</v>
      </c>
      <c r="P422" s="6">
        <v>10</v>
      </c>
      <c r="Q422" s="6" t="str">
        <f>IF(tblSalaries[[#This Row],[Years of Experience]]&lt;5,"&lt;5",IF(tblSalaries[[#This Row],[Years of Experience]]&lt;10,"&lt;10",IF(tblSalaries[[#This Row],[Years of Experience]]&lt;15,"&lt;15",IF(tblSalaries[[#This Row],[Years of Experience]]&lt;20,"&lt;20"," &gt;20"))))</f>
        <v>&lt;15</v>
      </c>
      <c r="R422" s="14">
        <v>405</v>
      </c>
      <c r="S422" s="14">
        <f>VLOOKUP(tblSalaries[[#This Row],[clean Country]],Table3[[Country]:[GNI]],2,FALSE)</f>
        <v>47310</v>
      </c>
      <c r="T422" s="18">
        <f>tblSalaries[[#This Row],[Salary in USD]]/tblSalaries[[#This Row],[PPP GNI]]</f>
        <v>1.606425702811245</v>
      </c>
      <c r="U422" s="27">
        <f>IF(ISNUMBER(VLOOKUP(tblSalaries[[#This Row],[clean Country]],calc!$B$22:$C$127,2,TRUE)),tblSalaries[[#This Row],[Salary in USD]],0.001)</f>
        <v>1E-3</v>
      </c>
    </row>
    <row r="423" spans="2:21" ht="15" customHeight="1" x14ac:dyDescent="0.25">
      <c r="B423" s="6" t="s">
        <v>2958</v>
      </c>
      <c r="C423" s="7">
        <v>41057.291956018518</v>
      </c>
      <c r="D423" s="8">
        <v>95000</v>
      </c>
      <c r="E423" s="6">
        <v>95000</v>
      </c>
      <c r="F423" s="6" t="s">
        <v>670</v>
      </c>
      <c r="G423" s="9">
        <f>tblSalaries[[#This Row],[clean Salary (in local currency)]]*VLOOKUP(tblSalaries[[#This Row],[Currency]],tblXrate[],2,FALSE)</f>
        <v>75770.868892469181</v>
      </c>
      <c r="H423" s="6" t="s">
        <v>808</v>
      </c>
      <c r="I423" s="6" t="s">
        <v>310</v>
      </c>
      <c r="J423" s="6" t="s">
        <v>672</v>
      </c>
      <c r="K423" s="6" t="str">
        <f>VLOOKUP(tblSalaries[[#This Row],[Where do you work]],tblCountries[[Actual]:[Mapping]],2,FALSE)</f>
        <v>New Zealand</v>
      </c>
      <c r="L423" s="6" t="str">
        <f>VLOOKUP(tblSalaries[[#This Row],[clean Country]],tblCountries[[Mapping]:[Region]],2,FALSE)</f>
        <v>Australia</v>
      </c>
      <c r="M423" s="6">
        <f>VLOOKUP(tblSalaries[[#This Row],[clean Country]],tblCountries[[Mapping]:[geo_latitude]],3,FALSE)</f>
        <v>157.68814341298901</v>
      </c>
      <c r="N423" s="6">
        <f>VLOOKUP(tblSalaries[[#This Row],[clean Country]],tblCountries[[Mapping]:[geo_latitude]],4,FALSE)</f>
        <v>-41.605832905433601</v>
      </c>
      <c r="O423" s="6" t="s">
        <v>9</v>
      </c>
      <c r="P423" s="6">
        <v>20</v>
      </c>
      <c r="Q423" s="6" t="str">
        <f>IF(tblSalaries[[#This Row],[Years of Experience]]&lt;5,"&lt;5",IF(tblSalaries[[#This Row],[Years of Experience]]&lt;10,"&lt;10",IF(tblSalaries[[#This Row],[Years of Experience]]&lt;15,"&lt;15",IF(tblSalaries[[#This Row],[Years of Experience]]&lt;20,"&lt;20"," &gt;20"))))</f>
        <v xml:space="preserve"> &gt;20</v>
      </c>
      <c r="R423" s="14">
        <v>406</v>
      </c>
      <c r="S423" s="14">
        <f>VLOOKUP(tblSalaries[[#This Row],[clean Country]],Table3[[Country]:[GNI]],2,FALSE)</f>
        <v>28100</v>
      </c>
      <c r="T423" s="18">
        <f>tblSalaries[[#This Row],[Salary in USD]]/tblSalaries[[#This Row],[PPP GNI]]</f>
        <v>2.6964722025789745</v>
      </c>
      <c r="U423" s="27">
        <f>IF(ISNUMBER(VLOOKUP(tblSalaries[[#This Row],[clean Country]],calc!$B$22:$C$127,2,TRUE)),tblSalaries[[#This Row],[Salary in USD]],0.001)</f>
        <v>75770.868892469181</v>
      </c>
    </row>
    <row r="424" spans="2:21" ht="15" customHeight="1" x14ac:dyDescent="0.25">
      <c r="B424" s="6" t="s">
        <v>3080</v>
      </c>
      <c r="C424" s="7">
        <v>41057.672118055554</v>
      </c>
      <c r="D424" s="8">
        <v>48000</v>
      </c>
      <c r="E424" s="6">
        <v>48000</v>
      </c>
      <c r="F424" s="6" t="s">
        <v>69</v>
      </c>
      <c r="G424" s="9">
        <f>tblSalaries[[#This Row],[clean Salary (in local currency)]]*VLOOKUP(tblSalaries[[#This Row],[Currency]],tblXrate[],2,FALSE)</f>
        <v>75656.557059229643</v>
      </c>
      <c r="H424" s="6" t="s">
        <v>1232</v>
      </c>
      <c r="I424" s="6" t="s">
        <v>52</v>
      </c>
      <c r="J424" s="6" t="s">
        <v>71</v>
      </c>
      <c r="K424" s="6" t="str">
        <f>VLOOKUP(tblSalaries[[#This Row],[Where do you work]],tblCountries[[Actual]:[Mapping]],2,FALSE)</f>
        <v>UK</v>
      </c>
      <c r="L424" s="6" t="str">
        <f>VLOOKUP(tblSalaries[[#This Row],[clean Country]],tblCountries[[Mapping]:[Region]],2,FALSE)</f>
        <v>Europe</v>
      </c>
      <c r="M424" s="6">
        <f>VLOOKUP(tblSalaries[[#This Row],[clean Country]],tblCountries[[Mapping]:[geo_latitude]],3,FALSE)</f>
        <v>-3.2765753000000002</v>
      </c>
      <c r="N424" s="6">
        <f>VLOOKUP(tblSalaries[[#This Row],[clean Country]],tblCountries[[Mapping]:[geo_latitude]],4,FALSE)</f>
        <v>54.702354499999998</v>
      </c>
      <c r="O424" s="6" t="s">
        <v>18</v>
      </c>
      <c r="P424" s="6">
        <v>10</v>
      </c>
      <c r="Q424" s="6" t="str">
        <f>IF(tblSalaries[[#This Row],[Years of Experience]]&lt;5,"&lt;5",IF(tblSalaries[[#This Row],[Years of Experience]]&lt;10,"&lt;10",IF(tblSalaries[[#This Row],[Years of Experience]]&lt;15,"&lt;15",IF(tblSalaries[[#This Row],[Years of Experience]]&lt;20,"&lt;20"," &gt;20"))))</f>
        <v>&lt;15</v>
      </c>
      <c r="R424" s="14">
        <v>407</v>
      </c>
      <c r="S424" s="14">
        <f>VLOOKUP(tblSalaries[[#This Row],[clean Country]],Table3[[Country]:[GNI]],2,FALSE)</f>
        <v>35840</v>
      </c>
      <c r="T424" s="18">
        <f>tblSalaries[[#This Row],[Salary in USD]]/tblSalaries[[#This Row],[PPP GNI]]</f>
        <v>2.1109530429472558</v>
      </c>
      <c r="U424" s="27">
        <f>IF(ISNUMBER(VLOOKUP(tblSalaries[[#This Row],[clean Country]],calc!$B$22:$C$127,2,TRUE)),tblSalaries[[#This Row],[Salary in USD]],0.001)</f>
        <v>75656.557059229643</v>
      </c>
    </row>
    <row r="425" spans="2:21" ht="15" customHeight="1" x14ac:dyDescent="0.25">
      <c r="B425" s="6" t="s">
        <v>3472</v>
      </c>
      <c r="C425" s="7">
        <v>41059.906319444446</v>
      </c>
      <c r="D425" s="8">
        <v>74000</v>
      </c>
      <c r="E425" s="6">
        <v>74000</v>
      </c>
      <c r="F425" s="6" t="s">
        <v>82</v>
      </c>
      <c r="G425" s="9">
        <f>tblSalaries[[#This Row],[clean Salary (in local currency)]]*VLOOKUP(tblSalaries[[#This Row],[Currency]],tblXrate[],2,FALSE)</f>
        <v>75473.31457379504</v>
      </c>
      <c r="H425" s="6" t="s">
        <v>1650</v>
      </c>
      <c r="I425" s="6" t="s">
        <v>20</v>
      </c>
      <c r="J425" s="6" t="s">
        <v>84</v>
      </c>
      <c r="K425" s="6" t="str">
        <f>VLOOKUP(tblSalaries[[#This Row],[Where do you work]],tblCountries[[Actual]:[Mapping]],2,FALSE)</f>
        <v>Australia</v>
      </c>
      <c r="L425" s="6" t="str">
        <f>VLOOKUP(tblSalaries[[#This Row],[clean Country]],tblCountries[[Mapping]:[Region]],2,FALSE)</f>
        <v>Australia</v>
      </c>
      <c r="M425" s="6">
        <f>VLOOKUP(tblSalaries[[#This Row],[clean Country]],tblCountries[[Mapping]:[geo_latitude]],3,FALSE)</f>
        <v>136.67140151954899</v>
      </c>
      <c r="N425" s="6">
        <f>VLOOKUP(tblSalaries[[#This Row],[clean Country]],tblCountries[[Mapping]:[geo_latitude]],4,FALSE)</f>
        <v>-24.803590596310801</v>
      </c>
      <c r="O425" s="6" t="s">
        <v>13</v>
      </c>
      <c r="P425" s="6">
        <v>20</v>
      </c>
      <c r="Q425" s="6" t="str">
        <f>IF(tblSalaries[[#This Row],[Years of Experience]]&lt;5,"&lt;5",IF(tblSalaries[[#This Row],[Years of Experience]]&lt;10,"&lt;10",IF(tblSalaries[[#This Row],[Years of Experience]]&lt;15,"&lt;15",IF(tblSalaries[[#This Row],[Years of Experience]]&lt;20,"&lt;20"," &gt;20"))))</f>
        <v xml:space="preserve"> &gt;20</v>
      </c>
      <c r="R425" s="14">
        <v>408</v>
      </c>
      <c r="S425" s="14">
        <f>VLOOKUP(tblSalaries[[#This Row],[clean Country]],Table3[[Country]:[GNI]],2,FALSE)</f>
        <v>36910</v>
      </c>
      <c r="T425" s="18">
        <f>tblSalaries[[#This Row],[Salary in USD]]/tblSalaries[[#This Row],[PPP GNI]]</f>
        <v>2.0447931339418868</v>
      </c>
      <c r="U425" s="27">
        <f>IF(ISNUMBER(VLOOKUP(tblSalaries[[#This Row],[clean Country]],calc!$B$22:$C$127,2,TRUE)),tblSalaries[[#This Row],[Salary in USD]],0.001)</f>
        <v>75473.31457379504</v>
      </c>
    </row>
    <row r="426" spans="2:21" ht="15" customHeight="1" x14ac:dyDescent="0.25">
      <c r="B426" s="6" t="s">
        <v>3868</v>
      </c>
      <c r="C426" s="7">
        <v>41079.814872685187</v>
      </c>
      <c r="D426" s="8">
        <v>74000</v>
      </c>
      <c r="E426" s="6">
        <v>74000</v>
      </c>
      <c r="F426" s="6" t="s">
        <v>82</v>
      </c>
      <c r="G426" s="9">
        <f>tblSalaries[[#This Row],[clean Salary (in local currency)]]*VLOOKUP(tblSalaries[[#This Row],[Currency]],tblXrate[],2,FALSE)</f>
        <v>75473.31457379504</v>
      </c>
      <c r="H426" s="6" t="s">
        <v>1241</v>
      </c>
      <c r="I426" s="6" t="s">
        <v>20</v>
      </c>
      <c r="J426" s="6" t="s">
        <v>84</v>
      </c>
      <c r="K426" s="6" t="str">
        <f>VLOOKUP(tblSalaries[[#This Row],[Where do you work]],tblCountries[[Actual]:[Mapping]],2,FALSE)</f>
        <v>Australia</v>
      </c>
      <c r="L426" s="6" t="str">
        <f>VLOOKUP(tblSalaries[[#This Row],[clean Country]],tblCountries[[Mapping]:[Region]],2,FALSE)</f>
        <v>Australia</v>
      </c>
      <c r="M426" s="6">
        <f>VLOOKUP(tblSalaries[[#This Row],[clean Country]],tblCountries[[Mapping]:[geo_latitude]],3,FALSE)</f>
        <v>136.67140151954899</v>
      </c>
      <c r="N426" s="6">
        <f>VLOOKUP(tblSalaries[[#This Row],[clean Country]],tblCountries[[Mapping]:[geo_latitude]],4,FALSE)</f>
        <v>-24.803590596310801</v>
      </c>
      <c r="O426" s="6" t="s">
        <v>9</v>
      </c>
      <c r="P426" s="6">
        <v>8</v>
      </c>
      <c r="Q426" s="6" t="str">
        <f>IF(tblSalaries[[#This Row],[Years of Experience]]&lt;5,"&lt;5",IF(tblSalaries[[#This Row],[Years of Experience]]&lt;10,"&lt;10",IF(tblSalaries[[#This Row],[Years of Experience]]&lt;15,"&lt;15",IF(tblSalaries[[#This Row],[Years of Experience]]&lt;20,"&lt;20"," &gt;20"))))</f>
        <v>&lt;10</v>
      </c>
      <c r="R426" s="14">
        <v>409</v>
      </c>
      <c r="S426" s="14">
        <f>VLOOKUP(tblSalaries[[#This Row],[clean Country]],Table3[[Country]:[GNI]],2,FALSE)</f>
        <v>36910</v>
      </c>
      <c r="T426" s="18">
        <f>tblSalaries[[#This Row],[Salary in USD]]/tblSalaries[[#This Row],[PPP GNI]]</f>
        <v>2.0447931339418868</v>
      </c>
      <c r="U426" s="27">
        <f>IF(ISNUMBER(VLOOKUP(tblSalaries[[#This Row],[clean Country]],calc!$B$22:$C$127,2,TRUE)),tblSalaries[[#This Row],[Salary in USD]],0.001)</f>
        <v>75473.31457379504</v>
      </c>
    </row>
    <row r="427" spans="2:21" ht="15" customHeight="1" x14ac:dyDescent="0.25">
      <c r="B427" s="6" t="s">
        <v>2895</v>
      </c>
      <c r="C427" s="7">
        <v>41056.655636574076</v>
      </c>
      <c r="D427" s="8">
        <v>75010</v>
      </c>
      <c r="E427" s="6">
        <v>75010</v>
      </c>
      <c r="F427" s="6" t="s">
        <v>6</v>
      </c>
      <c r="G427" s="9">
        <f>tblSalaries[[#This Row],[clean Salary (in local currency)]]*VLOOKUP(tblSalaries[[#This Row],[Currency]],tblXrate[],2,FALSE)</f>
        <v>75010</v>
      </c>
      <c r="H427" s="6" t="s">
        <v>459</v>
      </c>
      <c r="I427" s="6" t="s">
        <v>20</v>
      </c>
      <c r="J427" s="6" t="s">
        <v>15</v>
      </c>
      <c r="K427" s="6" t="str">
        <f>VLOOKUP(tblSalaries[[#This Row],[Where do you work]],tblCountries[[Actual]:[Mapping]],2,FALSE)</f>
        <v>USA</v>
      </c>
      <c r="L427" s="6" t="str">
        <f>VLOOKUP(tblSalaries[[#This Row],[clean Country]],tblCountries[[Mapping]:[Region]],2,FALSE)</f>
        <v>America</v>
      </c>
      <c r="M427" s="6">
        <f>VLOOKUP(tblSalaries[[#This Row],[clean Country]],tblCountries[[Mapping]:[geo_latitude]],3,FALSE)</f>
        <v>-100.37109375</v>
      </c>
      <c r="N427" s="6">
        <f>VLOOKUP(tblSalaries[[#This Row],[clean Country]],tblCountries[[Mapping]:[geo_latitude]],4,FALSE)</f>
        <v>40.580584664127599</v>
      </c>
      <c r="O427" s="6" t="s">
        <v>18</v>
      </c>
      <c r="P427" s="6">
        <v>6</v>
      </c>
      <c r="Q427" s="6" t="str">
        <f>IF(tblSalaries[[#This Row],[Years of Experience]]&lt;5,"&lt;5",IF(tblSalaries[[#This Row],[Years of Experience]]&lt;10,"&lt;10",IF(tblSalaries[[#This Row],[Years of Experience]]&lt;15,"&lt;15",IF(tblSalaries[[#This Row],[Years of Experience]]&lt;20,"&lt;20"," &gt;20"))))</f>
        <v>&lt;10</v>
      </c>
      <c r="R427" s="14">
        <v>410</v>
      </c>
      <c r="S427" s="14">
        <f>VLOOKUP(tblSalaries[[#This Row],[clean Country]],Table3[[Country]:[GNI]],2,FALSE)</f>
        <v>47310</v>
      </c>
      <c r="T427" s="18">
        <f>tblSalaries[[#This Row],[Salary in USD]]/tblSalaries[[#This Row],[PPP GNI]]</f>
        <v>1.5854998943140985</v>
      </c>
      <c r="U427" s="27">
        <f>IF(ISNUMBER(VLOOKUP(tblSalaries[[#This Row],[clean Country]],calc!$B$22:$C$127,2,TRUE)),tblSalaries[[#This Row],[Salary in USD]],0.001)</f>
        <v>1E-3</v>
      </c>
    </row>
    <row r="428" spans="2:21" ht="15" customHeight="1" x14ac:dyDescent="0.25">
      <c r="B428" s="6" t="s">
        <v>2024</v>
      </c>
      <c r="C428" s="7">
        <v>41054.164351851854</v>
      </c>
      <c r="D428" s="8">
        <v>75000</v>
      </c>
      <c r="E428" s="6">
        <v>75000</v>
      </c>
      <c r="F428" s="6" t="s">
        <v>6</v>
      </c>
      <c r="G428" s="9">
        <f>tblSalaries[[#This Row],[clean Salary (in local currency)]]*VLOOKUP(tblSalaries[[#This Row],[Currency]],tblXrate[],2,FALSE)</f>
        <v>75000</v>
      </c>
      <c r="H428" s="6" t="s">
        <v>44</v>
      </c>
      <c r="I428" s="6" t="s">
        <v>279</v>
      </c>
      <c r="J428" s="6" t="s">
        <v>15</v>
      </c>
      <c r="K428" s="6" t="str">
        <f>VLOOKUP(tblSalaries[[#This Row],[Where do you work]],tblCountries[[Actual]:[Mapping]],2,FALSE)</f>
        <v>USA</v>
      </c>
      <c r="L428" s="6" t="str">
        <f>VLOOKUP(tblSalaries[[#This Row],[clean Country]],tblCountries[[Mapping]:[Region]],2,FALSE)</f>
        <v>America</v>
      </c>
      <c r="M428" s="6">
        <f>VLOOKUP(tblSalaries[[#This Row],[clean Country]],tblCountries[[Mapping]:[geo_latitude]],3,FALSE)</f>
        <v>-100.37109375</v>
      </c>
      <c r="N428" s="6">
        <f>VLOOKUP(tblSalaries[[#This Row],[clean Country]],tblCountries[[Mapping]:[geo_latitude]],4,FALSE)</f>
        <v>40.580584664127599</v>
      </c>
      <c r="O428" s="6" t="s">
        <v>13</v>
      </c>
      <c r="P428" s="6"/>
      <c r="Q428" s="6" t="str">
        <f>IF(tblSalaries[[#This Row],[Years of Experience]]&lt;5,"&lt;5",IF(tblSalaries[[#This Row],[Years of Experience]]&lt;10,"&lt;10",IF(tblSalaries[[#This Row],[Years of Experience]]&lt;15,"&lt;15",IF(tblSalaries[[#This Row],[Years of Experience]]&lt;20,"&lt;20"," &gt;20"))))</f>
        <v>&lt;5</v>
      </c>
      <c r="R428" s="14">
        <v>411</v>
      </c>
      <c r="S428" s="14">
        <f>VLOOKUP(tblSalaries[[#This Row],[clean Country]],Table3[[Country]:[GNI]],2,FALSE)</f>
        <v>47310</v>
      </c>
      <c r="T428" s="18">
        <f>tblSalaries[[#This Row],[Salary in USD]]/tblSalaries[[#This Row],[PPP GNI]]</f>
        <v>1.5852885225110971</v>
      </c>
      <c r="U428" s="27">
        <f>IF(ISNUMBER(VLOOKUP(tblSalaries[[#This Row],[clean Country]],calc!$B$22:$C$127,2,TRUE)),tblSalaries[[#This Row],[Salary in USD]],0.001)</f>
        <v>1E-3</v>
      </c>
    </row>
    <row r="429" spans="2:21" ht="15" customHeight="1" x14ac:dyDescent="0.25">
      <c r="B429" s="6" t="s">
        <v>2032</v>
      </c>
      <c r="C429" s="7">
        <v>41054.189456018517</v>
      </c>
      <c r="D429" s="8">
        <v>75000</v>
      </c>
      <c r="E429" s="6">
        <v>75000</v>
      </c>
      <c r="F429" s="6" t="s">
        <v>6</v>
      </c>
      <c r="G429" s="9">
        <f>tblSalaries[[#This Row],[clean Salary (in local currency)]]*VLOOKUP(tblSalaries[[#This Row],[Currency]],tblXrate[],2,FALSE)</f>
        <v>75000</v>
      </c>
      <c r="H429" s="6" t="s">
        <v>53</v>
      </c>
      <c r="I429" s="6" t="s">
        <v>4001</v>
      </c>
      <c r="J429" s="6" t="s">
        <v>15</v>
      </c>
      <c r="K429" s="6" t="str">
        <f>VLOOKUP(tblSalaries[[#This Row],[Where do you work]],tblCountries[[Actual]:[Mapping]],2,FALSE)</f>
        <v>USA</v>
      </c>
      <c r="L429" s="6" t="str">
        <f>VLOOKUP(tblSalaries[[#This Row],[clean Country]],tblCountries[[Mapping]:[Region]],2,FALSE)</f>
        <v>America</v>
      </c>
      <c r="M429" s="6">
        <f>VLOOKUP(tblSalaries[[#This Row],[clean Country]],tblCountries[[Mapping]:[geo_latitude]],3,FALSE)</f>
        <v>-100.37109375</v>
      </c>
      <c r="N429" s="6">
        <f>VLOOKUP(tblSalaries[[#This Row],[clean Country]],tblCountries[[Mapping]:[geo_latitude]],4,FALSE)</f>
        <v>40.580584664127599</v>
      </c>
      <c r="O429" s="6" t="s">
        <v>9</v>
      </c>
      <c r="P429" s="6"/>
      <c r="Q429" s="6" t="str">
        <f>IF(tblSalaries[[#This Row],[Years of Experience]]&lt;5,"&lt;5",IF(tblSalaries[[#This Row],[Years of Experience]]&lt;10,"&lt;10",IF(tblSalaries[[#This Row],[Years of Experience]]&lt;15,"&lt;15",IF(tblSalaries[[#This Row],[Years of Experience]]&lt;20,"&lt;20"," &gt;20"))))</f>
        <v>&lt;5</v>
      </c>
      <c r="R429" s="14">
        <v>412</v>
      </c>
      <c r="S429" s="14">
        <f>VLOOKUP(tblSalaries[[#This Row],[clean Country]],Table3[[Country]:[GNI]],2,FALSE)</f>
        <v>47310</v>
      </c>
      <c r="T429" s="18">
        <f>tblSalaries[[#This Row],[Salary in USD]]/tblSalaries[[#This Row],[PPP GNI]]</f>
        <v>1.5852885225110971</v>
      </c>
      <c r="U429" s="27">
        <f>IF(ISNUMBER(VLOOKUP(tblSalaries[[#This Row],[clean Country]],calc!$B$22:$C$127,2,TRUE)),tblSalaries[[#This Row],[Salary in USD]],0.001)</f>
        <v>1E-3</v>
      </c>
    </row>
    <row r="430" spans="2:21" ht="15" customHeight="1" x14ac:dyDescent="0.25">
      <c r="B430" s="6" t="s">
        <v>2078</v>
      </c>
      <c r="C430" s="7">
        <v>41054.953101851854</v>
      </c>
      <c r="D430" s="8">
        <v>75000</v>
      </c>
      <c r="E430" s="6">
        <v>75000</v>
      </c>
      <c r="F430" s="6" t="s">
        <v>6</v>
      </c>
      <c r="G430" s="9">
        <f>tblSalaries[[#This Row],[clean Salary (in local currency)]]*VLOOKUP(tblSalaries[[#This Row],[Currency]],tblXrate[],2,FALSE)</f>
        <v>75000</v>
      </c>
      <c r="H430" s="6" t="s">
        <v>122</v>
      </c>
      <c r="I430" s="6" t="s">
        <v>52</v>
      </c>
      <c r="J430" s="6" t="s">
        <v>15</v>
      </c>
      <c r="K430" s="6" t="str">
        <f>VLOOKUP(tblSalaries[[#This Row],[Where do you work]],tblCountries[[Actual]:[Mapping]],2,FALSE)</f>
        <v>USA</v>
      </c>
      <c r="L430" s="6" t="str">
        <f>VLOOKUP(tblSalaries[[#This Row],[clean Country]],tblCountries[[Mapping]:[Region]],2,FALSE)</f>
        <v>America</v>
      </c>
      <c r="M430" s="6">
        <f>VLOOKUP(tblSalaries[[#This Row],[clean Country]],tblCountries[[Mapping]:[geo_latitude]],3,FALSE)</f>
        <v>-100.37109375</v>
      </c>
      <c r="N430" s="6">
        <f>VLOOKUP(tblSalaries[[#This Row],[clean Country]],tblCountries[[Mapping]:[geo_latitude]],4,FALSE)</f>
        <v>40.580584664127599</v>
      </c>
      <c r="O430" s="6" t="s">
        <v>13</v>
      </c>
      <c r="P430" s="6"/>
      <c r="Q430" s="6" t="str">
        <f>IF(tblSalaries[[#This Row],[Years of Experience]]&lt;5,"&lt;5",IF(tblSalaries[[#This Row],[Years of Experience]]&lt;10,"&lt;10",IF(tblSalaries[[#This Row],[Years of Experience]]&lt;15,"&lt;15",IF(tblSalaries[[#This Row],[Years of Experience]]&lt;20,"&lt;20"," &gt;20"))))</f>
        <v>&lt;5</v>
      </c>
      <c r="R430" s="14">
        <v>413</v>
      </c>
      <c r="S430" s="14">
        <f>VLOOKUP(tblSalaries[[#This Row],[clean Country]],Table3[[Country]:[GNI]],2,FALSE)</f>
        <v>47310</v>
      </c>
      <c r="T430" s="18">
        <f>tblSalaries[[#This Row],[Salary in USD]]/tblSalaries[[#This Row],[PPP GNI]]</f>
        <v>1.5852885225110971</v>
      </c>
      <c r="U430" s="27">
        <f>IF(ISNUMBER(VLOOKUP(tblSalaries[[#This Row],[clean Country]],calc!$B$22:$C$127,2,TRUE)),tblSalaries[[#This Row],[Salary in USD]],0.001)</f>
        <v>1E-3</v>
      </c>
    </row>
    <row r="431" spans="2:21" ht="15" customHeight="1" x14ac:dyDescent="0.25">
      <c r="B431" s="6" t="s">
        <v>2100</v>
      </c>
      <c r="C431" s="7">
        <v>41055.027777777781</v>
      </c>
      <c r="D431" s="8">
        <v>75000</v>
      </c>
      <c r="E431" s="6">
        <v>75000</v>
      </c>
      <c r="F431" s="6" t="s">
        <v>6</v>
      </c>
      <c r="G431" s="9">
        <f>tblSalaries[[#This Row],[clean Salary (in local currency)]]*VLOOKUP(tblSalaries[[#This Row],[Currency]],tblXrate[],2,FALSE)</f>
        <v>75000</v>
      </c>
      <c r="H431" s="6" t="s">
        <v>153</v>
      </c>
      <c r="I431" s="6" t="s">
        <v>20</v>
      </c>
      <c r="J431" s="6" t="s">
        <v>15</v>
      </c>
      <c r="K431" s="6" t="str">
        <f>VLOOKUP(tblSalaries[[#This Row],[Where do you work]],tblCountries[[Actual]:[Mapping]],2,FALSE)</f>
        <v>USA</v>
      </c>
      <c r="L431" s="6" t="str">
        <f>VLOOKUP(tblSalaries[[#This Row],[clean Country]],tblCountries[[Mapping]:[Region]],2,FALSE)</f>
        <v>America</v>
      </c>
      <c r="M431" s="6">
        <f>VLOOKUP(tblSalaries[[#This Row],[clean Country]],tblCountries[[Mapping]:[geo_latitude]],3,FALSE)</f>
        <v>-100.37109375</v>
      </c>
      <c r="N431" s="6">
        <f>VLOOKUP(tblSalaries[[#This Row],[clean Country]],tblCountries[[Mapping]:[geo_latitude]],4,FALSE)</f>
        <v>40.580584664127599</v>
      </c>
      <c r="O431" s="6" t="s">
        <v>25</v>
      </c>
      <c r="P431" s="6"/>
      <c r="Q431" s="6" t="str">
        <f>IF(tblSalaries[[#This Row],[Years of Experience]]&lt;5,"&lt;5",IF(tblSalaries[[#This Row],[Years of Experience]]&lt;10,"&lt;10",IF(tblSalaries[[#This Row],[Years of Experience]]&lt;15,"&lt;15",IF(tblSalaries[[#This Row],[Years of Experience]]&lt;20,"&lt;20"," &gt;20"))))</f>
        <v>&lt;5</v>
      </c>
      <c r="R431" s="14">
        <v>414</v>
      </c>
      <c r="S431" s="14">
        <f>VLOOKUP(tblSalaries[[#This Row],[clean Country]],Table3[[Country]:[GNI]],2,FALSE)</f>
        <v>47310</v>
      </c>
      <c r="T431" s="18">
        <f>tblSalaries[[#This Row],[Salary in USD]]/tblSalaries[[#This Row],[PPP GNI]]</f>
        <v>1.5852885225110971</v>
      </c>
      <c r="U431" s="27">
        <f>IF(ISNUMBER(VLOOKUP(tblSalaries[[#This Row],[clean Country]],calc!$B$22:$C$127,2,TRUE)),tblSalaries[[#This Row],[Salary in USD]],0.001)</f>
        <v>1E-3</v>
      </c>
    </row>
    <row r="432" spans="2:21" ht="15" customHeight="1" x14ac:dyDescent="0.25">
      <c r="B432" s="6" t="s">
        <v>2166</v>
      </c>
      <c r="C432" s="7">
        <v>41055.031944444447</v>
      </c>
      <c r="D432" s="8">
        <v>75000</v>
      </c>
      <c r="E432" s="6">
        <v>75000</v>
      </c>
      <c r="F432" s="6" t="s">
        <v>6</v>
      </c>
      <c r="G432" s="9">
        <f>tblSalaries[[#This Row],[clean Salary (in local currency)]]*VLOOKUP(tblSalaries[[#This Row],[Currency]],tblXrate[],2,FALSE)</f>
        <v>75000</v>
      </c>
      <c r="H432" s="6" t="s">
        <v>231</v>
      </c>
      <c r="I432" s="6" t="s">
        <v>20</v>
      </c>
      <c r="J432" s="6" t="s">
        <v>15</v>
      </c>
      <c r="K432" s="6" t="str">
        <f>VLOOKUP(tblSalaries[[#This Row],[Where do you work]],tblCountries[[Actual]:[Mapping]],2,FALSE)</f>
        <v>USA</v>
      </c>
      <c r="L432" s="6" t="str">
        <f>VLOOKUP(tblSalaries[[#This Row],[clean Country]],tblCountries[[Mapping]:[Region]],2,FALSE)</f>
        <v>America</v>
      </c>
      <c r="M432" s="6">
        <f>VLOOKUP(tblSalaries[[#This Row],[clean Country]],tblCountries[[Mapping]:[geo_latitude]],3,FALSE)</f>
        <v>-100.37109375</v>
      </c>
      <c r="N432" s="6">
        <f>VLOOKUP(tblSalaries[[#This Row],[clean Country]],tblCountries[[Mapping]:[geo_latitude]],4,FALSE)</f>
        <v>40.580584664127599</v>
      </c>
      <c r="O432" s="6" t="s">
        <v>25</v>
      </c>
      <c r="P432" s="6"/>
      <c r="Q432" s="6" t="str">
        <f>IF(tblSalaries[[#This Row],[Years of Experience]]&lt;5,"&lt;5",IF(tblSalaries[[#This Row],[Years of Experience]]&lt;10,"&lt;10",IF(tblSalaries[[#This Row],[Years of Experience]]&lt;15,"&lt;15",IF(tblSalaries[[#This Row],[Years of Experience]]&lt;20,"&lt;20"," &gt;20"))))</f>
        <v>&lt;5</v>
      </c>
      <c r="R432" s="14">
        <v>415</v>
      </c>
      <c r="S432" s="14">
        <f>VLOOKUP(tblSalaries[[#This Row],[clean Country]],Table3[[Country]:[GNI]],2,FALSE)</f>
        <v>47310</v>
      </c>
      <c r="T432" s="18">
        <f>tblSalaries[[#This Row],[Salary in USD]]/tblSalaries[[#This Row],[PPP GNI]]</f>
        <v>1.5852885225110971</v>
      </c>
      <c r="U432" s="27">
        <f>IF(ISNUMBER(VLOOKUP(tblSalaries[[#This Row],[clean Country]],calc!$B$22:$C$127,2,TRUE)),tblSalaries[[#This Row],[Salary in USD]],0.001)</f>
        <v>1E-3</v>
      </c>
    </row>
    <row r="433" spans="2:21" ht="15" customHeight="1" x14ac:dyDescent="0.25">
      <c r="B433" s="6" t="s">
        <v>2182</v>
      </c>
      <c r="C433" s="7">
        <v>41055.034270833334</v>
      </c>
      <c r="D433" s="8">
        <v>75000</v>
      </c>
      <c r="E433" s="6">
        <v>75000</v>
      </c>
      <c r="F433" s="6" t="s">
        <v>6</v>
      </c>
      <c r="G433" s="9">
        <f>tblSalaries[[#This Row],[clean Salary (in local currency)]]*VLOOKUP(tblSalaries[[#This Row],[Currency]],tblXrate[],2,FALSE)</f>
        <v>75000</v>
      </c>
      <c r="H433" s="6" t="s">
        <v>249</v>
      </c>
      <c r="I433" s="6" t="s">
        <v>67</v>
      </c>
      <c r="J433" s="6" t="s">
        <v>15</v>
      </c>
      <c r="K433" s="6" t="str">
        <f>VLOOKUP(tblSalaries[[#This Row],[Where do you work]],tblCountries[[Actual]:[Mapping]],2,FALSE)</f>
        <v>USA</v>
      </c>
      <c r="L433" s="6" t="str">
        <f>VLOOKUP(tblSalaries[[#This Row],[clean Country]],tblCountries[[Mapping]:[Region]],2,FALSE)</f>
        <v>America</v>
      </c>
      <c r="M433" s="6">
        <f>VLOOKUP(tblSalaries[[#This Row],[clean Country]],tblCountries[[Mapping]:[geo_latitude]],3,FALSE)</f>
        <v>-100.37109375</v>
      </c>
      <c r="N433" s="6">
        <f>VLOOKUP(tblSalaries[[#This Row],[clean Country]],tblCountries[[Mapping]:[geo_latitude]],4,FALSE)</f>
        <v>40.580584664127599</v>
      </c>
      <c r="O433" s="6" t="s">
        <v>13</v>
      </c>
      <c r="P433" s="6"/>
      <c r="Q433" s="6" t="str">
        <f>IF(tblSalaries[[#This Row],[Years of Experience]]&lt;5,"&lt;5",IF(tblSalaries[[#This Row],[Years of Experience]]&lt;10,"&lt;10",IF(tblSalaries[[#This Row],[Years of Experience]]&lt;15,"&lt;15",IF(tblSalaries[[#This Row],[Years of Experience]]&lt;20,"&lt;20"," &gt;20"))))</f>
        <v>&lt;5</v>
      </c>
      <c r="R433" s="14">
        <v>416</v>
      </c>
      <c r="S433" s="14">
        <f>VLOOKUP(tblSalaries[[#This Row],[clean Country]],Table3[[Country]:[GNI]],2,FALSE)</f>
        <v>47310</v>
      </c>
      <c r="T433" s="18">
        <f>tblSalaries[[#This Row],[Salary in USD]]/tblSalaries[[#This Row],[PPP GNI]]</f>
        <v>1.5852885225110971</v>
      </c>
      <c r="U433" s="27">
        <f>IF(ISNUMBER(VLOOKUP(tblSalaries[[#This Row],[clean Country]],calc!$B$22:$C$127,2,TRUE)),tblSalaries[[#This Row],[Salary in USD]],0.001)</f>
        <v>1E-3</v>
      </c>
    </row>
    <row r="434" spans="2:21" ht="15" customHeight="1" x14ac:dyDescent="0.25">
      <c r="B434" s="6" t="s">
        <v>2279</v>
      </c>
      <c r="C434" s="7">
        <v>41055.049444444441</v>
      </c>
      <c r="D434" s="8">
        <v>75000</v>
      </c>
      <c r="E434" s="6">
        <v>75000</v>
      </c>
      <c r="F434" s="6" t="s">
        <v>6</v>
      </c>
      <c r="G434" s="9">
        <f>tblSalaries[[#This Row],[clean Salary (in local currency)]]*VLOOKUP(tblSalaries[[#This Row],[Currency]],tblXrate[],2,FALSE)</f>
        <v>75000</v>
      </c>
      <c r="H434" s="6" t="s">
        <v>160</v>
      </c>
      <c r="I434" s="6" t="s">
        <v>20</v>
      </c>
      <c r="J434" s="6" t="s">
        <v>15</v>
      </c>
      <c r="K434" s="6" t="str">
        <f>VLOOKUP(tblSalaries[[#This Row],[Where do you work]],tblCountries[[Actual]:[Mapping]],2,FALSE)</f>
        <v>USA</v>
      </c>
      <c r="L434" s="6" t="str">
        <f>VLOOKUP(tblSalaries[[#This Row],[clean Country]],tblCountries[[Mapping]:[Region]],2,FALSE)</f>
        <v>America</v>
      </c>
      <c r="M434" s="6">
        <f>VLOOKUP(tblSalaries[[#This Row],[clean Country]],tblCountries[[Mapping]:[geo_latitude]],3,FALSE)</f>
        <v>-100.37109375</v>
      </c>
      <c r="N434" s="6">
        <f>VLOOKUP(tblSalaries[[#This Row],[clean Country]],tblCountries[[Mapping]:[geo_latitude]],4,FALSE)</f>
        <v>40.580584664127599</v>
      </c>
      <c r="O434" s="6" t="s">
        <v>9</v>
      </c>
      <c r="P434" s="6"/>
      <c r="Q434" s="6" t="str">
        <f>IF(tblSalaries[[#This Row],[Years of Experience]]&lt;5,"&lt;5",IF(tblSalaries[[#This Row],[Years of Experience]]&lt;10,"&lt;10",IF(tblSalaries[[#This Row],[Years of Experience]]&lt;15,"&lt;15",IF(tblSalaries[[#This Row],[Years of Experience]]&lt;20,"&lt;20"," &gt;20"))))</f>
        <v>&lt;5</v>
      </c>
      <c r="R434" s="14">
        <v>417</v>
      </c>
      <c r="S434" s="14">
        <f>VLOOKUP(tblSalaries[[#This Row],[clean Country]],Table3[[Country]:[GNI]],2,FALSE)</f>
        <v>47310</v>
      </c>
      <c r="T434" s="18">
        <f>tblSalaries[[#This Row],[Salary in USD]]/tblSalaries[[#This Row],[PPP GNI]]</f>
        <v>1.5852885225110971</v>
      </c>
      <c r="U434" s="27">
        <f>IF(ISNUMBER(VLOOKUP(tblSalaries[[#This Row],[clean Country]],calc!$B$22:$C$127,2,TRUE)),tblSalaries[[#This Row],[Salary in USD]],0.001)</f>
        <v>1E-3</v>
      </c>
    </row>
    <row r="435" spans="2:21" ht="15" customHeight="1" x14ac:dyDescent="0.25">
      <c r="B435" s="6" t="s">
        <v>2302</v>
      </c>
      <c r="C435" s="7">
        <v>41055.056319444448</v>
      </c>
      <c r="D435" s="8">
        <v>75000</v>
      </c>
      <c r="E435" s="6">
        <v>75000</v>
      </c>
      <c r="F435" s="6" t="s">
        <v>6</v>
      </c>
      <c r="G435" s="9">
        <f>tblSalaries[[#This Row],[clean Salary (in local currency)]]*VLOOKUP(tblSalaries[[#This Row],[Currency]],tblXrate[],2,FALSE)</f>
        <v>75000</v>
      </c>
      <c r="H435" s="6" t="s">
        <v>373</v>
      </c>
      <c r="I435" s="6" t="s">
        <v>20</v>
      </c>
      <c r="J435" s="6" t="s">
        <v>15</v>
      </c>
      <c r="K435" s="6" t="str">
        <f>VLOOKUP(tblSalaries[[#This Row],[Where do you work]],tblCountries[[Actual]:[Mapping]],2,FALSE)</f>
        <v>USA</v>
      </c>
      <c r="L435" s="6" t="str">
        <f>VLOOKUP(tblSalaries[[#This Row],[clean Country]],tblCountries[[Mapping]:[Region]],2,FALSE)</f>
        <v>America</v>
      </c>
      <c r="M435" s="6">
        <f>VLOOKUP(tblSalaries[[#This Row],[clean Country]],tblCountries[[Mapping]:[geo_latitude]],3,FALSE)</f>
        <v>-100.37109375</v>
      </c>
      <c r="N435" s="6">
        <f>VLOOKUP(tblSalaries[[#This Row],[clean Country]],tblCountries[[Mapping]:[geo_latitude]],4,FALSE)</f>
        <v>40.580584664127599</v>
      </c>
      <c r="O435" s="6" t="s">
        <v>9</v>
      </c>
      <c r="P435" s="6"/>
      <c r="Q435" s="6" t="str">
        <f>IF(tblSalaries[[#This Row],[Years of Experience]]&lt;5,"&lt;5",IF(tblSalaries[[#This Row],[Years of Experience]]&lt;10,"&lt;10",IF(tblSalaries[[#This Row],[Years of Experience]]&lt;15,"&lt;15",IF(tblSalaries[[#This Row],[Years of Experience]]&lt;20,"&lt;20"," &gt;20"))))</f>
        <v>&lt;5</v>
      </c>
      <c r="R435" s="14">
        <v>418</v>
      </c>
      <c r="S435" s="14">
        <f>VLOOKUP(tblSalaries[[#This Row],[clean Country]],Table3[[Country]:[GNI]],2,FALSE)</f>
        <v>47310</v>
      </c>
      <c r="T435" s="18">
        <f>tblSalaries[[#This Row],[Salary in USD]]/tblSalaries[[#This Row],[PPP GNI]]</f>
        <v>1.5852885225110971</v>
      </c>
      <c r="U435" s="27">
        <f>IF(ISNUMBER(VLOOKUP(tblSalaries[[#This Row],[clean Country]],calc!$B$22:$C$127,2,TRUE)),tblSalaries[[#This Row],[Salary in USD]],0.001)</f>
        <v>1E-3</v>
      </c>
    </row>
    <row r="436" spans="2:21" ht="15" customHeight="1" x14ac:dyDescent="0.25">
      <c r="B436" s="6" t="s">
        <v>2361</v>
      </c>
      <c r="C436" s="7">
        <v>41055.072905092595</v>
      </c>
      <c r="D436" s="8">
        <v>75000</v>
      </c>
      <c r="E436" s="6">
        <v>75000</v>
      </c>
      <c r="F436" s="6" t="s">
        <v>6</v>
      </c>
      <c r="G436" s="9">
        <f>tblSalaries[[#This Row],[clean Salary (in local currency)]]*VLOOKUP(tblSalaries[[#This Row],[Currency]],tblXrate[],2,FALSE)</f>
        <v>75000</v>
      </c>
      <c r="H436" s="6" t="s">
        <v>282</v>
      </c>
      <c r="I436" s="6" t="s">
        <v>20</v>
      </c>
      <c r="J436" s="6" t="s">
        <v>15</v>
      </c>
      <c r="K436" s="6" t="str">
        <f>VLOOKUP(tblSalaries[[#This Row],[Where do you work]],tblCountries[[Actual]:[Mapping]],2,FALSE)</f>
        <v>USA</v>
      </c>
      <c r="L436" s="6" t="str">
        <f>VLOOKUP(tblSalaries[[#This Row],[clean Country]],tblCountries[[Mapping]:[Region]],2,FALSE)</f>
        <v>America</v>
      </c>
      <c r="M436" s="6">
        <f>VLOOKUP(tblSalaries[[#This Row],[clean Country]],tblCountries[[Mapping]:[geo_latitude]],3,FALSE)</f>
        <v>-100.37109375</v>
      </c>
      <c r="N436" s="6">
        <f>VLOOKUP(tblSalaries[[#This Row],[clean Country]],tblCountries[[Mapping]:[geo_latitude]],4,FALSE)</f>
        <v>40.580584664127599</v>
      </c>
      <c r="O436" s="6" t="s">
        <v>13</v>
      </c>
      <c r="P436" s="6"/>
      <c r="Q436" s="6" t="str">
        <f>IF(tblSalaries[[#This Row],[Years of Experience]]&lt;5,"&lt;5",IF(tblSalaries[[#This Row],[Years of Experience]]&lt;10,"&lt;10",IF(tblSalaries[[#This Row],[Years of Experience]]&lt;15,"&lt;15",IF(tblSalaries[[#This Row],[Years of Experience]]&lt;20,"&lt;20"," &gt;20"))))</f>
        <v>&lt;5</v>
      </c>
      <c r="R436" s="14">
        <v>419</v>
      </c>
      <c r="S436" s="14">
        <f>VLOOKUP(tblSalaries[[#This Row],[clean Country]],Table3[[Country]:[GNI]],2,FALSE)</f>
        <v>47310</v>
      </c>
      <c r="T436" s="18">
        <f>tblSalaries[[#This Row],[Salary in USD]]/tblSalaries[[#This Row],[PPP GNI]]</f>
        <v>1.5852885225110971</v>
      </c>
      <c r="U436" s="27">
        <f>IF(ISNUMBER(VLOOKUP(tblSalaries[[#This Row],[clean Country]],calc!$B$22:$C$127,2,TRUE)),tblSalaries[[#This Row],[Salary in USD]],0.001)</f>
        <v>1E-3</v>
      </c>
    </row>
    <row r="437" spans="2:21" ht="15" customHeight="1" x14ac:dyDescent="0.25">
      <c r="B437" s="6" t="s">
        <v>2437</v>
      </c>
      <c r="C437" s="7">
        <v>41055.107766203706</v>
      </c>
      <c r="D437" s="8">
        <v>75000</v>
      </c>
      <c r="E437" s="6">
        <v>75000</v>
      </c>
      <c r="F437" s="6" t="s">
        <v>6</v>
      </c>
      <c r="G437" s="9">
        <f>tblSalaries[[#This Row],[clean Salary (in local currency)]]*VLOOKUP(tblSalaries[[#This Row],[Currency]],tblXrate[],2,FALSE)</f>
        <v>75000</v>
      </c>
      <c r="H437" s="6" t="s">
        <v>529</v>
      </c>
      <c r="I437" s="6" t="s">
        <v>20</v>
      </c>
      <c r="J437" s="6" t="s">
        <v>15</v>
      </c>
      <c r="K437" s="6" t="str">
        <f>VLOOKUP(tblSalaries[[#This Row],[Where do you work]],tblCountries[[Actual]:[Mapping]],2,FALSE)</f>
        <v>USA</v>
      </c>
      <c r="L437" s="6" t="str">
        <f>VLOOKUP(tblSalaries[[#This Row],[clean Country]],tblCountries[[Mapping]:[Region]],2,FALSE)</f>
        <v>America</v>
      </c>
      <c r="M437" s="6">
        <f>VLOOKUP(tblSalaries[[#This Row],[clean Country]],tblCountries[[Mapping]:[geo_latitude]],3,FALSE)</f>
        <v>-100.37109375</v>
      </c>
      <c r="N437" s="6">
        <f>VLOOKUP(tblSalaries[[#This Row],[clean Country]],tblCountries[[Mapping]:[geo_latitude]],4,FALSE)</f>
        <v>40.580584664127599</v>
      </c>
      <c r="O437" s="6" t="s">
        <v>9</v>
      </c>
      <c r="P437" s="6"/>
      <c r="Q437" s="6" t="str">
        <f>IF(tblSalaries[[#This Row],[Years of Experience]]&lt;5,"&lt;5",IF(tblSalaries[[#This Row],[Years of Experience]]&lt;10,"&lt;10",IF(tblSalaries[[#This Row],[Years of Experience]]&lt;15,"&lt;15",IF(tblSalaries[[#This Row],[Years of Experience]]&lt;20,"&lt;20"," &gt;20"))))</f>
        <v>&lt;5</v>
      </c>
      <c r="R437" s="14">
        <v>420</v>
      </c>
      <c r="S437" s="14">
        <f>VLOOKUP(tblSalaries[[#This Row],[clean Country]],Table3[[Country]:[GNI]],2,FALSE)</f>
        <v>47310</v>
      </c>
      <c r="T437" s="18">
        <f>tblSalaries[[#This Row],[Salary in USD]]/tblSalaries[[#This Row],[PPP GNI]]</f>
        <v>1.5852885225110971</v>
      </c>
      <c r="U437" s="27">
        <f>IF(ISNUMBER(VLOOKUP(tblSalaries[[#This Row],[clean Country]],calc!$B$22:$C$127,2,TRUE)),tblSalaries[[#This Row],[Salary in USD]],0.001)</f>
        <v>1E-3</v>
      </c>
    </row>
    <row r="438" spans="2:21" ht="15" customHeight="1" x14ac:dyDescent="0.25">
      <c r="B438" s="6" t="s">
        <v>2585</v>
      </c>
      <c r="C438" s="7">
        <v>41055.334537037037</v>
      </c>
      <c r="D438" s="8">
        <v>75000</v>
      </c>
      <c r="E438" s="6">
        <v>75000</v>
      </c>
      <c r="F438" s="6" t="s">
        <v>6</v>
      </c>
      <c r="G438" s="9">
        <f>tblSalaries[[#This Row],[clean Salary (in local currency)]]*VLOOKUP(tblSalaries[[#This Row],[Currency]],tblXrate[],2,FALSE)</f>
        <v>75000</v>
      </c>
      <c r="H438" s="6" t="s">
        <v>686</v>
      </c>
      <c r="I438" s="6" t="s">
        <v>20</v>
      </c>
      <c r="J438" s="6" t="s">
        <v>15</v>
      </c>
      <c r="K438" s="6" t="str">
        <f>VLOOKUP(tblSalaries[[#This Row],[Where do you work]],tblCountries[[Actual]:[Mapping]],2,FALSE)</f>
        <v>USA</v>
      </c>
      <c r="L438" s="6" t="str">
        <f>VLOOKUP(tblSalaries[[#This Row],[clean Country]],tblCountries[[Mapping]:[Region]],2,FALSE)</f>
        <v>America</v>
      </c>
      <c r="M438" s="6">
        <f>VLOOKUP(tblSalaries[[#This Row],[clean Country]],tblCountries[[Mapping]:[geo_latitude]],3,FALSE)</f>
        <v>-100.37109375</v>
      </c>
      <c r="N438" s="6">
        <f>VLOOKUP(tblSalaries[[#This Row],[clean Country]],tblCountries[[Mapping]:[geo_latitude]],4,FALSE)</f>
        <v>40.580584664127599</v>
      </c>
      <c r="O438" s="6" t="s">
        <v>18</v>
      </c>
      <c r="P438" s="6">
        <v>25</v>
      </c>
      <c r="Q438" s="6" t="str">
        <f>IF(tblSalaries[[#This Row],[Years of Experience]]&lt;5,"&lt;5",IF(tblSalaries[[#This Row],[Years of Experience]]&lt;10,"&lt;10",IF(tblSalaries[[#This Row],[Years of Experience]]&lt;15,"&lt;15",IF(tblSalaries[[#This Row],[Years of Experience]]&lt;20,"&lt;20"," &gt;20"))))</f>
        <v xml:space="preserve"> &gt;20</v>
      </c>
      <c r="R438" s="14">
        <v>421</v>
      </c>
      <c r="S438" s="14">
        <f>VLOOKUP(tblSalaries[[#This Row],[clean Country]],Table3[[Country]:[GNI]],2,FALSE)</f>
        <v>47310</v>
      </c>
      <c r="T438" s="18">
        <f>tblSalaries[[#This Row],[Salary in USD]]/tblSalaries[[#This Row],[PPP GNI]]</f>
        <v>1.5852885225110971</v>
      </c>
      <c r="U438" s="27">
        <f>IF(ISNUMBER(VLOOKUP(tblSalaries[[#This Row],[clean Country]],calc!$B$22:$C$127,2,TRUE)),tblSalaries[[#This Row],[Salary in USD]],0.001)</f>
        <v>1E-3</v>
      </c>
    </row>
    <row r="439" spans="2:21" ht="15" customHeight="1" x14ac:dyDescent="0.25">
      <c r="B439" s="6" t="s">
        <v>2593</v>
      </c>
      <c r="C439" s="7">
        <v>41055.364976851852</v>
      </c>
      <c r="D439" s="8">
        <v>75000</v>
      </c>
      <c r="E439" s="6">
        <v>75000</v>
      </c>
      <c r="F439" s="6" t="s">
        <v>6</v>
      </c>
      <c r="G439" s="9">
        <f>tblSalaries[[#This Row],[clean Salary (in local currency)]]*VLOOKUP(tblSalaries[[#This Row],[Currency]],tblXrate[],2,FALSE)</f>
        <v>75000</v>
      </c>
      <c r="H439" s="6" t="s">
        <v>14</v>
      </c>
      <c r="I439" s="6" t="s">
        <v>20</v>
      </c>
      <c r="J439" s="6" t="s">
        <v>15</v>
      </c>
      <c r="K439" s="6" t="str">
        <f>VLOOKUP(tblSalaries[[#This Row],[Where do you work]],tblCountries[[Actual]:[Mapping]],2,FALSE)</f>
        <v>USA</v>
      </c>
      <c r="L439" s="6" t="str">
        <f>VLOOKUP(tblSalaries[[#This Row],[clean Country]],tblCountries[[Mapping]:[Region]],2,FALSE)</f>
        <v>America</v>
      </c>
      <c r="M439" s="6">
        <f>VLOOKUP(tblSalaries[[#This Row],[clean Country]],tblCountries[[Mapping]:[geo_latitude]],3,FALSE)</f>
        <v>-100.37109375</v>
      </c>
      <c r="N439" s="6">
        <f>VLOOKUP(tblSalaries[[#This Row],[clean Country]],tblCountries[[Mapping]:[geo_latitude]],4,FALSE)</f>
        <v>40.580584664127599</v>
      </c>
      <c r="O439" s="6" t="s">
        <v>9</v>
      </c>
      <c r="P439" s="6">
        <v>5</v>
      </c>
      <c r="Q439" s="6" t="str">
        <f>IF(tblSalaries[[#This Row],[Years of Experience]]&lt;5,"&lt;5",IF(tblSalaries[[#This Row],[Years of Experience]]&lt;10,"&lt;10",IF(tblSalaries[[#This Row],[Years of Experience]]&lt;15,"&lt;15",IF(tblSalaries[[#This Row],[Years of Experience]]&lt;20,"&lt;20"," &gt;20"))))</f>
        <v>&lt;10</v>
      </c>
      <c r="R439" s="14">
        <v>422</v>
      </c>
      <c r="S439" s="14">
        <f>VLOOKUP(tblSalaries[[#This Row],[clean Country]],Table3[[Country]:[GNI]],2,FALSE)</f>
        <v>47310</v>
      </c>
      <c r="T439" s="18">
        <f>tblSalaries[[#This Row],[Salary in USD]]/tblSalaries[[#This Row],[PPP GNI]]</f>
        <v>1.5852885225110971</v>
      </c>
      <c r="U439" s="27">
        <f>IF(ISNUMBER(VLOOKUP(tblSalaries[[#This Row],[clean Country]],calc!$B$22:$C$127,2,TRUE)),tblSalaries[[#This Row],[Salary in USD]],0.001)</f>
        <v>1E-3</v>
      </c>
    </row>
    <row r="440" spans="2:21" ht="15" customHeight="1" x14ac:dyDescent="0.25">
      <c r="B440" s="6" t="s">
        <v>2816</v>
      </c>
      <c r="C440" s="7">
        <v>41055.95108796296</v>
      </c>
      <c r="D440" s="8">
        <v>75000</v>
      </c>
      <c r="E440" s="6">
        <v>75000</v>
      </c>
      <c r="F440" s="6" t="s">
        <v>6</v>
      </c>
      <c r="G440" s="9">
        <f>tblSalaries[[#This Row],[clean Salary (in local currency)]]*VLOOKUP(tblSalaries[[#This Row],[Currency]],tblXrate[],2,FALSE)</f>
        <v>75000</v>
      </c>
      <c r="H440" s="6" t="s">
        <v>947</v>
      </c>
      <c r="I440" s="6" t="s">
        <v>20</v>
      </c>
      <c r="J440" s="6" t="s">
        <v>15</v>
      </c>
      <c r="K440" s="6" t="str">
        <f>VLOOKUP(tblSalaries[[#This Row],[Where do you work]],tblCountries[[Actual]:[Mapping]],2,FALSE)</f>
        <v>USA</v>
      </c>
      <c r="L440" s="6" t="str">
        <f>VLOOKUP(tblSalaries[[#This Row],[clean Country]],tblCountries[[Mapping]:[Region]],2,FALSE)</f>
        <v>America</v>
      </c>
      <c r="M440" s="6">
        <f>VLOOKUP(tblSalaries[[#This Row],[clean Country]],tblCountries[[Mapping]:[geo_latitude]],3,FALSE)</f>
        <v>-100.37109375</v>
      </c>
      <c r="N440" s="6">
        <f>VLOOKUP(tblSalaries[[#This Row],[clean Country]],tblCountries[[Mapping]:[geo_latitude]],4,FALSE)</f>
        <v>40.580584664127599</v>
      </c>
      <c r="O440" s="6" t="s">
        <v>18</v>
      </c>
      <c r="P440" s="6">
        <v>27</v>
      </c>
      <c r="Q440" s="6" t="str">
        <f>IF(tblSalaries[[#This Row],[Years of Experience]]&lt;5,"&lt;5",IF(tblSalaries[[#This Row],[Years of Experience]]&lt;10,"&lt;10",IF(tblSalaries[[#This Row],[Years of Experience]]&lt;15,"&lt;15",IF(tblSalaries[[#This Row],[Years of Experience]]&lt;20,"&lt;20"," &gt;20"))))</f>
        <v xml:space="preserve"> &gt;20</v>
      </c>
      <c r="R440" s="14">
        <v>423</v>
      </c>
      <c r="S440" s="14">
        <f>VLOOKUP(tblSalaries[[#This Row],[clean Country]],Table3[[Country]:[GNI]],2,FALSE)</f>
        <v>47310</v>
      </c>
      <c r="T440" s="18">
        <f>tblSalaries[[#This Row],[Salary in USD]]/tblSalaries[[#This Row],[PPP GNI]]</f>
        <v>1.5852885225110971</v>
      </c>
      <c r="U440" s="27">
        <f>IF(ISNUMBER(VLOOKUP(tblSalaries[[#This Row],[clean Country]],calc!$B$22:$C$127,2,TRUE)),tblSalaries[[#This Row],[Salary in USD]],0.001)</f>
        <v>1E-3</v>
      </c>
    </row>
    <row r="441" spans="2:21" ht="15" customHeight="1" x14ac:dyDescent="0.25">
      <c r="B441" s="6" t="s">
        <v>3148</v>
      </c>
      <c r="C441" s="7">
        <v>41057.941921296297</v>
      </c>
      <c r="D441" s="8">
        <v>75000</v>
      </c>
      <c r="E441" s="6">
        <v>75000</v>
      </c>
      <c r="F441" s="6" t="s">
        <v>6</v>
      </c>
      <c r="G441" s="9">
        <f>tblSalaries[[#This Row],[clean Salary (in local currency)]]*VLOOKUP(tblSalaries[[#This Row],[Currency]],tblXrate[],2,FALSE)</f>
        <v>75000</v>
      </c>
      <c r="H441" s="6" t="s">
        <v>488</v>
      </c>
      <c r="I441" s="6" t="s">
        <v>488</v>
      </c>
      <c r="J441" s="6" t="s">
        <v>15</v>
      </c>
      <c r="K441" s="6" t="str">
        <f>VLOOKUP(tblSalaries[[#This Row],[Where do you work]],tblCountries[[Actual]:[Mapping]],2,FALSE)</f>
        <v>USA</v>
      </c>
      <c r="L441" s="6" t="str">
        <f>VLOOKUP(tblSalaries[[#This Row],[clean Country]],tblCountries[[Mapping]:[Region]],2,FALSE)</f>
        <v>America</v>
      </c>
      <c r="M441" s="6">
        <f>VLOOKUP(tblSalaries[[#This Row],[clean Country]],tblCountries[[Mapping]:[geo_latitude]],3,FALSE)</f>
        <v>-100.37109375</v>
      </c>
      <c r="N441" s="6">
        <f>VLOOKUP(tblSalaries[[#This Row],[clean Country]],tblCountries[[Mapping]:[geo_latitude]],4,FALSE)</f>
        <v>40.580584664127599</v>
      </c>
      <c r="O441" s="6" t="s">
        <v>18</v>
      </c>
      <c r="P441" s="6">
        <v>20</v>
      </c>
      <c r="Q441" s="6" t="str">
        <f>IF(tblSalaries[[#This Row],[Years of Experience]]&lt;5,"&lt;5",IF(tblSalaries[[#This Row],[Years of Experience]]&lt;10,"&lt;10",IF(tblSalaries[[#This Row],[Years of Experience]]&lt;15,"&lt;15",IF(tblSalaries[[#This Row],[Years of Experience]]&lt;20,"&lt;20"," &gt;20"))))</f>
        <v xml:space="preserve"> &gt;20</v>
      </c>
      <c r="R441" s="14">
        <v>424</v>
      </c>
      <c r="S441" s="14">
        <f>VLOOKUP(tblSalaries[[#This Row],[clean Country]],Table3[[Country]:[GNI]],2,FALSE)</f>
        <v>47310</v>
      </c>
      <c r="T441" s="18">
        <f>tblSalaries[[#This Row],[Salary in USD]]/tblSalaries[[#This Row],[PPP GNI]]</f>
        <v>1.5852885225110971</v>
      </c>
      <c r="U441" s="27">
        <f>IF(ISNUMBER(VLOOKUP(tblSalaries[[#This Row],[clean Country]],calc!$B$22:$C$127,2,TRUE)),tblSalaries[[#This Row],[Salary in USD]],0.001)</f>
        <v>1E-3</v>
      </c>
    </row>
    <row r="442" spans="2:21" ht="15" customHeight="1" x14ac:dyDescent="0.25">
      <c r="B442" s="6" t="s">
        <v>3168</v>
      </c>
      <c r="C442" s="7">
        <v>41057.959814814814</v>
      </c>
      <c r="D442" s="8">
        <v>75000</v>
      </c>
      <c r="E442" s="6">
        <v>75000</v>
      </c>
      <c r="F442" s="6" t="s">
        <v>6</v>
      </c>
      <c r="G442" s="9">
        <f>tblSalaries[[#This Row],[clean Salary (in local currency)]]*VLOOKUP(tblSalaries[[#This Row],[Currency]],tblXrate[],2,FALSE)</f>
        <v>75000</v>
      </c>
      <c r="H442" s="6" t="s">
        <v>14</v>
      </c>
      <c r="I442" s="6" t="s">
        <v>20</v>
      </c>
      <c r="J442" s="6" t="s">
        <v>15</v>
      </c>
      <c r="K442" s="6" t="str">
        <f>VLOOKUP(tblSalaries[[#This Row],[Where do you work]],tblCountries[[Actual]:[Mapping]],2,FALSE)</f>
        <v>USA</v>
      </c>
      <c r="L442" s="6" t="str">
        <f>VLOOKUP(tblSalaries[[#This Row],[clean Country]],tblCountries[[Mapping]:[Region]],2,FALSE)</f>
        <v>America</v>
      </c>
      <c r="M442" s="6">
        <f>VLOOKUP(tblSalaries[[#This Row],[clean Country]],tblCountries[[Mapping]:[geo_latitude]],3,FALSE)</f>
        <v>-100.37109375</v>
      </c>
      <c r="N442" s="6">
        <f>VLOOKUP(tblSalaries[[#This Row],[clean Country]],tblCountries[[Mapping]:[geo_latitude]],4,FALSE)</f>
        <v>40.580584664127599</v>
      </c>
      <c r="O442" s="6" t="s">
        <v>9</v>
      </c>
      <c r="P442" s="6">
        <v>12</v>
      </c>
      <c r="Q442" s="6" t="str">
        <f>IF(tblSalaries[[#This Row],[Years of Experience]]&lt;5,"&lt;5",IF(tblSalaries[[#This Row],[Years of Experience]]&lt;10,"&lt;10",IF(tblSalaries[[#This Row],[Years of Experience]]&lt;15,"&lt;15",IF(tblSalaries[[#This Row],[Years of Experience]]&lt;20,"&lt;20"," &gt;20"))))</f>
        <v>&lt;15</v>
      </c>
      <c r="R442" s="14">
        <v>425</v>
      </c>
      <c r="S442" s="14">
        <f>VLOOKUP(tblSalaries[[#This Row],[clean Country]],Table3[[Country]:[GNI]],2,FALSE)</f>
        <v>47310</v>
      </c>
      <c r="T442" s="18">
        <f>tblSalaries[[#This Row],[Salary in USD]]/tblSalaries[[#This Row],[PPP GNI]]</f>
        <v>1.5852885225110971</v>
      </c>
      <c r="U442" s="27">
        <f>IF(ISNUMBER(VLOOKUP(tblSalaries[[#This Row],[clean Country]],calc!$B$22:$C$127,2,TRUE)),tblSalaries[[#This Row],[Salary in USD]],0.001)</f>
        <v>1E-3</v>
      </c>
    </row>
    <row r="443" spans="2:21" ht="15" customHeight="1" x14ac:dyDescent="0.25">
      <c r="B443" s="6" t="s">
        <v>3334</v>
      </c>
      <c r="C443" s="7">
        <v>41058.792916666665</v>
      </c>
      <c r="D443" s="8">
        <v>75000</v>
      </c>
      <c r="E443" s="6">
        <v>75000</v>
      </c>
      <c r="F443" s="6" t="s">
        <v>6</v>
      </c>
      <c r="G443" s="9">
        <f>tblSalaries[[#This Row],[clean Salary (in local currency)]]*VLOOKUP(tblSalaries[[#This Row],[Currency]],tblXrate[],2,FALSE)</f>
        <v>75000</v>
      </c>
      <c r="H443" s="6" t="s">
        <v>14</v>
      </c>
      <c r="I443" s="6" t="s">
        <v>20</v>
      </c>
      <c r="J443" s="6" t="s">
        <v>15</v>
      </c>
      <c r="K443" s="6" t="str">
        <f>VLOOKUP(tblSalaries[[#This Row],[Where do you work]],tblCountries[[Actual]:[Mapping]],2,FALSE)</f>
        <v>USA</v>
      </c>
      <c r="L443" s="6" t="str">
        <f>VLOOKUP(tblSalaries[[#This Row],[clean Country]],tblCountries[[Mapping]:[Region]],2,FALSE)</f>
        <v>America</v>
      </c>
      <c r="M443" s="6">
        <f>VLOOKUP(tblSalaries[[#This Row],[clean Country]],tblCountries[[Mapping]:[geo_latitude]],3,FALSE)</f>
        <v>-100.37109375</v>
      </c>
      <c r="N443" s="6">
        <f>VLOOKUP(tblSalaries[[#This Row],[clean Country]],tblCountries[[Mapping]:[geo_latitude]],4,FALSE)</f>
        <v>40.580584664127599</v>
      </c>
      <c r="O443" s="6" t="s">
        <v>9</v>
      </c>
      <c r="P443" s="6">
        <v>7</v>
      </c>
      <c r="Q443" s="6" t="str">
        <f>IF(tblSalaries[[#This Row],[Years of Experience]]&lt;5,"&lt;5",IF(tblSalaries[[#This Row],[Years of Experience]]&lt;10,"&lt;10",IF(tblSalaries[[#This Row],[Years of Experience]]&lt;15,"&lt;15",IF(tblSalaries[[#This Row],[Years of Experience]]&lt;20,"&lt;20"," &gt;20"))))</f>
        <v>&lt;10</v>
      </c>
      <c r="R443" s="14">
        <v>426</v>
      </c>
      <c r="S443" s="14">
        <f>VLOOKUP(tblSalaries[[#This Row],[clean Country]],Table3[[Country]:[GNI]],2,FALSE)</f>
        <v>47310</v>
      </c>
      <c r="T443" s="18">
        <f>tblSalaries[[#This Row],[Salary in USD]]/tblSalaries[[#This Row],[PPP GNI]]</f>
        <v>1.5852885225110971</v>
      </c>
      <c r="U443" s="27">
        <f>IF(ISNUMBER(VLOOKUP(tblSalaries[[#This Row],[clean Country]],calc!$B$22:$C$127,2,TRUE)),tblSalaries[[#This Row],[Salary in USD]],0.001)</f>
        <v>1E-3</v>
      </c>
    </row>
    <row r="444" spans="2:21" ht="15" customHeight="1" x14ac:dyDescent="0.25">
      <c r="B444" s="6" t="s">
        <v>3403</v>
      </c>
      <c r="C444" s="7">
        <v>41059.075208333335</v>
      </c>
      <c r="D444" s="8">
        <v>75000</v>
      </c>
      <c r="E444" s="6">
        <v>75000</v>
      </c>
      <c r="F444" s="6" t="s">
        <v>6</v>
      </c>
      <c r="G444" s="9">
        <f>tblSalaries[[#This Row],[clean Salary (in local currency)]]*VLOOKUP(tblSalaries[[#This Row],[Currency]],tblXrate[],2,FALSE)</f>
        <v>75000</v>
      </c>
      <c r="H444" s="6" t="s">
        <v>1582</v>
      </c>
      <c r="I444" s="6" t="s">
        <v>52</v>
      </c>
      <c r="J444" s="6" t="s">
        <v>15</v>
      </c>
      <c r="K444" s="6" t="str">
        <f>VLOOKUP(tblSalaries[[#This Row],[Where do you work]],tblCountries[[Actual]:[Mapping]],2,FALSE)</f>
        <v>USA</v>
      </c>
      <c r="L444" s="6" t="str">
        <f>VLOOKUP(tblSalaries[[#This Row],[clean Country]],tblCountries[[Mapping]:[Region]],2,FALSE)</f>
        <v>America</v>
      </c>
      <c r="M444" s="6">
        <f>VLOOKUP(tblSalaries[[#This Row],[clean Country]],tblCountries[[Mapping]:[geo_latitude]],3,FALSE)</f>
        <v>-100.37109375</v>
      </c>
      <c r="N444" s="6">
        <f>VLOOKUP(tblSalaries[[#This Row],[clean Country]],tblCountries[[Mapping]:[geo_latitude]],4,FALSE)</f>
        <v>40.580584664127599</v>
      </c>
      <c r="O444" s="6" t="s">
        <v>25</v>
      </c>
      <c r="P444" s="6">
        <v>9</v>
      </c>
      <c r="Q444" s="6" t="str">
        <f>IF(tblSalaries[[#This Row],[Years of Experience]]&lt;5,"&lt;5",IF(tblSalaries[[#This Row],[Years of Experience]]&lt;10,"&lt;10",IF(tblSalaries[[#This Row],[Years of Experience]]&lt;15,"&lt;15",IF(tblSalaries[[#This Row],[Years of Experience]]&lt;20,"&lt;20"," &gt;20"))))</f>
        <v>&lt;10</v>
      </c>
      <c r="R444" s="14">
        <v>427</v>
      </c>
      <c r="S444" s="14">
        <f>VLOOKUP(tblSalaries[[#This Row],[clean Country]],Table3[[Country]:[GNI]],2,FALSE)</f>
        <v>47310</v>
      </c>
      <c r="T444" s="18">
        <f>tblSalaries[[#This Row],[Salary in USD]]/tblSalaries[[#This Row],[PPP GNI]]</f>
        <v>1.5852885225110971</v>
      </c>
      <c r="U444" s="27">
        <f>IF(ISNUMBER(VLOOKUP(tblSalaries[[#This Row],[clean Country]],calc!$B$22:$C$127,2,TRUE)),tblSalaries[[#This Row],[Salary in USD]],0.001)</f>
        <v>1E-3</v>
      </c>
    </row>
    <row r="445" spans="2:21" ht="15" customHeight="1" x14ac:dyDescent="0.25">
      <c r="B445" s="6" t="s">
        <v>3418</v>
      </c>
      <c r="C445" s="7">
        <v>41059.444722222222</v>
      </c>
      <c r="D445" s="8">
        <v>75000</v>
      </c>
      <c r="E445" s="6">
        <v>75000</v>
      </c>
      <c r="F445" s="6" t="s">
        <v>6</v>
      </c>
      <c r="G445" s="9">
        <f>tblSalaries[[#This Row],[clean Salary (in local currency)]]*VLOOKUP(tblSalaries[[#This Row],[Currency]],tblXrate[],2,FALSE)</f>
        <v>75000</v>
      </c>
      <c r="H445" s="6" t="s">
        <v>207</v>
      </c>
      <c r="I445" s="6" t="s">
        <v>20</v>
      </c>
      <c r="J445" s="6" t="s">
        <v>15</v>
      </c>
      <c r="K445" s="6" t="str">
        <f>VLOOKUP(tblSalaries[[#This Row],[Where do you work]],tblCountries[[Actual]:[Mapping]],2,FALSE)</f>
        <v>USA</v>
      </c>
      <c r="L445" s="6" t="str">
        <f>VLOOKUP(tblSalaries[[#This Row],[clean Country]],tblCountries[[Mapping]:[Region]],2,FALSE)</f>
        <v>America</v>
      </c>
      <c r="M445" s="6">
        <f>VLOOKUP(tblSalaries[[#This Row],[clean Country]],tblCountries[[Mapping]:[geo_latitude]],3,FALSE)</f>
        <v>-100.37109375</v>
      </c>
      <c r="N445" s="6">
        <f>VLOOKUP(tblSalaries[[#This Row],[clean Country]],tblCountries[[Mapping]:[geo_latitude]],4,FALSE)</f>
        <v>40.580584664127599</v>
      </c>
      <c r="O445" s="6" t="s">
        <v>18</v>
      </c>
      <c r="P445" s="6">
        <v>1.5</v>
      </c>
      <c r="Q445" s="6" t="str">
        <f>IF(tblSalaries[[#This Row],[Years of Experience]]&lt;5,"&lt;5",IF(tblSalaries[[#This Row],[Years of Experience]]&lt;10,"&lt;10",IF(tblSalaries[[#This Row],[Years of Experience]]&lt;15,"&lt;15",IF(tblSalaries[[#This Row],[Years of Experience]]&lt;20,"&lt;20"," &gt;20"))))</f>
        <v>&lt;5</v>
      </c>
      <c r="R445" s="14">
        <v>428</v>
      </c>
      <c r="S445" s="14">
        <f>VLOOKUP(tblSalaries[[#This Row],[clean Country]],Table3[[Country]:[GNI]],2,FALSE)</f>
        <v>47310</v>
      </c>
      <c r="T445" s="18">
        <f>tblSalaries[[#This Row],[Salary in USD]]/tblSalaries[[#This Row],[PPP GNI]]</f>
        <v>1.5852885225110971</v>
      </c>
      <c r="U445" s="27">
        <f>IF(ISNUMBER(VLOOKUP(tblSalaries[[#This Row],[clean Country]],calc!$B$22:$C$127,2,TRUE)),tblSalaries[[#This Row],[Salary in USD]],0.001)</f>
        <v>1E-3</v>
      </c>
    </row>
    <row r="446" spans="2:21" ht="15" customHeight="1" x14ac:dyDescent="0.25">
      <c r="B446" s="6" t="s">
        <v>3492</v>
      </c>
      <c r="C446" s="7">
        <v>41060.175219907411</v>
      </c>
      <c r="D446" s="8">
        <v>75000</v>
      </c>
      <c r="E446" s="6">
        <v>75000</v>
      </c>
      <c r="F446" s="6" t="s">
        <v>6</v>
      </c>
      <c r="G446" s="9">
        <f>tblSalaries[[#This Row],[clean Salary (in local currency)]]*VLOOKUP(tblSalaries[[#This Row],[Currency]],tblXrate[],2,FALSE)</f>
        <v>75000</v>
      </c>
      <c r="H446" s="6" t="s">
        <v>14</v>
      </c>
      <c r="I446" s="6" t="s">
        <v>20</v>
      </c>
      <c r="J446" s="6" t="s">
        <v>15</v>
      </c>
      <c r="K446" s="6" t="str">
        <f>VLOOKUP(tblSalaries[[#This Row],[Where do you work]],tblCountries[[Actual]:[Mapping]],2,FALSE)</f>
        <v>USA</v>
      </c>
      <c r="L446" s="6" t="str">
        <f>VLOOKUP(tblSalaries[[#This Row],[clean Country]],tblCountries[[Mapping]:[Region]],2,FALSE)</f>
        <v>America</v>
      </c>
      <c r="M446" s="6">
        <f>VLOOKUP(tblSalaries[[#This Row],[clean Country]],tblCountries[[Mapping]:[geo_latitude]],3,FALSE)</f>
        <v>-100.37109375</v>
      </c>
      <c r="N446" s="6">
        <f>VLOOKUP(tblSalaries[[#This Row],[clean Country]],tblCountries[[Mapping]:[geo_latitude]],4,FALSE)</f>
        <v>40.580584664127599</v>
      </c>
      <c r="O446" s="6" t="s">
        <v>13</v>
      </c>
      <c r="P446" s="6">
        <v>1.5</v>
      </c>
      <c r="Q446" s="6" t="str">
        <f>IF(tblSalaries[[#This Row],[Years of Experience]]&lt;5,"&lt;5",IF(tblSalaries[[#This Row],[Years of Experience]]&lt;10,"&lt;10",IF(tblSalaries[[#This Row],[Years of Experience]]&lt;15,"&lt;15",IF(tblSalaries[[#This Row],[Years of Experience]]&lt;20,"&lt;20"," &gt;20"))))</f>
        <v>&lt;5</v>
      </c>
      <c r="R446" s="14">
        <v>429</v>
      </c>
      <c r="S446" s="14">
        <f>VLOOKUP(tblSalaries[[#This Row],[clean Country]],Table3[[Country]:[GNI]],2,FALSE)</f>
        <v>47310</v>
      </c>
      <c r="T446" s="18">
        <f>tblSalaries[[#This Row],[Salary in USD]]/tblSalaries[[#This Row],[PPP GNI]]</f>
        <v>1.5852885225110971</v>
      </c>
      <c r="U446" s="27">
        <f>IF(ISNUMBER(VLOOKUP(tblSalaries[[#This Row],[clean Country]],calc!$B$22:$C$127,2,TRUE)),tblSalaries[[#This Row],[Salary in USD]],0.001)</f>
        <v>1E-3</v>
      </c>
    </row>
    <row r="447" spans="2:21" ht="15" customHeight="1" x14ac:dyDescent="0.25">
      <c r="B447" s="6" t="s">
        <v>3564</v>
      </c>
      <c r="C447" s="7">
        <v>41061.755636574075</v>
      </c>
      <c r="D447" s="8" t="s">
        <v>1743</v>
      </c>
      <c r="E447" s="6">
        <v>75000</v>
      </c>
      <c r="F447" s="6" t="s">
        <v>6</v>
      </c>
      <c r="G447" s="9">
        <f>tblSalaries[[#This Row],[clean Salary (in local currency)]]*VLOOKUP(tblSalaries[[#This Row],[Currency]],tblXrate[],2,FALSE)</f>
        <v>75000</v>
      </c>
      <c r="H447" s="6" t="s">
        <v>356</v>
      </c>
      <c r="I447" s="6" t="s">
        <v>356</v>
      </c>
      <c r="J447" s="6" t="s">
        <v>24</v>
      </c>
      <c r="K447" s="6" t="str">
        <f>VLOOKUP(tblSalaries[[#This Row],[Where do you work]],tblCountries[[Actual]:[Mapping]],2,FALSE)</f>
        <v>Germany</v>
      </c>
      <c r="L447" s="6" t="str">
        <f>VLOOKUP(tblSalaries[[#This Row],[clean Country]],tblCountries[[Mapping]:[Region]],2,FALSE)</f>
        <v>Europe</v>
      </c>
      <c r="M447" s="6">
        <f>VLOOKUP(tblSalaries[[#This Row],[clean Country]],tblCountries[[Mapping]:[geo_latitude]],3,FALSE)</f>
        <v>10.370231137780101</v>
      </c>
      <c r="N447" s="6">
        <f>VLOOKUP(tblSalaries[[#This Row],[clean Country]],tblCountries[[Mapping]:[geo_latitude]],4,FALSE)</f>
        <v>51.322924262780397</v>
      </c>
      <c r="O447" s="6" t="s">
        <v>18</v>
      </c>
      <c r="P447" s="6">
        <v>9</v>
      </c>
      <c r="Q447" s="6" t="str">
        <f>IF(tblSalaries[[#This Row],[Years of Experience]]&lt;5,"&lt;5",IF(tblSalaries[[#This Row],[Years of Experience]]&lt;10,"&lt;10",IF(tblSalaries[[#This Row],[Years of Experience]]&lt;15,"&lt;15",IF(tblSalaries[[#This Row],[Years of Experience]]&lt;20,"&lt;20"," &gt;20"))))</f>
        <v>&lt;10</v>
      </c>
      <c r="R447" s="14">
        <v>430</v>
      </c>
      <c r="S447" s="14">
        <f>VLOOKUP(tblSalaries[[#This Row],[clean Country]],Table3[[Country]:[GNI]],2,FALSE)</f>
        <v>38100</v>
      </c>
      <c r="T447" s="18">
        <f>tblSalaries[[#This Row],[Salary in USD]]/tblSalaries[[#This Row],[PPP GNI]]</f>
        <v>1.9685039370078741</v>
      </c>
      <c r="U447" s="27">
        <f>IF(ISNUMBER(VLOOKUP(tblSalaries[[#This Row],[clean Country]],calc!$B$22:$C$127,2,TRUE)),tblSalaries[[#This Row],[Salary in USD]],0.001)</f>
        <v>75000</v>
      </c>
    </row>
    <row r="448" spans="2:21" ht="15" customHeight="1" x14ac:dyDescent="0.25">
      <c r="B448" s="6" t="s">
        <v>3643</v>
      </c>
      <c r="C448" s="7">
        <v>41065.097928240742</v>
      </c>
      <c r="D448" s="8">
        <v>75000</v>
      </c>
      <c r="E448" s="6">
        <v>75000</v>
      </c>
      <c r="F448" s="6" t="s">
        <v>6</v>
      </c>
      <c r="G448" s="9">
        <f>tblSalaries[[#This Row],[clean Salary (in local currency)]]*VLOOKUP(tblSalaries[[#This Row],[Currency]],tblXrate[],2,FALSE)</f>
        <v>75000</v>
      </c>
      <c r="H448" s="6" t="s">
        <v>310</v>
      </c>
      <c r="I448" s="6" t="s">
        <v>310</v>
      </c>
      <c r="J448" s="6" t="s">
        <v>15</v>
      </c>
      <c r="K448" s="6" t="str">
        <f>VLOOKUP(tblSalaries[[#This Row],[Where do you work]],tblCountries[[Actual]:[Mapping]],2,FALSE)</f>
        <v>USA</v>
      </c>
      <c r="L448" s="6" t="str">
        <f>VLOOKUP(tblSalaries[[#This Row],[clean Country]],tblCountries[[Mapping]:[Region]],2,FALSE)</f>
        <v>America</v>
      </c>
      <c r="M448" s="6">
        <f>VLOOKUP(tblSalaries[[#This Row],[clean Country]],tblCountries[[Mapping]:[geo_latitude]],3,FALSE)</f>
        <v>-100.37109375</v>
      </c>
      <c r="N448" s="6">
        <f>VLOOKUP(tblSalaries[[#This Row],[clean Country]],tblCountries[[Mapping]:[geo_latitude]],4,FALSE)</f>
        <v>40.580584664127599</v>
      </c>
      <c r="O448" s="6" t="s">
        <v>9</v>
      </c>
      <c r="P448" s="6">
        <v>10</v>
      </c>
      <c r="Q448" s="6" t="str">
        <f>IF(tblSalaries[[#This Row],[Years of Experience]]&lt;5,"&lt;5",IF(tblSalaries[[#This Row],[Years of Experience]]&lt;10,"&lt;10",IF(tblSalaries[[#This Row],[Years of Experience]]&lt;15,"&lt;15",IF(tblSalaries[[#This Row],[Years of Experience]]&lt;20,"&lt;20"," &gt;20"))))</f>
        <v>&lt;15</v>
      </c>
      <c r="R448" s="14">
        <v>431</v>
      </c>
      <c r="S448" s="14">
        <f>VLOOKUP(tblSalaries[[#This Row],[clean Country]],Table3[[Country]:[GNI]],2,FALSE)</f>
        <v>47310</v>
      </c>
      <c r="T448" s="18">
        <f>tblSalaries[[#This Row],[Salary in USD]]/tblSalaries[[#This Row],[PPP GNI]]</f>
        <v>1.5852885225110971</v>
      </c>
      <c r="U448" s="27">
        <f>IF(ISNUMBER(VLOOKUP(tblSalaries[[#This Row],[clean Country]],calc!$B$22:$C$127,2,TRUE)),tblSalaries[[#This Row],[Salary in USD]],0.001)</f>
        <v>1E-3</v>
      </c>
    </row>
    <row r="449" spans="2:21" ht="15" customHeight="1" x14ac:dyDescent="0.25">
      <c r="B449" s="6" t="s">
        <v>3664</v>
      </c>
      <c r="C449" s="7">
        <v>41065.920254629629</v>
      </c>
      <c r="D449" s="8">
        <v>75000</v>
      </c>
      <c r="E449" s="6">
        <v>75000</v>
      </c>
      <c r="F449" s="6" t="s">
        <v>6</v>
      </c>
      <c r="G449" s="9">
        <f>tblSalaries[[#This Row],[clean Salary (in local currency)]]*VLOOKUP(tblSalaries[[#This Row],[Currency]],tblXrate[],2,FALSE)</f>
        <v>75000</v>
      </c>
      <c r="H449" s="6" t="s">
        <v>1831</v>
      </c>
      <c r="I449" s="6" t="s">
        <v>4001</v>
      </c>
      <c r="J449" s="6" t="s">
        <v>15</v>
      </c>
      <c r="K449" s="6" t="str">
        <f>VLOOKUP(tblSalaries[[#This Row],[Where do you work]],tblCountries[[Actual]:[Mapping]],2,FALSE)</f>
        <v>USA</v>
      </c>
      <c r="L449" s="6" t="str">
        <f>VLOOKUP(tblSalaries[[#This Row],[clean Country]],tblCountries[[Mapping]:[Region]],2,FALSE)</f>
        <v>America</v>
      </c>
      <c r="M449" s="6">
        <f>VLOOKUP(tblSalaries[[#This Row],[clean Country]],tblCountries[[Mapping]:[geo_latitude]],3,FALSE)</f>
        <v>-100.37109375</v>
      </c>
      <c r="N449" s="6">
        <f>VLOOKUP(tblSalaries[[#This Row],[clean Country]],tblCountries[[Mapping]:[geo_latitude]],4,FALSE)</f>
        <v>40.580584664127599</v>
      </c>
      <c r="O449" s="6" t="s">
        <v>18</v>
      </c>
      <c r="P449" s="6">
        <v>3</v>
      </c>
      <c r="Q449" s="6" t="str">
        <f>IF(tblSalaries[[#This Row],[Years of Experience]]&lt;5,"&lt;5",IF(tblSalaries[[#This Row],[Years of Experience]]&lt;10,"&lt;10",IF(tblSalaries[[#This Row],[Years of Experience]]&lt;15,"&lt;15",IF(tblSalaries[[#This Row],[Years of Experience]]&lt;20,"&lt;20"," &gt;20"))))</f>
        <v>&lt;5</v>
      </c>
      <c r="R449" s="14">
        <v>432</v>
      </c>
      <c r="S449" s="14">
        <f>VLOOKUP(tblSalaries[[#This Row],[clean Country]],Table3[[Country]:[GNI]],2,FALSE)</f>
        <v>47310</v>
      </c>
      <c r="T449" s="18">
        <f>tblSalaries[[#This Row],[Salary in USD]]/tblSalaries[[#This Row],[PPP GNI]]</f>
        <v>1.5852885225110971</v>
      </c>
      <c r="U449" s="27">
        <f>IF(ISNUMBER(VLOOKUP(tblSalaries[[#This Row],[clean Country]],calc!$B$22:$C$127,2,TRUE)),tblSalaries[[#This Row],[Salary in USD]],0.001)</f>
        <v>1E-3</v>
      </c>
    </row>
    <row r="450" spans="2:21" ht="15" customHeight="1" x14ac:dyDescent="0.25">
      <c r="B450" s="6" t="s">
        <v>3707</v>
      </c>
      <c r="C450" s="7">
        <v>41068.014849537038</v>
      </c>
      <c r="D450" s="8">
        <v>75000</v>
      </c>
      <c r="E450" s="6">
        <v>75000</v>
      </c>
      <c r="F450" s="6" t="s">
        <v>6</v>
      </c>
      <c r="G450" s="9">
        <f>tblSalaries[[#This Row],[clean Salary (in local currency)]]*VLOOKUP(tblSalaries[[#This Row],[Currency]],tblXrate[],2,FALSE)</f>
        <v>75000</v>
      </c>
      <c r="H450" s="6" t="s">
        <v>424</v>
      </c>
      <c r="I450" s="6" t="s">
        <v>20</v>
      </c>
      <c r="J450" s="6" t="s">
        <v>15</v>
      </c>
      <c r="K450" s="6" t="str">
        <f>VLOOKUP(tblSalaries[[#This Row],[Where do you work]],tblCountries[[Actual]:[Mapping]],2,FALSE)</f>
        <v>USA</v>
      </c>
      <c r="L450" s="6" t="str">
        <f>VLOOKUP(tblSalaries[[#This Row],[clean Country]],tblCountries[[Mapping]:[Region]],2,FALSE)</f>
        <v>America</v>
      </c>
      <c r="M450" s="6">
        <f>VLOOKUP(tblSalaries[[#This Row],[clean Country]],tblCountries[[Mapping]:[geo_latitude]],3,FALSE)</f>
        <v>-100.37109375</v>
      </c>
      <c r="N450" s="6">
        <f>VLOOKUP(tblSalaries[[#This Row],[clean Country]],tblCountries[[Mapping]:[geo_latitude]],4,FALSE)</f>
        <v>40.580584664127599</v>
      </c>
      <c r="O450" s="6" t="s">
        <v>13</v>
      </c>
      <c r="P450" s="6">
        <v>5</v>
      </c>
      <c r="Q450" s="6" t="str">
        <f>IF(tblSalaries[[#This Row],[Years of Experience]]&lt;5,"&lt;5",IF(tblSalaries[[#This Row],[Years of Experience]]&lt;10,"&lt;10",IF(tblSalaries[[#This Row],[Years of Experience]]&lt;15,"&lt;15",IF(tblSalaries[[#This Row],[Years of Experience]]&lt;20,"&lt;20"," &gt;20"))))</f>
        <v>&lt;10</v>
      </c>
      <c r="R450" s="14">
        <v>433</v>
      </c>
      <c r="S450" s="14">
        <f>VLOOKUP(tblSalaries[[#This Row],[clean Country]],Table3[[Country]:[GNI]],2,FALSE)</f>
        <v>47310</v>
      </c>
      <c r="T450" s="18">
        <f>tblSalaries[[#This Row],[Salary in USD]]/tblSalaries[[#This Row],[PPP GNI]]</f>
        <v>1.5852885225110971</v>
      </c>
      <c r="U450" s="27">
        <f>IF(ISNUMBER(VLOOKUP(tblSalaries[[#This Row],[clean Country]],calc!$B$22:$C$127,2,TRUE)),tblSalaries[[#This Row],[Salary in USD]],0.001)</f>
        <v>1E-3</v>
      </c>
    </row>
    <row r="451" spans="2:21" ht="15" customHeight="1" x14ac:dyDescent="0.25">
      <c r="B451" s="6" t="s">
        <v>3713</v>
      </c>
      <c r="C451" s="7">
        <v>41068.279537037037</v>
      </c>
      <c r="D451" s="8">
        <v>75000</v>
      </c>
      <c r="E451" s="6">
        <v>75000</v>
      </c>
      <c r="F451" s="6" t="s">
        <v>6</v>
      </c>
      <c r="G451" s="9">
        <f>tblSalaries[[#This Row],[clean Salary (in local currency)]]*VLOOKUP(tblSalaries[[#This Row],[Currency]],tblXrate[],2,FALSE)</f>
        <v>75000</v>
      </c>
      <c r="H451" s="6" t="s">
        <v>969</v>
      </c>
      <c r="I451" s="6" t="s">
        <v>310</v>
      </c>
      <c r="J451" s="6" t="s">
        <v>15</v>
      </c>
      <c r="K451" s="6" t="str">
        <f>VLOOKUP(tblSalaries[[#This Row],[Where do you work]],tblCountries[[Actual]:[Mapping]],2,FALSE)</f>
        <v>USA</v>
      </c>
      <c r="L451" s="6" t="str">
        <f>VLOOKUP(tblSalaries[[#This Row],[clean Country]],tblCountries[[Mapping]:[Region]],2,FALSE)</f>
        <v>America</v>
      </c>
      <c r="M451" s="6">
        <f>VLOOKUP(tblSalaries[[#This Row],[clean Country]],tblCountries[[Mapping]:[geo_latitude]],3,FALSE)</f>
        <v>-100.37109375</v>
      </c>
      <c r="N451" s="6">
        <f>VLOOKUP(tblSalaries[[#This Row],[clean Country]],tblCountries[[Mapping]:[geo_latitude]],4,FALSE)</f>
        <v>40.580584664127599</v>
      </c>
      <c r="O451" s="6" t="s">
        <v>13</v>
      </c>
      <c r="P451" s="6">
        <v>1</v>
      </c>
      <c r="Q451" s="6" t="str">
        <f>IF(tblSalaries[[#This Row],[Years of Experience]]&lt;5,"&lt;5",IF(tblSalaries[[#This Row],[Years of Experience]]&lt;10,"&lt;10",IF(tblSalaries[[#This Row],[Years of Experience]]&lt;15,"&lt;15",IF(tblSalaries[[#This Row],[Years of Experience]]&lt;20,"&lt;20"," &gt;20"))))</f>
        <v>&lt;5</v>
      </c>
      <c r="R451" s="14">
        <v>434</v>
      </c>
      <c r="S451" s="14">
        <f>VLOOKUP(tblSalaries[[#This Row],[clean Country]],Table3[[Country]:[GNI]],2,FALSE)</f>
        <v>47310</v>
      </c>
      <c r="T451" s="18">
        <f>tblSalaries[[#This Row],[Salary in USD]]/tblSalaries[[#This Row],[PPP GNI]]</f>
        <v>1.5852885225110971</v>
      </c>
      <c r="U451" s="27">
        <f>IF(ISNUMBER(VLOOKUP(tblSalaries[[#This Row],[clean Country]],calc!$B$22:$C$127,2,TRUE)),tblSalaries[[#This Row],[Salary in USD]],0.001)</f>
        <v>1E-3</v>
      </c>
    </row>
    <row r="452" spans="2:21" ht="15" customHeight="1" x14ac:dyDescent="0.25">
      <c r="B452" s="6" t="s">
        <v>3876</v>
      </c>
      <c r="C452" s="7">
        <v>41080.038518518515</v>
      </c>
      <c r="D452" s="8">
        <v>75000</v>
      </c>
      <c r="E452" s="6">
        <v>75000</v>
      </c>
      <c r="F452" s="6" t="s">
        <v>6</v>
      </c>
      <c r="G452" s="9">
        <f>tblSalaries[[#This Row],[clean Salary (in local currency)]]*VLOOKUP(tblSalaries[[#This Row],[Currency]],tblXrate[],2,FALSE)</f>
        <v>75000</v>
      </c>
      <c r="H452" s="6" t="s">
        <v>153</v>
      </c>
      <c r="I452" s="6" t="s">
        <v>20</v>
      </c>
      <c r="J452" s="6" t="s">
        <v>15</v>
      </c>
      <c r="K452" s="6" t="str">
        <f>VLOOKUP(tblSalaries[[#This Row],[Where do you work]],tblCountries[[Actual]:[Mapping]],2,FALSE)</f>
        <v>USA</v>
      </c>
      <c r="L452" s="6" t="str">
        <f>VLOOKUP(tblSalaries[[#This Row],[clean Country]],tblCountries[[Mapping]:[Region]],2,FALSE)</f>
        <v>America</v>
      </c>
      <c r="M452" s="6">
        <f>VLOOKUP(tblSalaries[[#This Row],[clean Country]],tblCountries[[Mapping]:[geo_latitude]],3,FALSE)</f>
        <v>-100.37109375</v>
      </c>
      <c r="N452" s="6">
        <f>VLOOKUP(tblSalaries[[#This Row],[clean Country]],tblCountries[[Mapping]:[geo_latitude]],4,FALSE)</f>
        <v>40.580584664127599</v>
      </c>
      <c r="O452" s="6" t="s">
        <v>25</v>
      </c>
      <c r="P452" s="6">
        <v>3</v>
      </c>
      <c r="Q452" s="6" t="str">
        <f>IF(tblSalaries[[#This Row],[Years of Experience]]&lt;5,"&lt;5",IF(tblSalaries[[#This Row],[Years of Experience]]&lt;10,"&lt;10",IF(tblSalaries[[#This Row],[Years of Experience]]&lt;15,"&lt;15",IF(tblSalaries[[#This Row],[Years of Experience]]&lt;20,"&lt;20"," &gt;20"))))</f>
        <v>&lt;5</v>
      </c>
      <c r="R452" s="14">
        <v>435</v>
      </c>
      <c r="S452" s="14">
        <f>VLOOKUP(tblSalaries[[#This Row],[clean Country]],Table3[[Country]:[GNI]],2,FALSE)</f>
        <v>47310</v>
      </c>
      <c r="T452" s="18">
        <f>tblSalaries[[#This Row],[Salary in USD]]/tblSalaries[[#This Row],[PPP GNI]]</f>
        <v>1.5852885225110971</v>
      </c>
      <c r="U452" s="27">
        <f>IF(ISNUMBER(VLOOKUP(tblSalaries[[#This Row],[clean Country]],calc!$B$22:$C$127,2,TRUE)),tblSalaries[[#This Row],[Salary in USD]],0.001)</f>
        <v>1E-3</v>
      </c>
    </row>
    <row r="453" spans="2:21" ht="15" customHeight="1" x14ac:dyDescent="0.25">
      <c r="B453" s="6" t="s">
        <v>3752</v>
      </c>
      <c r="C453" s="7">
        <v>41071.419942129629</v>
      </c>
      <c r="D453" s="8">
        <v>74461</v>
      </c>
      <c r="E453" s="6">
        <v>74461</v>
      </c>
      <c r="F453" s="6" t="s">
        <v>6</v>
      </c>
      <c r="G453" s="9">
        <f>tblSalaries[[#This Row],[clean Salary (in local currency)]]*VLOOKUP(tblSalaries[[#This Row],[Currency]],tblXrate[],2,FALSE)</f>
        <v>74461</v>
      </c>
      <c r="H453" s="6" t="s">
        <v>1901</v>
      </c>
      <c r="I453" s="6" t="s">
        <v>4000</v>
      </c>
      <c r="J453" s="6" t="s">
        <v>15</v>
      </c>
      <c r="K453" s="6" t="str">
        <f>VLOOKUP(tblSalaries[[#This Row],[Where do you work]],tblCountries[[Actual]:[Mapping]],2,FALSE)</f>
        <v>USA</v>
      </c>
      <c r="L453" s="6" t="str">
        <f>VLOOKUP(tblSalaries[[#This Row],[clean Country]],tblCountries[[Mapping]:[Region]],2,FALSE)</f>
        <v>America</v>
      </c>
      <c r="M453" s="6">
        <f>VLOOKUP(tblSalaries[[#This Row],[clean Country]],tblCountries[[Mapping]:[geo_latitude]],3,FALSE)</f>
        <v>-100.37109375</v>
      </c>
      <c r="N453" s="6">
        <f>VLOOKUP(tblSalaries[[#This Row],[clean Country]],tblCountries[[Mapping]:[geo_latitude]],4,FALSE)</f>
        <v>40.580584664127599</v>
      </c>
      <c r="O453" s="6" t="s">
        <v>25</v>
      </c>
      <c r="P453" s="6">
        <v>9</v>
      </c>
      <c r="Q453" s="6" t="str">
        <f>IF(tblSalaries[[#This Row],[Years of Experience]]&lt;5,"&lt;5",IF(tblSalaries[[#This Row],[Years of Experience]]&lt;10,"&lt;10",IF(tblSalaries[[#This Row],[Years of Experience]]&lt;15,"&lt;15",IF(tblSalaries[[#This Row],[Years of Experience]]&lt;20,"&lt;20"," &gt;20"))))</f>
        <v>&lt;10</v>
      </c>
      <c r="R453" s="14">
        <v>436</v>
      </c>
      <c r="S453" s="14">
        <f>VLOOKUP(tblSalaries[[#This Row],[clean Country]],Table3[[Country]:[GNI]],2,FALSE)</f>
        <v>47310</v>
      </c>
      <c r="T453" s="18">
        <f>tblSalaries[[#This Row],[Salary in USD]]/tblSalaries[[#This Row],[PPP GNI]]</f>
        <v>1.5738955823293173</v>
      </c>
      <c r="U453" s="27">
        <f>IF(ISNUMBER(VLOOKUP(tblSalaries[[#This Row],[clean Country]],calc!$B$22:$C$127,2,TRUE)),tblSalaries[[#This Row],[Salary in USD]],0.001)</f>
        <v>1E-3</v>
      </c>
    </row>
    <row r="454" spans="2:21" ht="15" customHeight="1" x14ac:dyDescent="0.25">
      <c r="B454" s="6" t="s">
        <v>3485</v>
      </c>
      <c r="C454" s="7">
        <v>41060.053657407407</v>
      </c>
      <c r="D454" s="8">
        <v>74300</v>
      </c>
      <c r="E454" s="6">
        <v>74300</v>
      </c>
      <c r="F454" s="6" t="s">
        <v>6</v>
      </c>
      <c r="G454" s="9">
        <f>tblSalaries[[#This Row],[clean Salary (in local currency)]]*VLOOKUP(tblSalaries[[#This Row],[Currency]],tblXrate[],2,FALSE)</f>
        <v>74300</v>
      </c>
      <c r="H454" s="6" t="s">
        <v>1665</v>
      </c>
      <c r="I454" s="6" t="s">
        <v>20</v>
      </c>
      <c r="J454" s="6" t="s">
        <v>15</v>
      </c>
      <c r="K454" s="6" t="str">
        <f>VLOOKUP(tblSalaries[[#This Row],[Where do you work]],tblCountries[[Actual]:[Mapping]],2,FALSE)</f>
        <v>USA</v>
      </c>
      <c r="L454" s="6" t="str">
        <f>VLOOKUP(tblSalaries[[#This Row],[clean Country]],tblCountries[[Mapping]:[Region]],2,FALSE)</f>
        <v>America</v>
      </c>
      <c r="M454" s="6">
        <f>VLOOKUP(tblSalaries[[#This Row],[clean Country]],tblCountries[[Mapping]:[geo_latitude]],3,FALSE)</f>
        <v>-100.37109375</v>
      </c>
      <c r="N454" s="6">
        <f>VLOOKUP(tblSalaries[[#This Row],[clean Country]],tblCountries[[Mapping]:[geo_latitude]],4,FALSE)</f>
        <v>40.580584664127599</v>
      </c>
      <c r="O454" s="6" t="s">
        <v>9</v>
      </c>
      <c r="P454" s="6">
        <v>3</v>
      </c>
      <c r="Q454" s="6" t="str">
        <f>IF(tblSalaries[[#This Row],[Years of Experience]]&lt;5,"&lt;5",IF(tblSalaries[[#This Row],[Years of Experience]]&lt;10,"&lt;10",IF(tblSalaries[[#This Row],[Years of Experience]]&lt;15,"&lt;15",IF(tblSalaries[[#This Row],[Years of Experience]]&lt;20,"&lt;20"," &gt;20"))))</f>
        <v>&lt;5</v>
      </c>
      <c r="R454" s="14">
        <v>437</v>
      </c>
      <c r="S454" s="14">
        <f>VLOOKUP(tblSalaries[[#This Row],[clean Country]],Table3[[Country]:[GNI]],2,FALSE)</f>
        <v>47310</v>
      </c>
      <c r="T454" s="18">
        <f>tblSalaries[[#This Row],[Salary in USD]]/tblSalaries[[#This Row],[PPP GNI]]</f>
        <v>1.5704924963009934</v>
      </c>
      <c r="U454" s="27">
        <f>IF(ISNUMBER(VLOOKUP(tblSalaries[[#This Row],[clean Country]],calc!$B$22:$C$127,2,TRUE)),tblSalaries[[#This Row],[Salary in USD]],0.001)</f>
        <v>1E-3</v>
      </c>
    </row>
    <row r="455" spans="2:21" ht="15" customHeight="1" x14ac:dyDescent="0.25">
      <c r="B455" s="6" t="s">
        <v>2106</v>
      </c>
      <c r="C455" s="7">
        <v>41055.028252314813</v>
      </c>
      <c r="D455" s="8">
        <v>74000</v>
      </c>
      <c r="E455" s="6">
        <v>74000</v>
      </c>
      <c r="F455" s="6" t="s">
        <v>6</v>
      </c>
      <c r="G455" s="9">
        <f>tblSalaries[[#This Row],[clean Salary (in local currency)]]*VLOOKUP(tblSalaries[[#This Row],[Currency]],tblXrate[],2,FALSE)</f>
        <v>74000</v>
      </c>
      <c r="H455" s="6" t="s">
        <v>76</v>
      </c>
      <c r="I455" s="6" t="s">
        <v>356</v>
      </c>
      <c r="J455" s="6" t="s">
        <v>15</v>
      </c>
      <c r="K455" s="6" t="str">
        <f>VLOOKUP(tblSalaries[[#This Row],[Where do you work]],tblCountries[[Actual]:[Mapping]],2,FALSE)</f>
        <v>USA</v>
      </c>
      <c r="L455" s="6" t="str">
        <f>VLOOKUP(tblSalaries[[#This Row],[clean Country]],tblCountries[[Mapping]:[Region]],2,FALSE)</f>
        <v>America</v>
      </c>
      <c r="M455" s="6">
        <f>VLOOKUP(tblSalaries[[#This Row],[clean Country]],tblCountries[[Mapping]:[geo_latitude]],3,FALSE)</f>
        <v>-100.37109375</v>
      </c>
      <c r="N455" s="6">
        <f>VLOOKUP(tblSalaries[[#This Row],[clean Country]],tblCountries[[Mapping]:[geo_latitude]],4,FALSE)</f>
        <v>40.580584664127599</v>
      </c>
      <c r="O455" s="6" t="s">
        <v>9</v>
      </c>
      <c r="P455" s="6"/>
      <c r="Q455" s="6" t="str">
        <f>IF(tblSalaries[[#This Row],[Years of Experience]]&lt;5,"&lt;5",IF(tblSalaries[[#This Row],[Years of Experience]]&lt;10,"&lt;10",IF(tblSalaries[[#This Row],[Years of Experience]]&lt;15,"&lt;15",IF(tblSalaries[[#This Row],[Years of Experience]]&lt;20,"&lt;20"," &gt;20"))))</f>
        <v>&lt;5</v>
      </c>
      <c r="R455" s="14">
        <v>438</v>
      </c>
      <c r="S455" s="14">
        <f>VLOOKUP(tblSalaries[[#This Row],[clean Country]],Table3[[Country]:[GNI]],2,FALSE)</f>
        <v>47310</v>
      </c>
      <c r="T455" s="18">
        <f>tblSalaries[[#This Row],[Salary in USD]]/tblSalaries[[#This Row],[PPP GNI]]</f>
        <v>1.564151342210949</v>
      </c>
      <c r="U455" s="27">
        <f>IF(ISNUMBER(VLOOKUP(tblSalaries[[#This Row],[clean Country]],calc!$B$22:$C$127,2,TRUE)),tblSalaries[[#This Row],[Salary in USD]],0.001)</f>
        <v>1E-3</v>
      </c>
    </row>
    <row r="456" spans="2:21" ht="15" customHeight="1" x14ac:dyDescent="0.25">
      <c r="B456" s="6" t="s">
        <v>2449</v>
      </c>
      <c r="C456" s="7">
        <v>41055.120474537034</v>
      </c>
      <c r="D456" s="8">
        <v>74000</v>
      </c>
      <c r="E456" s="6">
        <v>74000</v>
      </c>
      <c r="F456" s="6" t="s">
        <v>6</v>
      </c>
      <c r="G456" s="9">
        <f>tblSalaries[[#This Row],[clean Salary (in local currency)]]*VLOOKUP(tblSalaries[[#This Row],[Currency]],tblXrate[],2,FALSE)</f>
        <v>74000</v>
      </c>
      <c r="H456" s="6" t="s">
        <v>279</v>
      </c>
      <c r="I456" s="6" t="s">
        <v>279</v>
      </c>
      <c r="J456" s="6" t="s">
        <v>15</v>
      </c>
      <c r="K456" s="6" t="str">
        <f>VLOOKUP(tblSalaries[[#This Row],[Where do you work]],tblCountries[[Actual]:[Mapping]],2,FALSE)</f>
        <v>USA</v>
      </c>
      <c r="L456" s="6" t="str">
        <f>VLOOKUP(tblSalaries[[#This Row],[clean Country]],tblCountries[[Mapping]:[Region]],2,FALSE)</f>
        <v>America</v>
      </c>
      <c r="M456" s="6">
        <f>VLOOKUP(tblSalaries[[#This Row],[clean Country]],tblCountries[[Mapping]:[geo_latitude]],3,FALSE)</f>
        <v>-100.37109375</v>
      </c>
      <c r="N456" s="6">
        <f>VLOOKUP(tblSalaries[[#This Row],[clean Country]],tblCountries[[Mapping]:[geo_latitude]],4,FALSE)</f>
        <v>40.580584664127599</v>
      </c>
      <c r="O456" s="6" t="s">
        <v>9</v>
      </c>
      <c r="P456" s="6"/>
      <c r="Q456" s="6" t="str">
        <f>IF(tblSalaries[[#This Row],[Years of Experience]]&lt;5,"&lt;5",IF(tblSalaries[[#This Row],[Years of Experience]]&lt;10,"&lt;10",IF(tblSalaries[[#This Row],[Years of Experience]]&lt;15,"&lt;15",IF(tblSalaries[[#This Row],[Years of Experience]]&lt;20,"&lt;20"," &gt;20"))))</f>
        <v>&lt;5</v>
      </c>
      <c r="R456" s="14">
        <v>439</v>
      </c>
      <c r="S456" s="14">
        <f>VLOOKUP(tblSalaries[[#This Row],[clean Country]],Table3[[Country]:[GNI]],2,FALSE)</f>
        <v>47310</v>
      </c>
      <c r="T456" s="18">
        <f>tblSalaries[[#This Row],[Salary in USD]]/tblSalaries[[#This Row],[PPP GNI]]</f>
        <v>1.564151342210949</v>
      </c>
      <c r="U456" s="27">
        <f>IF(ISNUMBER(VLOOKUP(tblSalaries[[#This Row],[clean Country]],calc!$B$22:$C$127,2,TRUE)),tblSalaries[[#This Row],[Salary in USD]],0.001)</f>
        <v>1E-3</v>
      </c>
    </row>
    <row r="457" spans="2:21" ht="15" customHeight="1" x14ac:dyDescent="0.25">
      <c r="B457" s="6" t="s">
        <v>3198</v>
      </c>
      <c r="C457" s="7">
        <v>41058.025243055556</v>
      </c>
      <c r="D457" s="8">
        <v>74000</v>
      </c>
      <c r="E457" s="6">
        <v>74000</v>
      </c>
      <c r="F457" s="6" t="s">
        <v>6</v>
      </c>
      <c r="G457" s="9">
        <f>tblSalaries[[#This Row],[clean Salary (in local currency)]]*VLOOKUP(tblSalaries[[#This Row],[Currency]],tblXrate[],2,FALSE)</f>
        <v>74000</v>
      </c>
      <c r="H457" s="6" t="s">
        <v>1367</v>
      </c>
      <c r="I457" s="6" t="s">
        <v>67</v>
      </c>
      <c r="J457" s="6" t="s">
        <v>15</v>
      </c>
      <c r="K457" s="6" t="str">
        <f>VLOOKUP(tblSalaries[[#This Row],[Where do you work]],tblCountries[[Actual]:[Mapping]],2,FALSE)</f>
        <v>USA</v>
      </c>
      <c r="L457" s="6" t="str">
        <f>VLOOKUP(tblSalaries[[#This Row],[clean Country]],tblCountries[[Mapping]:[Region]],2,FALSE)</f>
        <v>America</v>
      </c>
      <c r="M457" s="6">
        <f>VLOOKUP(tblSalaries[[#This Row],[clean Country]],tblCountries[[Mapping]:[geo_latitude]],3,FALSE)</f>
        <v>-100.37109375</v>
      </c>
      <c r="N457" s="6">
        <f>VLOOKUP(tblSalaries[[#This Row],[clean Country]],tblCountries[[Mapping]:[geo_latitude]],4,FALSE)</f>
        <v>40.580584664127599</v>
      </c>
      <c r="O457" s="6" t="s">
        <v>9</v>
      </c>
      <c r="P457" s="6">
        <v>10</v>
      </c>
      <c r="Q457" s="6" t="str">
        <f>IF(tblSalaries[[#This Row],[Years of Experience]]&lt;5,"&lt;5",IF(tblSalaries[[#This Row],[Years of Experience]]&lt;10,"&lt;10",IF(tblSalaries[[#This Row],[Years of Experience]]&lt;15,"&lt;15",IF(tblSalaries[[#This Row],[Years of Experience]]&lt;20,"&lt;20"," &gt;20"))))</f>
        <v>&lt;15</v>
      </c>
      <c r="R457" s="14">
        <v>440</v>
      </c>
      <c r="S457" s="14">
        <f>VLOOKUP(tblSalaries[[#This Row],[clean Country]],Table3[[Country]:[GNI]],2,FALSE)</f>
        <v>47310</v>
      </c>
      <c r="T457" s="18">
        <f>tblSalaries[[#This Row],[Salary in USD]]/tblSalaries[[#This Row],[PPP GNI]]</f>
        <v>1.564151342210949</v>
      </c>
      <c r="U457" s="27">
        <f>IF(ISNUMBER(VLOOKUP(tblSalaries[[#This Row],[clean Country]],calc!$B$22:$C$127,2,TRUE)),tblSalaries[[#This Row],[Salary in USD]],0.001)</f>
        <v>1E-3</v>
      </c>
    </row>
    <row r="458" spans="2:21" ht="15" customHeight="1" x14ac:dyDescent="0.25">
      <c r="B458" s="6" t="s">
        <v>2358</v>
      </c>
      <c r="C458" s="7">
        <v>41055.071192129632</v>
      </c>
      <c r="D458" s="8">
        <v>75000</v>
      </c>
      <c r="E458" s="6">
        <v>75000</v>
      </c>
      <c r="F458" s="6" t="s">
        <v>86</v>
      </c>
      <c r="G458" s="9">
        <f>tblSalaries[[#This Row],[clean Salary (in local currency)]]*VLOOKUP(tblSalaries[[#This Row],[Currency]],tblXrate[],2,FALSE)</f>
        <v>73752.11422727452</v>
      </c>
      <c r="H458" s="6" t="s">
        <v>439</v>
      </c>
      <c r="I458" s="6" t="s">
        <v>20</v>
      </c>
      <c r="J458" s="6" t="s">
        <v>205</v>
      </c>
      <c r="K458" s="6" t="str">
        <f>VLOOKUP(tblSalaries[[#This Row],[Where do you work]],tblCountries[[Actual]:[Mapping]],2,FALSE)</f>
        <v>Canada</v>
      </c>
      <c r="L458" s="6" t="str">
        <f>VLOOKUP(tblSalaries[[#This Row],[clean Country]],tblCountries[[Mapping]:[Region]],2,FALSE)</f>
        <v>America</v>
      </c>
      <c r="M458" s="6">
        <f>VLOOKUP(tblSalaries[[#This Row],[clean Country]],tblCountries[[Mapping]:[geo_latitude]],3,FALSE)</f>
        <v>-96.081121840459303</v>
      </c>
      <c r="N458" s="6">
        <f>VLOOKUP(tblSalaries[[#This Row],[clean Country]],tblCountries[[Mapping]:[geo_latitude]],4,FALSE)</f>
        <v>62.8661033080922</v>
      </c>
      <c r="O458" s="6" t="s">
        <v>9</v>
      </c>
      <c r="P458" s="6"/>
      <c r="Q458" s="6" t="str">
        <f>IF(tblSalaries[[#This Row],[Years of Experience]]&lt;5,"&lt;5",IF(tblSalaries[[#This Row],[Years of Experience]]&lt;10,"&lt;10",IF(tblSalaries[[#This Row],[Years of Experience]]&lt;15,"&lt;15",IF(tblSalaries[[#This Row],[Years of Experience]]&lt;20,"&lt;20"," &gt;20"))))</f>
        <v>&lt;5</v>
      </c>
      <c r="R458" s="14">
        <v>441</v>
      </c>
      <c r="S458" s="14">
        <f>VLOOKUP(tblSalaries[[#This Row],[clean Country]],Table3[[Country]:[GNI]],2,FALSE)</f>
        <v>38370</v>
      </c>
      <c r="T458" s="18">
        <f>tblSalaries[[#This Row],[Salary in USD]]/tblSalaries[[#This Row],[PPP GNI]]</f>
        <v>1.9221296384486453</v>
      </c>
      <c r="U458" s="27">
        <f>IF(ISNUMBER(VLOOKUP(tblSalaries[[#This Row],[clean Country]],calc!$B$22:$C$127,2,TRUE)),tblSalaries[[#This Row],[Salary in USD]],0.001)</f>
        <v>1E-3</v>
      </c>
    </row>
    <row r="459" spans="2:21" ht="15" customHeight="1" x14ac:dyDescent="0.25">
      <c r="B459" s="6" t="s">
        <v>3370</v>
      </c>
      <c r="C459" s="7">
        <v>41058.925787037035</v>
      </c>
      <c r="D459" s="8">
        <v>73500</v>
      </c>
      <c r="E459" s="6">
        <v>73500</v>
      </c>
      <c r="F459" s="6" t="s">
        <v>6</v>
      </c>
      <c r="G459" s="9">
        <f>tblSalaries[[#This Row],[clean Salary (in local currency)]]*VLOOKUP(tblSalaries[[#This Row],[Currency]],tblXrate[],2,FALSE)</f>
        <v>73500</v>
      </c>
      <c r="H459" s="6" t="s">
        <v>1555</v>
      </c>
      <c r="I459" s="6" t="s">
        <v>20</v>
      </c>
      <c r="J459" s="6" t="s">
        <v>15</v>
      </c>
      <c r="K459" s="6" t="str">
        <f>VLOOKUP(tblSalaries[[#This Row],[Where do you work]],tblCountries[[Actual]:[Mapping]],2,FALSE)</f>
        <v>USA</v>
      </c>
      <c r="L459" s="6" t="str">
        <f>VLOOKUP(tblSalaries[[#This Row],[clean Country]],tblCountries[[Mapping]:[Region]],2,FALSE)</f>
        <v>America</v>
      </c>
      <c r="M459" s="6">
        <f>VLOOKUP(tblSalaries[[#This Row],[clean Country]],tblCountries[[Mapping]:[geo_latitude]],3,FALSE)</f>
        <v>-100.37109375</v>
      </c>
      <c r="N459" s="6">
        <f>VLOOKUP(tblSalaries[[#This Row],[clean Country]],tblCountries[[Mapping]:[geo_latitude]],4,FALSE)</f>
        <v>40.580584664127599</v>
      </c>
      <c r="O459" s="6" t="s">
        <v>13</v>
      </c>
      <c r="P459" s="6">
        <v>6</v>
      </c>
      <c r="Q459" s="6" t="str">
        <f>IF(tblSalaries[[#This Row],[Years of Experience]]&lt;5,"&lt;5",IF(tblSalaries[[#This Row],[Years of Experience]]&lt;10,"&lt;10",IF(tblSalaries[[#This Row],[Years of Experience]]&lt;15,"&lt;15",IF(tblSalaries[[#This Row],[Years of Experience]]&lt;20,"&lt;20"," &gt;20"))))</f>
        <v>&lt;10</v>
      </c>
      <c r="R459" s="14">
        <v>442</v>
      </c>
      <c r="S459" s="14">
        <f>VLOOKUP(tblSalaries[[#This Row],[clean Country]],Table3[[Country]:[GNI]],2,FALSE)</f>
        <v>47310</v>
      </c>
      <c r="T459" s="18">
        <f>tblSalaries[[#This Row],[Salary in USD]]/tblSalaries[[#This Row],[PPP GNI]]</f>
        <v>1.5535827520608751</v>
      </c>
      <c r="U459" s="27">
        <f>IF(ISNUMBER(VLOOKUP(tblSalaries[[#This Row],[clean Country]],calc!$B$22:$C$127,2,TRUE)),tblSalaries[[#This Row],[Salary in USD]],0.001)</f>
        <v>1E-3</v>
      </c>
    </row>
    <row r="460" spans="2:21" ht="15" customHeight="1" x14ac:dyDescent="0.25">
      <c r="B460" s="6" t="s">
        <v>2243</v>
      </c>
      <c r="C460" s="7">
        <v>41055.043298611112</v>
      </c>
      <c r="D460" s="8">
        <v>73000</v>
      </c>
      <c r="E460" s="6">
        <v>73000</v>
      </c>
      <c r="F460" s="6" t="s">
        <v>6</v>
      </c>
      <c r="G460" s="9">
        <f>tblSalaries[[#This Row],[clean Salary (in local currency)]]*VLOOKUP(tblSalaries[[#This Row],[Currency]],tblXrate[],2,FALSE)</f>
        <v>73000</v>
      </c>
      <c r="H460" s="6" t="s">
        <v>14</v>
      </c>
      <c r="I460" s="6" t="s">
        <v>20</v>
      </c>
      <c r="J460" s="6" t="s">
        <v>15</v>
      </c>
      <c r="K460" s="6" t="str">
        <f>VLOOKUP(tblSalaries[[#This Row],[Where do you work]],tblCountries[[Actual]:[Mapping]],2,FALSE)</f>
        <v>USA</v>
      </c>
      <c r="L460" s="6" t="str">
        <f>VLOOKUP(tblSalaries[[#This Row],[clean Country]],tblCountries[[Mapping]:[Region]],2,FALSE)</f>
        <v>America</v>
      </c>
      <c r="M460" s="6">
        <f>VLOOKUP(tblSalaries[[#This Row],[clean Country]],tblCountries[[Mapping]:[geo_latitude]],3,FALSE)</f>
        <v>-100.37109375</v>
      </c>
      <c r="N460" s="6">
        <f>VLOOKUP(tblSalaries[[#This Row],[clean Country]],tblCountries[[Mapping]:[geo_latitude]],4,FALSE)</f>
        <v>40.580584664127599</v>
      </c>
      <c r="O460" s="6" t="s">
        <v>9</v>
      </c>
      <c r="P460" s="6"/>
      <c r="Q460" s="6" t="str">
        <f>IF(tblSalaries[[#This Row],[Years of Experience]]&lt;5,"&lt;5",IF(tblSalaries[[#This Row],[Years of Experience]]&lt;10,"&lt;10",IF(tblSalaries[[#This Row],[Years of Experience]]&lt;15,"&lt;15",IF(tblSalaries[[#This Row],[Years of Experience]]&lt;20,"&lt;20"," &gt;20"))))</f>
        <v>&lt;5</v>
      </c>
      <c r="R460" s="14">
        <v>443</v>
      </c>
      <c r="S460" s="14">
        <f>VLOOKUP(tblSalaries[[#This Row],[clean Country]],Table3[[Country]:[GNI]],2,FALSE)</f>
        <v>47310</v>
      </c>
      <c r="T460" s="18">
        <f>tblSalaries[[#This Row],[Salary in USD]]/tblSalaries[[#This Row],[PPP GNI]]</f>
        <v>1.5430141619108011</v>
      </c>
      <c r="U460" s="27">
        <f>IF(ISNUMBER(VLOOKUP(tblSalaries[[#This Row],[clean Country]],calc!$B$22:$C$127,2,TRUE)),tblSalaries[[#This Row],[Salary in USD]],0.001)</f>
        <v>1E-3</v>
      </c>
    </row>
    <row r="461" spans="2:21" ht="15" customHeight="1" x14ac:dyDescent="0.25">
      <c r="B461" s="6" t="s">
        <v>2265</v>
      </c>
      <c r="C461" s="7">
        <v>41055.047268518516</v>
      </c>
      <c r="D461" s="8">
        <v>73000</v>
      </c>
      <c r="E461" s="6">
        <v>73000</v>
      </c>
      <c r="F461" s="6" t="s">
        <v>6</v>
      </c>
      <c r="G461" s="9">
        <f>tblSalaries[[#This Row],[clean Salary (in local currency)]]*VLOOKUP(tblSalaries[[#This Row],[Currency]],tblXrate[],2,FALSE)</f>
        <v>73000</v>
      </c>
      <c r="H461" s="6" t="s">
        <v>333</v>
      </c>
      <c r="I461" s="6" t="s">
        <v>67</v>
      </c>
      <c r="J461" s="6" t="s">
        <v>15</v>
      </c>
      <c r="K461" s="6" t="str">
        <f>VLOOKUP(tblSalaries[[#This Row],[Where do you work]],tblCountries[[Actual]:[Mapping]],2,FALSE)</f>
        <v>USA</v>
      </c>
      <c r="L461" s="6" t="str">
        <f>VLOOKUP(tblSalaries[[#This Row],[clean Country]],tblCountries[[Mapping]:[Region]],2,FALSE)</f>
        <v>America</v>
      </c>
      <c r="M461" s="6">
        <f>VLOOKUP(tblSalaries[[#This Row],[clean Country]],tblCountries[[Mapping]:[geo_latitude]],3,FALSE)</f>
        <v>-100.37109375</v>
      </c>
      <c r="N461" s="6">
        <f>VLOOKUP(tblSalaries[[#This Row],[clean Country]],tblCountries[[Mapping]:[geo_latitude]],4,FALSE)</f>
        <v>40.580584664127599</v>
      </c>
      <c r="O461" s="6" t="s">
        <v>9</v>
      </c>
      <c r="P461" s="6"/>
      <c r="Q461" s="6" t="str">
        <f>IF(tblSalaries[[#This Row],[Years of Experience]]&lt;5,"&lt;5",IF(tblSalaries[[#This Row],[Years of Experience]]&lt;10,"&lt;10",IF(tblSalaries[[#This Row],[Years of Experience]]&lt;15,"&lt;15",IF(tblSalaries[[#This Row],[Years of Experience]]&lt;20,"&lt;20"," &gt;20"))))</f>
        <v>&lt;5</v>
      </c>
      <c r="R461" s="14">
        <v>444</v>
      </c>
      <c r="S461" s="14">
        <f>VLOOKUP(tblSalaries[[#This Row],[clean Country]],Table3[[Country]:[GNI]],2,FALSE)</f>
        <v>47310</v>
      </c>
      <c r="T461" s="18">
        <f>tblSalaries[[#This Row],[Salary in USD]]/tblSalaries[[#This Row],[PPP GNI]]</f>
        <v>1.5430141619108011</v>
      </c>
      <c r="U461" s="27">
        <f>IF(ISNUMBER(VLOOKUP(tblSalaries[[#This Row],[clean Country]],calc!$B$22:$C$127,2,TRUE)),tblSalaries[[#This Row],[Salary in USD]],0.001)</f>
        <v>1E-3</v>
      </c>
    </row>
    <row r="462" spans="2:21" ht="15" customHeight="1" x14ac:dyDescent="0.25">
      <c r="B462" s="6" t="s">
        <v>3674</v>
      </c>
      <c r="C462" s="7">
        <v>41066.135370370372</v>
      </c>
      <c r="D462" s="8">
        <v>73000</v>
      </c>
      <c r="E462" s="6">
        <v>73000</v>
      </c>
      <c r="F462" s="6" t="s">
        <v>6</v>
      </c>
      <c r="G462" s="9">
        <f>tblSalaries[[#This Row],[clean Salary (in local currency)]]*VLOOKUP(tblSalaries[[#This Row],[Currency]],tblXrate[],2,FALSE)</f>
        <v>73000</v>
      </c>
      <c r="H462" s="6" t="s">
        <v>1841</v>
      </c>
      <c r="I462" s="6" t="s">
        <v>52</v>
      </c>
      <c r="J462" s="6" t="s">
        <v>15</v>
      </c>
      <c r="K462" s="6" t="str">
        <f>VLOOKUP(tblSalaries[[#This Row],[Where do you work]],tblCountries[[Actual]:[Mapping]],2,FALSE)</f>
        <v>USA</v>
      </c>
      <c r="L462" s="6" t="str">
        <f>VLOOKUP(tblSalaries[[#This Row],[clean Country]],tblCountries[[Mapping]:[Region]],2,FALSE)</f>
        <v>America</v>
      </c>
      <c r="M462" s="6">
        <f>VLOOKUP(tblSalaries[[#This Row],[clean Country]],tblCountries[[Mapping]:[geo_latitude]],3,FALSE)</f>
        <v>-100.37109375</v>
      </c>
      <c r="N462" s="6">
        <f>VLOOKUP(tblSalaries[[#This Row],[clean Country]],tblCountries[[Mapping]:[geo_latitude]],4,FALSE)</f>
        <v>40.580584664127599</v>
      </c>
      <c r="O462" s="6" t="s">
        <v>18</v>
      </c>
      <c r="P462" s="6">
        <v>6</v>
      </c>
      <c r="Q462" s="6" t="str">
        <f>IF(tblSalaries[[#This Row],[Years of Experience]]&lt;5,"&lt;5",IF(tblSalaries[[#This Row],[Years of Experience]]&lt;10,"&lt;10",IF(tblSalaries[[#This Row],[Years of Experience]]&lt;15,"&lt;15",IF(tblSalaries[[#This Row],[Years of Experience]]&lt;20,"&lt;20"," &gt;20"))))</f>
        <v>&lt;10</v>
      </c>
      <c r="R462" s="14">
        <v>445</v>
      </c>
      <c r="S462" s="14">
        <f>VLOOKUP(tblSalaries[[#This Row],[clean Country]],Table3[[Country]:[GNI]],2,FALSE)</f>
        <v>47310</v>
      </c>
      <c r="T462" s="18">
        <f>tblSalaries[[#This Row],[Salary in USD]]/tblSalaries[[#This Row],[PPP GNI]]</f>
        <v>1.5430141619108011</v>
      </c>
      <c r="U462" s="27">
        <f>IF(ISNUMBER(VLOOKUP(tblSalaries[[#This Row],[clean Country]],calc!$B$22:$C$127,2,TRUE)),tblSalaries[[#This Row],[Salary in USD]],0.001)</f>
        <v>1E-3</v>
      </c>
    </row>
    <row r="463" spans="2:21" ht="15" customHeight="1" x14ac:dyDescent="0.25">
      <c r="B463" s="6" t="s">
        <v>3530</v>
      </c>
      <c r="C463" s="7">
        <v>41060.921516203707</v>
      </c>
      <c r="D463" s="8">
        <v>74000</v>
      </c>
      <c r="E463" s="6">
        <v>74000</v>
      </c>
      <c r="F463" s="6" t="s">
        <v>86</v>
      </c>
      <c r="G463" s="9">
        <f>tblSalaries[[#This Row],[clean Salary (in local currency)]]*VLOOKUP(tblSalaries[[#This Row],[Currency]],tblXrate[],2,FALSE)</f>
        <v>72768.752704244194</v>
      </c>
      <c r="H463" s="6" t="s">
        <v>386</v>
      </c>
      <c r="I463" s="6" t="s">
        <v>20</v>
      </c>
      <c r="J463" s="6" t="s">
        <v>88</v>
      </c>
      <c r="K463" s="6" t="str">
        <f>VLOOKUP(tblSalaries[[#This Row],[Where do you work]],tblCountries[[Actual]:[Mapping]],2,FALSE)</f>
        <v>Canada</v>
      </c>
      <c r="L463" s="6" t="str">
        <f>VLOOKUP(tblSalaries[[#This Row],[clean Country]],tblCountries[[Mapping]:[Region]],2,FALSE)</f>
        <v>America</v>
      </c>
      <c r="M463" s="6">
        <f>VLOOKUP(tblSalaries[[#This Row],[clean Country]],tblCountries[[Mapping]:[geo_latitude]],3,FALSE)</f>
        <v>-96.081121840459303</v>
      </c>
      <c r="N463" s="6">
        <f>VLOOKUP(tblSalaries[[#This Row],[clean Country]],tblCountries[[Mapping]:[geo_latitude]],4,FALSE)</f>
        <v>62.8661033080922</v>
      </c>
      <c r="O463" s="6" t="s">
        <v>9</v>
      </c>
      <c r="P463" s="6">
        <v>10</v>
      </c>
      <c r="Q463" s="6" t="str">
        <f>IF(tblSalaries[[#This Row],[Years of Experience]]&lt;5,"&lt;5",IF(tblSalaries[[#This Row],[Years of Experience]]&lt;10,"&lt;10",IF(tblSalaries[[#This Row],[Years of Experience]]&lt;15,"&lt;15",IF(tblSalaries[[#This Row],[Years of Experience]]&lt;20,"&lt;20"," &gt;20"))))</f>
        <v>&lt;15</v>
      </c>
      <c r="R463" s="14">
        <v>446</v>
      </c>
      <c r="S463" s="14">
        <f>VLOOKUP(tblSalaries[[#This Row],[clean Country]],Table3[[Country]:[GNI]],2,FALSE)</f>
        <v>38370</v>
      </c>
      <c r="T463" s="18">
        <f>tblSalaries[[#This Row],[Salary in USD]]/tblSalaries[[#This Row],[PPP GNI]]</f>
        <v>1.89650124326933</v>
      </c>
      <c r="U463" s="27">
        <f>IF(ISNUMBER(VLOOKUP(tblSalaries[[#This Row],[clean Country]],calc!$B$22:$C$127,2,TRUE)),tblSalaries[[#This Row],[Salary in USD]],0.001)</f>
        <v>1E-3</v>
      </c>
    </row>
    <row r="464" spans="2:21" ht="15" customHeight="1" x14ac:dyDescent="0.25">
      <c r="B464" s="6" t="s">
        <v>2521</v>
      </c>
      <c r="C464" s="7">
        <v>41055.194861111115</v>
      </c>
      <c r="D464" s="8">
        <v>72600</v>
      </c>
      <c r="E464" s="6">
        <v>72600</v>
      </c>
      <c r="F464" s="6" t="s">
        <v>6</v>
      </c>
      <c r="G464" s="9">
        <f>tblSalaries[[#This Row],[clean Salary (in local currency)]]*VLOOKUP(tblSalaries[[#This Row],[Currency]],tblXrate[],2,FALSE)</f>
        <v>72600</v>
      </c>
      <c r="H464" s="6" t="s">
        <v>623</v>
      </c>
      <c r="I464" s="6" t="s">
        <v>52</v>
      </c>
      <c r="J464" s="6" t="s">
        <v>15</v>
      </c>
      <c r="K464" s="6" t="str">
        <f>VLOOKUP(tblSalaries[[#This Row],[Where do you work]],tblCountries[[Actual]:[Mapping]],2,FALSE)</f>
        <v>USA</v>
      </c>
      <c r="L464" s="6" t="str">
        <f>VLOOKUP(tblSalaries[[#This Row],[clean Country]],tblCountries[[Mapping]:[Region]],2,FALSE)</f>
        <v>America</v>
      </c>
      <c r="M464" s="6">
        <f>VLOOKUP(tblSalaries[[#This Row],[clean Country]],tblCountries[[Mapping]:[geo_latitude]],3,FALSE)</f>
        <v>-100.37109375</v>
      </c>
      <c r="N464" s="6">
        <f>VLOOKUP(tblSalaries[[#This Row],[clean Country]],tblCountries[[Mapping]:[geo_latitude]],4,FALSE)</f>
        <v>40.580584664127599</v>
      </c>
      <c r="O464" s="6" t="s">
        <v>18</v>
      </c>
      <c r="P464" s="6"/>
      <c r="Q464" s="6" t="str">
        <f>IF(tblSalaries[[#This Row],[Years of Experience]]&lt;5,"&lt;5",IF(tblSalaries[[#This Row],[Years of Experience]]&lt;10,"&lt;10",IF(tblSalaries[[#This Row],[Years of Experience]]&lt;15,"&lt;15",IF(tblSalaries[[#This Row],[Years of Experience]]&lt;20,"&lt;20"," &gt;20"))))</f>
        <v>&lt;5</v>
      </c>
      <c r="R464" s="14">
        <v>447</v>
      </c>
      <c r="S464" s="14">
        <f>VLOOKUP(tblSalaries[[#This Row],[clean Country]],Table3[[Country]:[GNI]],2,FALSE)</f>
        <v>47310</v>
      </c>
      <c r="T464" s="18">
        <f>tblSalaries[[#This Row],[Salary in USD]]/tblSalaries[[#This Row],[PPP GNI]]</f>
        <v>1.5345592897907419</v>
      </c>
      <c r="U464" s="27">
        <f>IF(ISNUMBER(VLOOKUP(tblSalaries[[#This Row],[clean Country]],calc!$B$22:$C$127,2,TRUE)),tblSalaries[[#This Row],[Salary in USD]],0.001)</f>
        <v>1E-3</v>
      </c>
    </row>
    <row r="465" spans="2:21" ht="15" customHeight="1" x14ac:dyDescent="0.25">
      <c r="B465" s="6" t="s">
        <v>3005</v>
      </c>
      <c r="C465" s="7">
        <v>41057.511030092595</v>
      </c>
      <c r="D465" s="8" t="s">
        <v>1158</v>
      </c>
      <c r="E465" s="6">
        <v>92000</v>
      </c>
      <c r="F465" s="6" t="s">
        <v>1159</v>
      </c>
      <c r="G465" s="9">
        <f>tblSalaries[[#This Row],[clean Salary (in local currency)]]*VLOOKUP(tblSalaries[[#This Row],[Currency]],tblXrate[],2,FALSE)</f>
        <v>72571.80269935554</v>
      </c>
      <c r="H465" s="6" t="s">
        <v>642</v>
      </c>
      <c r="I465" s="6" t="s">
        <v>52</v>
      </c>
      <c r="J465" s="6" t="s">
        <v>171</v>
      </c>
      <c r="K465" s="6" t="str">
        <f>VLOOKUP(tblSalaries[[#This Row],[Where do you work]],tblCountries[[Actual]:[Mapping]],2,FALSE)</f>
        <v>Singapore</v>
      </c>
      <c r="L465" s="6" t="str">
        <f>VLOOKUP(tblSalaries[[#This Row],[clean Country]],tblCountries[[Mapping]:[Region]],2,FALSE)</f>
        <v>Asia</v>
      </c>
      <c r="M465" s="6">
        <f>VLOOKUP(tblSalaries[[#This Row],[clean Country]],tblCountries[[Mapping]:[geo_latitude]],3,FALSE)</f>
        <v>103.8194992</v>
      </c>
      <c r="N465" s="6">
        <f>VLOOKUP(tblSalaries[[#This Row],[clean Country]],tblCountries[[Mapping]:[geo_latitude]],4,FALSE)</f>
        <v>1.3571070000000001</v>
      </c>
      <c r="O465" s="6" t="s">
        <v>13</v>
      </c>
      <c r="P465" s="6">
        <v>15</v>
      </c>
      <c r="Q465" s="6" t="str">
        <f>IF(tblSalaries[[#This Row],[Years of Experience]]&lt;5,"&lt;5",IF(tblSalaries[[#This Row],[Years of Experience]]&lt;10,"&lt;10",IF(tblSalaries[[#This Row],[Years of Experience]]&lt;15,"&lt;15",IF(tblSalaries[[#This Row],[Years of Experience]]&lt;20,"&lt;20"," &gt;20"))))</f>
        <v>&lt;20</v>
      </c>
      <c r="R465" s="14">
        <v>448</v>
      </c>
      <c r="S465" s="14">
        <f>VLOOKUP(tblSalaries[[#This Row],[clean Country]],Table3[[Country]:[GNI]],2,FALSE)</f>
        <v>55790</v>
      </c>
      <c r="T465" s="18">
        <f>tblSalaries[[#This Row],[Salary in USD]]/tblSalaries[[#This Row],[PPP GNI]]</f>
        <v>1.3008030596765645</v>
      </c>
      <c r="U465" s="27">
        <f>IF(ISNUMBER(VLOOKUP(tblSalaries[[#This Row],[clean Country]],calc!$B$22:$C$127,2,TRUE)),tblSalaries[[#This Row],[Salary in USD]],0.001)</f>
        <v>72571.80269935554</v>
      </c>
    </row>
    <row r="466" spans="2:21" ht="15" customHeight="1" x14ac:dyDescent="0.25">
      <c r="B466" s="6" t="s">
        <v>2225</v>
      </c>
      <c r="C466" s="7">
        <v>41055.040092592593</v>
      </c>
      <c r="D466" s="8">
        <v>72500</v>
      </c>
      <c r="E466" s="6">
        <v>72500</v>
      </c>
      <c r="F466" s="6" t="s">
        <v>6</v>
      </c>
      <c r="G466" s="9">
        <f>tblSalaries[[#This Row],[clean Salary (in local currency)]]*VLOOKUP(tblSalaries[[#This Row],[Currency]],tblXrate[],2,FALSE)</f>
        <v>72500</v>
      </c>
      <c r="H466" s="6" t="s">
        <v>296</v>
      </c>
      <c r="I466" s="6" t="s">
        <v>488</v>
      </c>
      <c r="J466" s="6" t="s">
        <v>15</v>
      </c>
      <c r="K466" s="6" t="str">
        <f>VLOOKUP(tblSalaries[[#This Row],[Where do you work]],tblCountries[[Actual]:[Mapping]],2,FALSE)</f>
        <v>USA</v>
      </c>
      <c r="L466" s="6" t="str">
        <f>VLOOKUP(tblSalaries[[#This Row],[clean Country]],tblCountries[[Mapping]:[Region]],2,FALSE)</f>
        <v>America</v>
      </c>
      <c r="M466" s="6">
        <f>VLOOKUP(tblSalaries[[#This Row],[clean Country]],tblCountries[[Mapping]:[geo_latitude]],3,FALSE)</f>
        <v>-100.37109375</v>
      </c>
      <c r="N466" s="6">
        <f>VLOOKUP(tblSalaries[[#This Row],[clean Country]],tblCountries[[Mapping]:[geo_latitude]],4,FALSE)</f>
        <v>40.580584664127599</v>
      </c>
      <c r="O466" s="6" t="s">
        <v>9</v>
      </c>
      <c r="P466" s="6"/>
      <c r="Q466" s="6" t="str">
        <f>IF(tblSalaries[[#This Row],[Years of Experience]]&lt;5,"&lt;5",IF(tblSalaries[[#This Row],[Years of Experience]]&lt;10,"&lt;10",IF(tblSalaries[[#This Row],[Years of Experience]]&lt;15,"&lt;15",IF(tblSalaries[[#This Row],[Years of Experience]]&lt;20,"&lt;20"," &gt;20"))))</f>
        <v>&lt;5</v>
      </c>
      <c r="R466" s="14">
        <v>449</v>
      </c>
      <c r="S466" s="14">
        <f>VLOOKUP(tblSalaries[[#This Row],[clean Country]],Table3[[Country]:[GNI]],2,FALSE)</f>
        <v>47310</v>
      </c>
      <c r="T466" s="18">
        <f>tblSalaries[[#This Row],[Salary in USD]]/tblSalaries[[#This Row],[PPP GNI]]</f>
        <v>1.532445571760727</v>
      </c>
      <c r="U466" s="27">
        <f>IF(ISNUMBER(VLOOKUP(tblSalaries[[#This Row],[clean Country]],calc!$B$22:$C$127,2,TRUE)),tblSalaries[[#This Row],[Salary in USD]],0.001)</f>
        <v>1E-3</v>
      </c>
    </row>
    <row r="467" spans="2:21" ht="15" customHeight="1" x14ac:dyDescent="0.25">
      <c r="B467" s="6" t="s">
        <v>2357</v>
      </c>
      <c r="C467" s="7">
        <v>41055.071145833332</v>
      </c>
      <c r="D467" s="8">
        <v>72500</v>
      </c>
      <c r="E467" s="6">
        <v>72500</v>
      </c>
      <c r="F467" s="6" t="s">
        <v>6</v>
      </c>
      <c r="G467" s="9">
        <f>tblSalaries[[#This Row],[clean Salary (in local currency)]]*VLOOKUP(tblSalaries[[#This Row],[Currency]],tblXrate[],2,FALSE)</f>
        <v>72500</v>
      </c>
      <c r="H467" s="6" t="s">
        <v>438</v>
      </c>
      <c r="I467" s="6" t="s">
        <v>279</v>
      </c>
      <c r="J467" s="6" t="s">
        <v>15</v>
      </c>
      <c r="K467" s="6" t="str">
        <f>VLOOKUP(tblSalaries[[#This Row],[Where do you work]],tblCountries[[Actual]:[Mapping]],2,FALSE)</f>
        <v>USA</v>
      </c>
      <c r="L467" s="6" t="str">
        <f>VLOOKUP(tblSalaries[[#This Row],[clean Country]],tblCountries[[Mapping]:[Region]],2,FALSE)</f>
        <v>America</v>
      </c>
      <c r="M467" s="6">
        <f>VLOOKUP(tblSalaries[[#This Row],[clean Country]],tblCountries[[Mapping]:[geo_latitude]],3,FALSE)</f>
        <v>-100.37109375</v>
      </c>
      <c r="N467" s="6">
        <f>VLOOKUP(tblSalaries[[#This Row],[clean Country]],tblCountries[[Mapping]:[geo_latitude]],4,FALSE)</f>
        <v>40.580584664127599</v>
      </c>
      <c r="O467" s="6" t="s">
        <v>18</v>
      </c>
      <c r="P467" s="6"/>
      <c r="Q467" s="6" t="str">
        <f>IF(tblSalaries[[#This Row],[Years of Experience]]&lt;5,"&lt;5",IF(tblSalaries[[#This Row],[Years of Experience]]&lt;10,"&lt;10",IF(tblSalaries[[#This Row],[Years of Experience]]&lt;15,"&lt;15",IF(tblSalaries[[#This Row],[Years of Experience]]&lt;20,"&lt;20"," &gt;20"))))</f>
        <v>&lt;5</v>
      </c>
      <c r="R467" s="14">
        <v>450</v>
      </c>
      <c r="S467" s="14">
        <f>VLOOKUP(tblSalaries[[#This Row],[clean Country]],Table3[[Country]:[GNI]],2,FALSE)</f>
        <v>47310</v>
      </c>
      <c r="T467" s="18">
        <f>tblSalaries[[#This Row],[Salary in USD]]/tblSalaries[[#This Row],[PPP GNI]]</f>
        <v>1.532445571760727</v>
      </c>
      <c r="U467" s="27">
        <f>IF(ISNUMBER(VLOOKUP(tblSalaries[[#This Row],[clean Country]],calc!$B$22:$C$127,2,TRUE)),tblSalaries[[#This Row],[Salary in USD]],0.001)</f>
        <v>1E-3</v>
      </c>
    </row>
    <row r="468" spans="2:21" ht="15" customHeight="1" x14ac:dyDescent="0.25">
      <c r="B468" s="6" t="s">
        <v>3089</v>
      </c>
      <c r="C468" s="7">
        <v>41057.691192129627</v>
      </c>
      <c r="D468" s="8">
        <v>57000</v>
      </c>
      <c r="E468" s="6">
        <v>57000</v>
      </c>
      <c r="F468" s="6" t="s">
        <v>22</v>
      </c>
      <c r="G468" s="9">
        <f>tblSalaries[[#This Row],[clean Salary (in local currency)]]*VLOOKUP(tblSalaries[[#This Row],[Currency]],tblXrate[],2,FALSE)</f>
        <v>72412.768022521646</v>
      </c>
      <c r="H468" s="6" t="s">
        <v>1239</v>
      </c>
      <c r="I468" s="6" t="s">
        <v>52</v>
      </c>
      <c r="J468" s="6" t="s">
        <v>583</v>
      </c>
      <c r="K468" s="6" t="str">
        <f>VLOOKUP(tblSalaries[[#This Row],[Where do you work]],tblCountries[[Actual]:[Mapping]],2,FALSE)</f>
        <v>Norway</v>
      </c>
      <c r="L468" s="6" t="str">
        <f>VLOOKUP(tblSalaries[[#This Row],[clean Country]],tblCountries[[Mapping]:[Region]],2,FALSE)</f>
        <v>Europe</v>
      </c>
      <c r="M468" s="6">
        <f>VLOOKUP(tblSalaries[[#This Row],[clean Country]],tblCountries[[Mapping]:[geo_latitude]],3,FALSE)</f>
        <v>14.2476196306026</v>
      </c>
      <c r="N468" s="6">
        <f>VLOOKUP(tblSalaries[[#This Row],[clean Country]],tblCountries[[Mapping]:[geo_latitude]],4,FALSE)</f>
        <v>65.0837339717189</v>
      </c>
      <c r="O468" s="6" t="s">
        <v>25</v>
      </c>
      <c r="P468" s="6">
        <v>15</v>
      </c>
      <c r="Q468" s="6" t="str">
        <f>IF(tblSalaries[[#This Row],[Years of Experience]]&lt;5,"&lt;5",IF(tblSalaries[[#This Row],[Years of Experience]]&lt;10,"&lt;10",IF(tblSalaries[[#This Row],[Years of Experience]]&lt;15,"&lt;15",IF(tblSalaries[[#This Row],[Years of Experience]]&lt;20,"&lt;20"," &gt;20"))))</f>
        <v>&lt;20</v>
      </c>
      <c r="R468" s="14">
        <v>451</v>
      </c>
      <c r="S468" s="14">
        <f>VLOOKUP(tblSalaries[[#This Row],[clean Country]],Table3[[Country]:[GNI]],2,FALSE)</f>
        <v>58570</v>
      </c>
      <c r="T468" s="18">
        <f>tblSalaries[[#This Row],[Salary in USD]]/tblSalaries[[#This Row],[PPP GNI]]</f>
        <v>1.2363457063773544</v>
      </c>
      <c r="U468" s="27">
        <f>IF(ISNUMBER(VLOOKUP(tblSalaries[[#This Row],[clean Country]],calc!$B$22:$C$127,2,TRUE)),tblSalaries[[#This Row],[Salary in USD]],0.001)</f>
        <v>72412.768022521646</v>
      </c>
    </row>
    <row r="469" spans="2:21" ht="15" customHeight="1" x14ac:dyDescent="0.25">
      <c r="B469" s="6" t="s">
        <v>2421</v>
      </c>
      <c r="C469" s="7">
        <v>41055.097083333334</v>
      </c>
      <c r="D469" s="8">
        <v>72000</v>
      </c>
      <c r="E469" s="6">
        <v>72000</v>
      </c>
      <c r="F469" s="6" t="s">
        <v>6</v>
      </c>
      <c r="G469" s="9">
        <f>tblSalaries[[#This Row],[clean Salary (in local currency)]]*VLOOKUP(tblSalaries[[#This Row],[Currency]],tblXrate[],2,FALSE)</f>
        <v>72000</v>
      </c>
      <c r="H469" s="6" t="s">
        <v>509</v>
      </c>
      <c r="I469" s="6" t="s">
        <v>4001</v>
      </c>
      <c r="J469" s="6" t="s">
        <v>15</v>
      </c>
      <c r="K469" s="6" t="str">
        <f>VLOOKUP(tblSalaries[[#This Row],[Where do you work]],tblCountries[[Actual]:[Mapping]],2,FALSE)</f>
        <v>USA</v>
      </c>
      <c r="L469" s="6" t="str">
        <f>VLOOKUP(tblSalaries[[#This Row],[clean Country]],tblCountries[[Mapping]:[Region]],2,FALSE)</f>
        <v>America</v>
      </c>
      <c r="M469" s="6">
        <f>VLOOKUP(tblSalaries[[#This Row],[clean Country]],tblCountries[[Mapping]:[geo_latitude]],3,FALSE)</f>
        <v>-100.37109375</v>
      </c>
      <c r="N469" s="6">
        <f>VLOOKUP(tblSalaries[[#This Row],[clean Country]],tblCountries[[Mapping]:[geo_latitude]],4,FALSE)</f>
        <v>40.580584664127599</v>
      </c>
      <c r="O469" s="6" t="s">
        <v>9</v>
      </c>
      <c r="P469" s="6"/>
      <c r="Q469" s="6" t="str">
        <f>IF(tblSalaries[[#This Row],[Years of Experience]]&lt;5,"&lt;5",IF(tblSalaries[[#This Row],[Years of Experience]]&lt;10,"&lt;10",IF(tblSalaries[[#This Row],[Years of Experience]]&lt;15,"&lt;15",IF(tblSalaries[[#This Row],[Years of Experience]]&lt;20,"&lt;20"," &gt;20"))))</f>
        <v>&lt;5</v>
      </c>
      <c r="R469" s="14">
        <v>452</v>
      </c>
      <c r="S469" s="14">
        <f>VLOOKUP(tblSalaries[[#This Row],[clean Country]],Table3[[Country]:[GNI]],2,FALSE)</f>
        <v>47310</v>
      </c>
      <c r="T469" s="18">
        <f>tblSalaries[[#This Row],[Salary in USD]]/tblSalaries[[#This Row],[PPP GNI]]</f>
        <v>1.5218769816106532</v>
      </c>
      <c r="U469" s="27">
        <f>IF(ISNUMBER(VLOOKUP(tblSalaries[[#This Row],[clean Country]],calc!$B$22:$C$127,2,TRUE)),tblSalaries[[#This Row],[Salary in USD]],0.001)</f>
        <v>1E-3</v>
      </c>
    </row>
    <row r="470" spans="2:21" ht="15" customHeight="1" x14ac:dyDescent="0.25">
      <c r="B470" s="6" t="s">
        <v>2438</v>
      </c>
      <c r="C470" s="7">
        <v>41055.109606481485</v>
      </c>
      <c r="D470" s="8">
        <v>72000</v>
      </c>
      <c r="E470" s="6">
        <v>72000</v>
      </c>
      <c r="F470" s="6" t="s">
        <v>6</v>
      </c>
      <c r="G470" s="9">
        <f>tblSalaries[[#This Row],[clean Salary (in local currency)]]*VLOOKUP(tblSalaries[[#This Row],[Currency]],tblXrate[],2,FALSE)</f>
        <v>72000</v>
      </c>
      <c r="H470" s="6" t="s">
        <v>530</v>
      </c>
      <c r="I470" s="6" t="s">
        <v>20</v>
      </c>
      <c r="J470" s="6" t="s">
        <v>15</v>
      </c>
      <c r="K470" s="6" t="str">
        <f>VLOOKUP(tblSalaries[[#This Row],[Where do you work]],tblCountries[[Actual]:[Mapping]],2,FALSE)</f>
        <v>USA</v>
      </c>
      <c r="L470" s="6" t="str">
        <f>VLOOKUP(tblSalaries[[#This Row],[clean Country]],tblCountries[[Mapping]:[Region]],2,FALSE)</f>
        <v>America</v>
      </c>
      <c r="M470" s="6">
        <f>VLOOKUP(tblSalaries[[#This Row],[clean Country]],tblCountries[[Mapping]:[geo_latitude]],3,FALSE)</f>
        <v>-100.37109375</v>
      </c>
      <c r="N470" s="6">
        <f>VLOOKUP(tblSalaries[[#This Row],[clean Country]],tblCountries[[Mapping]:[geo_latitude]],4,FALSE)</f>
        <v>40.580584664127599</v>
      </c>
      <c r="O470" s="6" t="s">
        <v>18</v>
      </c>
      <c r="P470" s="6"/>
      <c r="Q470" s="6" t="str">
        <f>IF(tblSalaries[[#This Row],[Years of Experience]]&lt;5,"&lt;5",IF(tblSalaries[[#This Row],[Years of Experience]]&lt;10,"&lt;10",IF(tblSalaries[[#This Row],[Years of Experience]]&lt;15,"&lt;15",IF(tblSalaries[[#This Row],[Years of Experience]]&lt;20,"&lt;20"," &gt;20"))))</f>
        <v>&lt;5</v>
      </c>
      <c r="R470" s="14">
        <v>453</v>
      </c>
      <c r="S470" s="14">
        <f>VLOOKUP(tblSalaries[[#This Row],[clean Country]],Table3[[Country]:[GNI]],2,FALSE)</f>
        <v>47310</v>
      </c>
      <c r="T470" s="18">
        <f>tblSalaries[[#This Row],[Salary in USD]]/tblSalaries[[#This Row],[PPP GNI]]</f>
        <v>1.5218769816106532</v>
      </c>
      <c r="U470" s="27">
        <f>IF(ISNUMBER(VLOOKUP(tblSalaries[[#This Row],[clean Country]],calc!$B$22:$C$127,2,TRUE)),tblSalaries[[#This Row],[Salary in USD]],0.001)</f>
        <v>1E-3</v>
      </c>
    </row>
    <row r="471" spans="2:21" ht="15" customHeight="1" x14ac:dyDescent="0.25">
      <c r="B471" s="6" t="s">
        <v>2531</v>
      </c>
      <c r="C471" s="7">
        <v>41055.217395833337</v>
      </c>
      <c r="D471" s="8">
        <v>72000</v>
      </c>
      <c r="E471" s="6">
        <v>72000</v>
      </c>
      <c r="F471" s="6" t="s">
        <v>6</v>
      </c>
      <c r="G471" s="9">
        <f>tblSalaries[[#This Row],[clean Salary (in local currency)]]*VLOOKUP(tblSalaries[[#This Row],[Currency]],tblXrate[],2,FALSE)</f>
        <v>72000</v>
      </c>
      <c r="H471" s="6" t="s">
        <v>633</v>
      </c>
      <c r="I471" s="6" t="s">
        <v>20</v>
      </c>
      <c r="J471" s="6" t="s">
        <v>65</v>
      </c>
      <c r="K471" s="6" t="str">
        <f>VLOOKUP(tblSalaries[[#This Row],[Where do you work]],tblCountries[[Actual]:[Mapping]],2,FALSE)</f>
        <v>Russia</v>
      </c>
      <c r="L471" s="6" t="str">
        <f>VLOOKUP(tblSalaries[[#This Row],[clean Country]],tblCountries[[Mapping]:[Region]],2,FALSE)</f>
        <v>Europe</v>
      </c>
      <c r="M471" s="6">
        <f>VLOOKUP(tblSalaries[[#This Row],[clean Country]],tblCountries[[Mapping]:[geo_latitude]],3,FALSE)</f>
        <v>36.38671875</v>
      </c>
      <c r="N471" s="6">
        <f>VLOOKUP(tblSalaries[[#This Row],[clean Country]],tblCountries[[Mapping]:[geo_latitude]],4,FALSE)</f>
        <v>57.515822865538802</v>
      </c>
      <c r="O471" s="6" t="s">
        <v>18</v>
      </c>
      <c r="P471" s="6"/>
      <c r="Q471" s="6" t="str">
        <f>IF(tblSalaries[[#This Row],[Years of Experience]]&lt;5,"&lt;5",IF(tblSalaries[[#This Row],[Years of Experience]]&lt;10,"&lt;10",IF(tblSalaries[[#This Row],[Years of Experience]]&lt;15,"&lt;15",IF(tblSalaries[[#This Row],[Years of Experience]]&lt;20,"&lt;20"," &gt;20"))))</f>
        <v>&lt;5</v>
      </c>
      <c r="R471" s="14">
        <v>454</v>
      </c>
      <c r="S471" s="14">
        <f>VLOOKUP(tblSalaries[[#This Row],[clean Country]],Table3[[Country]:[GNI]],2,FALSE)</f>
        <v>19240</v>
      </c>
      <c r="T471" s="18">
        <f>tblSalaries[[#This Row],[Salary in USD]]/tblSalaries[[#This Row],[PPP GNI]]</f>
        <v>3.7422037422037424</v>
      </c>
      <c r="U471" s="27">
        <f>IF(ISNUMBER(VLOOKUP(tblSalaries[[#This Row],[clean Country]],calc!$B$22:$C$127,2,TRUE)),tblSalaries[[#This Row],[Salary in USD]],0.001)</f>
        <v>72000</v>
      </c>
    </row>
    <row r="472" spans="2:21" ht="15" customHeight="1" x14ac:dyDescent="0.25">
      <c r="B472" s="6" t="s">
        <v>3229</v>
      </c>
      <c r="C472" s="7">
        <v>41058.216006944444</v>
      </c>
      <c r="D472" s="8" t="s">
        <v>1400</v>
      </c>
      <c r="E472" s="6">
        <v>72000</v>
      </c>
      <c r="F472" s="6" t="s">
        <v>6</v>
      </c>
      <c r="G472" s="9">
        <f>tblSalaries[[#This Row],[clean Salary (in local currency)]]*VLOOKUP(tblSalaries[[#This Row],[Currency]],tblXrate[],2,FALSE)</f>
        <v>72000</v>
      </c>
      <c r="H472" s="6" t="s">
        <v>1401</v>
      </c>
      <c r="I472" s="6" t="s">
        <v>356</v>
      </c>
      <c r="J472" s="6" t="s">
        <v>672</v>
      </c>
      <c r="K472" s="6" t="str">
        <f>VLOOKUP(tblSalaries[[#This Row],[Where do you work]],tblCountries[[Actual]:[Mapping]],2,FALSE)</f>
        <v>New Zealand</v>
      </c>
      <c r="L472" s="6" t="str">
        <f>VLOOKUP(tblSalaries[[#This Row],[clean Country]],tblCountries[[Mapping]:[Region]],2,FALSE)</f>
        <v>Australia</v>
      </c>
      <c r="M472" s="6">
        <f>VLOOKUP(tblSalaries[[#This Row],[clean Country]],tblCountries[[Mapping]:[geo_latitude]],3,FALSE)</f>
        <v>157.68814341298901</v>
      </c>
      <c r="N472" s="6">
        <f>VLOOKUP(tblSalaries[[#This Row],[clean Country]],tblCountries[[Mapping]:[geo_latitude]],4,FALSE)</f>
        <v>-41.605832905433601</v>
      </c>
      <c r="O472" s="6" t="s">
        <v>18</v>
      </c>
      <c r="P472" s="6">
        <v>10</v>
      </c>
      <c r="Q472" s="6" t="str">
        <f>IF(tblSalaries[[#This Row],[Years of Experience]]&lt;5,"&lt;5",IF(tblSalaries[[#This Row],[Years of Experience]]&lt;10,"&lt;10",IF(tblSalaries[[#This Row],[Years of Experience]]&lt;15,"&lt;15",IF(tblSalaries[[#This Row],[Years of Experience]]&lt;20,"&lt;20"," &gt;20"))))</f>
        <v>&lt;15</v>
      </c>
      <c r="R472" s="14">
        <v>455</v>
      </c>
      <c r="S472" s="14">
        <f>VLOOKUP(tblSalaries[[#This Row],[clean Country]],Table3[[Country]:[GNI]],2,FALSE)</f>
        <v>28100</v>
      </c>
      <c r="T472" s="18">
        <f>tblSalaries[[#This Row],[Salary in USD]]/tblSalaries[[#This Row],[PPP GNI]]</f>
        <v>2.5622775800711746</v>
      </c>
      <c r="U472" s="27">
        <f>IF(ISNUMBER(VLOOKUP(tblSalaries[[#This Row],[clean Country]],calc!$B$22:$C$127,2,TRUE)),tblSalaries[[#This Row],[Salary in USD]],0.001)</f>
        <v>72000</v>
      </c>
    </row>
    <row r="473" spans="2:21" ht="15" customHeight="1" x14ac:dyDescent="0.25">
      <c r="B473" s="6" t="s">
        <v>3399</v>
      </c>
      <c r="C473" s="7">
        <v>41059.052453703705</v>
      </c>
      <c r="D473" s="8">
        <v>72000</v>
      </c>
      <c r="E473" s="6">
        <v>72000</v>
      </c>
      <c r="F473" s="6" t="s">
        <v>6</v>
      </c>
      <c r="G473" s="9">
        <f>tblSalaries[[#This Row],[clean Salary (in local currency)]]*VLOOKUP(tblSalaries[[#This Row],[Currency]],tblXrate[],2,FALSE)</f>
        <v>72000</v>
      </c>
      <c r="H473" s="6" t="s">
        <v>52</v>
      </c>
      <c r="I473" s="6" t="s">
        <v>52</v>
      </c>
      <c r="J473" s="6" t="s">
        <v>15</v>
      </c>
      <c r="K473" s="6" t="str">
        <f>VLOOKUP(tblSalaries[[#This Row],[Where do you work]],tblCountries[[Actual]:[Mapping]],2,FALSE)</f>
        <v>USA</v>
      </c>
      <c r="L473" s="6" t="str">
        <f>VLOOKUP(tblSalaries[[#This Row],[clean Country]],tblCountries[[Mapping]:[Region]],2,FALSE)</f>
        <v>America</v>
      </c>
      <c r="M473" s="6">
        <f>VLOOKUP(tblSalaries[[#This Row],[clean Country]],tblCountries[[Mapping]:[geo_latitude]],3,FALSE)</f>
        <v>-100.37109375</v>
      </c>
      <c r="N473" s="6">
        <f>VLOOKUP(tblSalaries[[#This Row],[clean Country]],tblCountries[[Mapping]:[geo_latitude]],4,FALSE)</f>
        <v>40.580584664127599</v>
      </c>
      <c r="O473" s="6" t="s">
        <v>25</v>
      </c>
      <c r="P473" s="6">
        <v>20</v>
      </c>
      <c r="Q473" s="6" t="str">
        <f>IF(tblSalaries[[#This Row],[Years of Experience]]&lt;5,"&lt;5",IF(tblSalaries[[#This Row],[Years of Experience]]&lt;10,"&lt;10",IF(tblSalaries[[#This Row],[Years of Experience]]&lt;15,"&lt;15",IF(tblSalaries[[#This Row],[Years of Experience]]&lt;20,"&lt;20"," &gt;20"))))</f>
        <v xml:space="preserve"> &gt;20</v>
      </c>
      <c r="R473" s="14">
        <v>456</v>
      </c>
      <c r="S473" s="14">
        <f>VLOOKUP(tblSalaries[[#This Row],[clean Country]],Table3[[Country]:[GNI]],2,FALSE)</f>
        <v>47310</v>
      </c>
      <c r="T473" s="18">
        <f>tblSalaries[[#This Row],[Salary in USD]]/tblSalaries[[#This Row],[PPP GNI]]</f>
        <v>1.5218769816106532</v>
      </c>
      <c r="U473" s="27">
        <f>IF(ISNUMBER(VLOOKUP(tblSalaries[[#This Row],[clean Country]],calc!$B$22:$C$127,2,TRUE)),tblSalaries[[#This Row],[Salary in USD]],0.001)</f>
        <v>1E-3</v>
      </c>
    </row>
    <row r="474" spans="2:21" ht="15" customHeight="1" x14ac:dyDescent="0.25">
      <c r="B474" s="6" t="s">
        <v>3407</v>
      </c>
      <c r="C474" s="7">
        <v>41059.096180555556</v>
      </c>
      <c r="D474" s="8">
        <v>72000</v>
      </c>
      <c r="E474" s="6">
        <v>72000</v>
      </c>
      <c r="F474" s="6" t="s">
        <v>6</v>
      </c>
      <c r="G474" s="9">
        <f>tblSalaries[[#This Row],[clean Salary (in local currency)]]*VLOOKUP(tblSalaries[[#This Row],[Currency]],tblXrate[],2,FALSE)</f>
        <v>72000</v>
      </c>
      <c r="H474" s="6" t="s">
        <v>1586</v>
      </c>
      <c r="I474" s="6" t="s">
        <v>20</v>
      </c>
      <c r="J474" s="6" t="s">
        <v>15</v>
      </c>
      <c r="K474" s="6" t="str">
        <f>VLOOKUP(tblSalaries[[#This Row],[Where do you work]],tblCountries[[Actual]:[Mapping]],2,FALSE)</f>
        <v>USA</v>
      </c>
      <c r="L474" s="6" t="str">
        <f>VLOOKUP(tblSalaries[[#This Row],[clean Country]],tblCountries[[Mapping]:[Region]],2,FALSE)</f>
        <v>America</v>
      </c>
      <c r="M474" s="6">
        <f>VLOOKUP(tblSalaries[[#This Row],[clean Country]],tblCountries[[Mapping]:[geo_latitude]],3,FALSE)</f>
        <v>-100.37109375</v>
      </c>
      <c r="N474" s="6">
        <f>VLOOKUP(tblSalaries[[#This Row],[clean Country]],tblCountries[[Mapping]:[geo_latitude]],4,FALSE)</f>
        <v>40.580584664127599</v>
      </c>
      <c r="O474" s="6" t="s">
        <v>13</v>
      </c>
      <c r="P474" s="6">
        <v>10</v>
      </c>
      <c r="Q474" s="6" t="str">
        <f>IF(tblSalaries[[#This Row],[Years of Experience]]&lt;5,"&lt;5",IF(tblSalaries[[#This Row],[Years of Experience]]&lt;10,"&lt;10",IF(tblSalaries[[#This Row],[Years of Experience]]&lt;15,"&lt;15",IF(tblSalaries[[#This Row],[Years of Experience]]&lt;20,"&lt;20"," &gt;20"))))</f>
        <v>&lt;15</v>
      </c>
      <c r="R474" s="14">
        <v>457</v>
      </c>
      <c r="S474" s="14">
        <f>VLOOKUP(tblSalaries[[#This Row],[clean Country]],Table3[[Country]:[GNI]],2,FALSE)</f>
        <v>47310</v>
      </c>
      <c r="T474" s="18">
        <f>tblSalaries[[#This Row],[Salary in USD]]/tblSalaries[[#This Row],[PPP GNI]]</f>
        <v>1.5218769816106532</v>
      </c>
      <c r="U474" s="27">
        <f>IF(ISNUMBER(VLOOKUP(tblSalaries[[#This Row],[clean Country]],calc!$B$22:$C$127,2,TRUE)),tblSalaries[[#This Row],[Salary in USD]],0.001)</f>
        <v>1E-3</v>
      </c>
    </row>
    <row r="475" spans="2:21" ht="15" customHeight="1" x14ac:dyDescent="0.25">
      <c r="B475" s="6" t="s">
        <v>3733</v>
      </c>
      <c r="C475" s="7">
        <v>41069.074652777781</v>
      </c>
      <c r="D475" s="8">
        <v>72000</v>
      </c>
      <c r="E475" s="6">
        <v>72000</v>
      </c>
      <c r="F475" s="6" t="s">
        <v>6</v>
      </c>
      <c r="G475" s="9">
        <f>tblSalaries[[#This Row],[clean Salary (in local currency)]]*VLOOKUP(tblSalaries[[#This Row],[Currency]],tblXrate[],2,FALSE)</f>
        <v>72000</v>
      </c>
      <c r="H475" s="6" t="s">
        <v>356</v>
      </c>
      <c r="I475" s="6" t="s">
        <v>356</v>
      </c>
      <c r="J475" s="6" t="s">
        <v>15</v>
      </c>
      <c r="K475" s="6" t="str">
        <f>VLOOKUP(tblSalaries[[#This Row],[Where do you work]],tblCountries[[Actual]:[Mapping]],2,FALSE)</f>
        <v>USA</v>
      </c>
      <c r="L475" s="6" t="str">
        <f>VLOOKUP(tblSalaries[[#This Row],[clean Country]],tblCountries[[Mapping]:[Region]],2,FALSE)</f>
        <v>America</v>
      </c>
      <c r="M475" s="6">
        <f>VLOOKUP(tblSalaries[[#This Row],[clean Country]],tblCountries[[Mapping]:[geo_latitude]],3,FALSE)</f>
        <v>-100.37109375</v>
      </c>
      <c r="N475" s="6">
        <f>VLOOKUP(tblSalaries[[#This Row],[clean Country]],tblCountries[[Mapping]:[geo_latitude]],4,FALSE)</f>
        <v>40.580584664127599</v>
      </c>
      <c r="O475" s="6" t="s">
        <v>18</v>
      </c>
      <c r="P475" s="6">
        <v>13</v>
      </c>
      <c r="Q475" s="6" t="str">
        <f>IF(tblSalaries[[#This Row],[Years of Experience]]&lt;5,"&lt;5",IF(tblSalaries[[#This Row],[Years of Experience]]&lt;10,"&lt;10",IF(tblSalaries[[#This Row],[Years of Experience]]&lt;15,"&lt;15",IF(tblSalaries[[#This Row],[Years of Experience]]&lt;20,"&lt;20"," &gt;20"))))</f>
        <v>&lt;15</v>
      </c>
      <c r="R475" s="14">
        <v>458</v>
      </c>
      <c r="S475" s="14">
        <f>VLOOKUP(tblSalaries[[#This Row],[clean Country]],Table3[[Country]:[GNI]],2,FALSE)</f>
        <v>47310</v>
      </c>
      <c r="T475" s="18">
        <f>tblSalaries[[#This Row],[Salary in USD]]/tblSalaries[[#This Row],[PPP GNI]]</f>
        <v>1.5218769816106532</v>
      </c>
      <c r="U475" s="27">
        <f>IF(ISNUMBER(VLOOKUP(tblSalaries[[#This Row],[clean Country]],calc!$B$22:$C$127,2,TRUE)),tblSalaries[[#This Row],[Salary in USD]],0.001)</f>
        <v>1E-3</v>
      </c>
    </row>
    <row r="476" spans="2:21" ht="15" customHeight="1" x14ac:dyDescent="0.25">
      <c r="B476" s="6" t="s">
        <v>3831</v>
      </c>
      <c r="C476" s="7">
        <v>41075.942187499997</v>
      </c>
      <c r="D476" s="8">
        <v>72000</v>
      </c>
      <c r="E476" s="6">
        <v>72000</v>
      </c>
      <c r="F476" s="6" t="s">
        <v>6</v>
      </c>
      <c r="G476" s="9">
        <f>tblSalaries[[#This Row],[clean Salary (in local currency)]]*VLOOKUP(tblSalaries[[#This Row],[Currency]],tblXrate[],2,FALSE)</f>
        <v>72000</v>
      </c>
      <c r="H476" s="6" t="s">
        <v>1960</v>
      </c>
      <c r="I476" s="6" t="s">
        <v>52</v>
      </c>
      <c r="J476" s="6" t="s">
        <v>15</v>
      </c>
      <c r="K476" s="6" t="str">
        <f>VLOOKUP(tblSalaries[[#This Row],[Where do you work]],tblCountries[[Actual]:[Mapping]],2,FALSE)</f>
        <v>USA</v>
      </c>
      <c r="L476" s="6" t="str">
        <f>VLOOKUP(tblSalaries[[#This Row],[clean Country]],tblCountries[[Mapping]:[Region]],2,FALSE)</f>
        <v>America</v>
      </c>
      <c r="M476" s="6">
        <f>VLOOKUP(tblSalaries[[#This Row],[clean Country]],tblCountries[[Mapping]:[geo_latitude]],3,FALSE)</f>
        <v>-100.37109375</v>
      </c>
      <c r="N476" s="6">
        <f>VLOOKUP(tblSalaries[[#This Row],[clean Country]],tblCountries[[Mapping]:[geo_latitude]],4,FALSE)</f>
        <v>40.580584664127599</v>
      </c>
      <c r="O476" s="6" t="s">
        <v>9</v>
      </c>
      <c r="P476" s="6">
        <v>10</v>
      </c>
      <c r="Q476" s="6" t="str">
        <f>IF(tblSalaries[[#This Row],[Years of Experience]]&lt;5,"&lt;5",IF(tblSalaries[[#This Row],[Years of Experience]]&lt;10,"&lt;10",IF(tblSalaries[[#This Row],[Years of Experience]]&lt;15,"&lt;15",IF(tblSalaries[[#This Row],[Years of Experience]]&lt;20,"&lt;20"," &gt;20"))))</f>
        <v>&lt;15</v>
      </c>
      <c r="R476" s="14">
        <v>459</v>
      </c>
      <c r="S476" s="14">
        <f>VLOOKUP(tblSalaries[[#This Row],[clean Country]],Table3[[Country]:[GNI]],2,FALSE)</f>
        <v>47310</v>
      </c>
      <c r="T476" s="18">
        <f>tblSalaries[[#This Row],[Salary in USD]]/tblSalaries[[#This Row],[PPP GNI]]</f>
        <v>1.5218769816106532</v>
      </c>
      <c r="U476" s="27">
        <f>IF(ISNUMBER(VLOOKUP(tblSalaries[[#This Row],[clean Country]],calc!$B$22:$C$127,2,TRUE)),tblSalaries[[#This Row],[Salary in USD]],0.001)</f>
        <v>1E-3</v>
      </c>
    </row>
    <row r="477" spans="2:21" ht="15" customHeight="1" x14ac:dyDescent="0.25">
      <c r="B477" s="6" t="s">
        <v>3532</v>
      </c>
      <c r="C477" s="7">
        <v>41060.96402777778</v>
      </c>
      <c r="D477" s="8">
        <v>71500</v>
      </c>
      <c r="E477" s="6">
        <v>71500</v>
      </c>
      <c r="F477" s="6" t="s">
        <v>6</v>
      </c>
      <c r="G477" s="9">
        <f>tblSalaries[[#This Row],[clean Salary (in local currency)]]*VLOOKUP(tblSalaries[[#This Row],[Currency]],tblXrate[],2,FALSE)</f>
        <v>71500</v>
      </c>
      <c r="H477" s="6" t="s">
        <v>1710</v>
      </c>
      <c r="I477" s="6" t="s">
        <v>20</v>
      </c>
      <c r="J477" s="6" t="s">
        <v>15</v>
      </c>
      <c r="K477" s="6" t="str">
        <f>VLOOKUP(tblSalaries[[#This Row],[Where do you work]],tblCountries[[Actual]:[Mapping]],2,FALSE)</f>
        <v>USA</v>
      </c>
      <c r="L477" s="6" t="str">
        <f>VLOOKUP(tblSalaries[[#This Row],[clean Country]],tblCountries[[Mapping]:[Region]],2,FALSE)</f>
        <v>America</v>
      </c>
      <c r="M477" s="6">
        <f>VLOOKUP(tblSalaries[[#This Row],[clean Country]],tblCountries[[Mapping]:[geo_latitude]],3,FALSE)</f>
        <v>-100.37109375</v>
      </c>
      <c r="N477" s="6">
        <f>VLOOKUP(tblSalaries[[#This Row],[clean Country]],tblCountries[[Mapping]:[geo_latitude]],4,FALSE)</f>
        <v>40.580584664127599</v>
      </c>
      <c r="O477" s="6" t="s">
        <v>9</v>
      </c>
      <c r="P477" s="6">
        <v>5</v>
      </c>
      <c r="Q477" s="6" t="str">
        <f>IF(tblSalaries[[#This Row],[Years of Experience]]&lt;5,"&lt;5",IF(tblSalaries[[#This Row],[Years of Experience]]&lt;10,"&lt;10",IF(tblSalaries[[#This Row],[Years of Experience]]&lt;15,"&lt;15",IF(tblSalaries[[#This Row],[Years of Experience]]&lt;20,"&lt;20"," &gt;20"))))</f>
        <v>&lt;10</v>
      </c>
      <c r="R477" s="14">
        <v>460</v>
      </c>
      <c r="S477" s="14">
        <f>VLOOKUP(tblSalaries[[#This Row],[clean Country]],Table3[[Country]:[GNI]],2,FALSE)</f>
        <v>47310</v>
      </c>
      <c r="T477" s="18">
        <f>tblSalaries[[#This Row],[Salary in USD]]/tblSalaries[[#This Row],[PPP GNI]]</f>
        <v>1.5113083914605792</v>
      </c>
      <c r="U477" s="27">
        <f>IF(ISNUMBER(VLOOKUP(tblSalaries[[#This Row],[clean Country]],calc!$B$22:$C$127,2,TRUE)),tblSalaries[[#This Row],[Salary in USD]],0.001)</f>
        <v>1E-3</v>
      </c>
    </row>
    <row r="478" spans="2:21" ht="15" customHeight="1" x14ac:dyDescent="0.25">
      <c r="B478" s="6" t="s">
        <v>3729</v>
      </c>
      <c r="C478" s="7">
        <v>41068.972638888888</v>
      </c>
      <c r="D478" s="8">
        <v>71500</v>
      </c>
      <c r="E478" s="6">
        <v>71500</v>
      </c>
      <c r="F478" s="6" t="s">
        <v>6</v>
      </c>
      <c r="G478" s="9">
        <f>tblSalaries[[#This Row],[clean Salary (in local currency)]]*VLOOKUP(tblSalaries[[#This Row],[Currency]],tblXrate[],2,FALSE)</f>
        <v>71500</v>
      </c>
      <c r="H478" s="6" t="s">
        <v>1883</v>
      </c>
      <c r="I478" s="6" t="s">
        <v>52</v>
      </c>
      <c r="J478" s="6" t="s">
        <v>15</v>
      </c>
      <c r="K478" s="6" t="str">
        <f>VLOOKUP(tblSalaries[[#This Row],[Where do you work]],tblCountries[[Actual]:[Mapping]],2,FALSE)</f>
        <v>USA</v>
      </c>
      <c r="L478" s="6" t="str">
        <f>VLOOKUP(tblSalaries[[#This Row],[clean Country]],tblCountries[[Mapping]:[Region]],2,FALSE)</f>
        <v>America</v>
      </c>
      <c r="M478" s="6">
        <f>VLOOKUP(tblSalaries[[#This Row],[clean Country]],tblCountries[[Mapping]:[geo_latitude]],3,FALSE)</f>
        <v>-100.37109375</v>
      </c>
      <c r="N478" s="6">
        <f>VLOOKUP(tblSalaries[[#This Row],[clean Country]],tblCountries[[Mapping]:[geo_latitude]],4,FALSE)</f>
        <v>40.580584664127599</v>
      </c>
      <c r="O478" s="6" t="s">
        <v>13</v>
      </c>
      <c r="P478" s="6">
        <v>11</v>
      </c>
      <c r="Q478" s="6" t="str">
        <f>IF(tblSalaries[[#This Row],[Years of Experience]]&lt;5,"&lt;5",IF(tblSalaries[[#This Row],[Years of Experience]]&lt;10,"&lt;10",IF(tblSalaries[[#This Row],[Years of Experience]]&lt;15,"&lt;15",IF(tblSalaries[[#This Row],[Years of Experience]]&lt;20,"&lt;20"," &gt;20"))))</f>
        <v>&lt;15</v>
      </c>
      <c r="R478" s="14">
        <v>461</v>
      </c>
      <c r="S478" s="14">
        <f>VLOOKUP(tblSalaries[[#This Row],[clean Country]],Table3[[Country]:[GNI]],2,FALSE)</f>
        <v>47310</v>
      </c>
      <c r="T478" s="18">
        <f>tblSalaries[[#This Row],[Salary in USD]]/tblSalaries[[#This Row],[PPP GNI]]</f>
        <v>1.5113083914605792</v>
      </c>
      <c r="U478" s="27">
        <f>IF(ISNUMBER(VLOOKUP(tblSalaries[[#This Row],[clean Country]],calc!$B$22:$C$127,2,TRUE)),tblSalaries[[#This Row],[Salary in USD]],0.001)</f>
        <v>1E-3</v>
      </c>
    </row>
    <row r="479" spans="2:21" ht="15" customHeight="1" x14ac:dyDescent="0.25">
      <c r="B479" s="6" t="s">
        <v>2047</v>
      </c>
      <c r="C479" s="7">
        <v>41054.221388888887</v>
      </c>
      <c r="D479" s="8">
        <v>70000</v>
      </c>
      <c r="E479" s="6">
        <v>70000</v>
      </c>
      <c r="F479" s="6" t="s">
        <v>82</v>
      </c>
      <c r="G479" s="9">
        <f>tblSalaries[[#This Row],[clean Salary (in local currency)]]*VLOOKUP(tblSalaries[[#This Row],[Currency]],tblXrate[],2,FALSE)</f>
        <v>71393.675948184507</v>
      </c>
      <c r="H479" s="6" t="s">
        <v>83</v>
      </c>
      <c r="I479" s="6" t="s">
        <v>356</v>
      </c>
      <c r="J479" s="6" t="s">
        <v>84</v>
      </c>
      <c r="K479" s="6" t="str">
        <f>VLOOKUP(tblSalaries[[#This Row],[Where do you work]],tblCountries[[Actual]:[Mapping]],2,FALSE)</f>
        <v>Australia</v>
      </c>
      <c r="L479" s="6" t="str">
        <f>VLOOKUP(tblSalaries[[#This Row],[clean Country]],tblCountries[[Mapping]:[Region]],2,FALSE)</f>
        <v>Australia</v>
      </c>
      <c r="M479" s="6">
        <f>VLOOKUP(tblSalaries[[#This Row],[clean Country]],tblCountries[[Mapping]:[geo_latitude]],3,FALSE)</f>
        <v>136.67140151954899</v>
      </c>
      <c r="N479" s="6">
        <f>VLOOKUP(tblSalaries[[#This Row],[clean Country]],tblCountries[[Mapping]:[geo_latitude]],4,FALSE)</f>
        <v>-24.803590596310801</v>
      </c>
      <c r="O479" s="6" t="s">
        <v>18</v>
      </c>
      <c r="P479" s="6"/>
      <c r="Q479" s="6" t="str">
        <f>IF(tblSalaries[[#This Row],[Years of Experience]]&lt;5,"&lt;5",IF(tblSalaries[[#This Row],[Years of Experience]]&lt;10,"&lt;10",IF(tblSalaries[[#This Row],[Years of Experience]]&lt;15,"&lt;15",IF(tblSalaries[[#This Row],[Years of Experience]]&lt;20,"&lt;20"," &gt;20"))))</f>
        <v>&lt;5</v>
      </c>
      <c r="R479" s="14">
        <v>462</v>
      </c>
      <c r="S479" s="14">
        <f>VLOOKUP(tblSalaries[[#This Row],[clean Country]],Table3[[Country]:[GNI]],2,FALSE)</f>
        <v>36910</v>
      </c>
      <c r="T479" s="18">
        <f>tblSalaries[[#This Row],[Salary in USD]]/tblSalaries[[#This Row],[PPP GNI]]</f>
        <v>1.9342637753504337</v>
      </c>
      <c r="U479" s="27">
        <f>IF(ISNUMBER(VLOOKUP(tblSalaries[[#This Row],[clean Country]],calc!$B$22:$C$127,2,TRUE)),tblSalaries[[#This Row],[Salary in USD]],0.001)</f>
        <v>71393.675948184507</v>
      </c>
    </row>
    <row r="480" spans="2:21" ht="15" customHeight="1" x14ac:dyDescent="0.25">
      <c r="B480" s="6" t="s">
        <v>2968</v>
      </c>
      <c r="C480" s="7">
        <v>41057.335532407407</v>
      </c>
      <c r="D480" s="8" t="s">
        <v>1114</v>
      </c>
      <c r="E480" s="6">
        <v>70000</v>
      </c>
      <c r="F480" s="6" t="s">
        <v>82</v>
      </c>
      <c r="G480" s="9">
        <f>tblSalaries[[#This Row],[clean Salary (in local currency)]]*VLOOKUP(tblSalaries[[#This Row],[Currency]],tblXrate[],2,FALSE)</f>
        <v>71393.675948184507</v>
      </c>
      <c r="H480" s="6" t="s">
        <v>45</v>
      </c>
      <c r="I480" s="6" t="s">
        <v>52</v>
      </c>
      <c r="J480" s="6" t="s">
        <v>84</v>
      </c>
      <c r="K480" s="6" t="str">
        <f>VLOOKUP(tblSalaries[[#This Row],[Where do you work]],tblCountries[[Actual]:[Mapping]],2,FALSE)</f>
        <v>Australia</v>
      </c>
      <c r="L480" s="6" t="str">
        <f>VLOOKUP(tblSalaries[[#This Row],[clean Country]],tblCountries[[Mapping]:[Region]],2,FALSE)</f>
        <v>Australia</v>
      </c>
      <c r="M480" s="6">
        <f>VLOOKUP(tblSalaries[[#This Row],[clean Country]],tblCountries[[Mapping]:[geo_latitude]],3,FALSE)</f>
        <v>136.67140151954899</v>
      </c>
      <c r="N480" s="6">
        <f>VLOOKUP(tblSalaries[[#This Row],[clean Country]],tblCountries[[Mapping]:[geo_latitude]],4,FALSE)</f>
        <v>-24.803590596310801</v>
      </c>
      <c r="O480" s="6" t="s">
        <v>9</v>
      </c>
      <c r="P480" s="6">
        <v>7</v>
      </c>
      <c r="Q480" s="6" t="str">
        <f>IF(tblSalaries[[#This Row],[Years of Experience]]&lt;5,"&lt;5",IF(tblSalaries[[#This Row],[Years of Experience]]&lt;10,"&lt;10",IF(tblSalaries[[#This Row],[Years of Experience]]&lt;15,"&lt;15",IF(tblSalaries[[#This Row],[Years of Experience]]&lt;20,"&lt;20"," &gt;20"))))</f>
        <v>&lt;10</v>
      </c>
      <c r="R480" s="14">
        <v>463</v>
      </c>
      <c r="S480" s="14">
        <f>VLOOKUP(tblSalaries[[#This Row],[clean Country]],Table3[[Country]:[GNI]],2,FALSE)</f>
        <v>36910</v>
      </c>
      <c r="T480" s="18">
        <f>tblSalaries[[#This Row],[Salary in USD]]/tblSalaries[[#This Row],[PPP GNI]]</f>
        <v>1.9342637753504337</v>
      </c>
      <c r="U480" s="27">
        <f>IF(ISNUMBER(VLOOKUP(tblSalaries[[#This Row],[clean Country]],calc!$B$22:$C$127,2,TRUE)),tblSalaries[[#This Row],[Salary in USD]],0.001)</f>
        <v>71393.675948184507</v>
      </c>
    </row>
    <row r="481" spans="2:21" ht="15" customHeight="1" x14ac:dyDescent="0.25">
      <c r="B481" s="6" t="s">
        <v>2996</v>
      </c>
      <c r="C481" s="7">
        <v>41057.481307870374</v>
      </c>
      <c r="D481" s="8" t="s">
        <v>1114</v>
      </c>
      <c r="E481" s="6">
        <v>70000</v>
      </c>
      <c r="F481" s="6" t="s">
        <v>82</v>
      </c>
      <c r="G481" s="9">
        <f>tblSalaries[[#This Row],[clean Salary (in local currency)]]*VLOOKUP(tblSalaries[[#This Row],[Currency]],tblXrate[],2,FALSE)</f>
        <v>71393.675948184507</v>
      </c>
      <c r="H481" s="6" t="s">
        <v>139</v>
      </c>
      <c r="I481" s="6" t="s">
        <v>4001</v>
      </c>
      <c r="J481" s="6" t="s">
        <v>84</v>
      </c>
      <c r="K481" s="6" t="str">
        <f>VLOOKUP(tblSalaries[[#This Row],[Where do you work]],tblCountries[[Actual]:[Mapping]],2,FALSE)</f>
        <v>Australia</v>
      </c>
      <c r="L481" s="6" t="str">
        <f>VLOOKUP(tblSalaries[[#This Row],[clean Country]],tblCountries[[Mapping]:[Region]],2,FALSE)</f>
        <v>Australia</v>
      </c>
      <c r="M481" s="6">
        <f>VLOOKUP(tblSalaries[[#This Row],[clean Country]],tblCountries[[Mapping]:[geo_latitude]],3,FALSE)</f>
        <v>136.67140151954899</v>
      </c>
      <c r="N481" s="6">
        <f>VLOOKUP(tblSalaries[[#This Row],[clean Country]],tblCountries[[Mapping]:[geo_latitude]],4,FALSE)</f>
        <v>-24.803590596310801</v>
      </c>
      <c r="O481" s="6" t="s">
        <v>13</v>
      </c>
      <c r="P481" s="6">
        <v>2</v>
      </c>
      <c r="Q481" s="6" t="str">
        <f>IF(tblSalaries[[#This Row],[Years of Experience]]&lt;5,"&lt;5",IF(tblSalaries[[#This Row],[Years of Experience]]&lt;10,"&lt;10",IF(tblSalaries[[#This Row],[Years of Experience]]&lt;15,"&lt;15",IF(tblSalaries[[#This Row],[Years of Experience]]&lt;20,"&lt;20"," &gt;20"))))</f>
        <v>&lt;5</v>
      </c>
      <c r="R481" s="14">
        <v>464</v>
      </c>
      <c r="S481" s="14">
        <f>VLOOKUP(tblSalaries[[#This Row],[clean Country]],Table3[[Country]:[GNI]],2,FALSE)</f>
        <v>36910</v>
      </c>
      <c r="T481" s="18">
        <f>tblSalaries[[#This Row],[Salary in USD]]/tblSalaries[[#This Row],[PPP GNI]]</f>
        <v>1.9342637753504337</v>
      </c>
      <c r="U481" s="27">
        <f>IF(ISNUMBER(VLOOKUP(tblSalaries[[#This Row],[clean Country]],calc!$B$22:$C$127,2,TRUE)),tblSalaries[[#This Row],[Salary in USD]],0.001)</f>
        <v>71393.675948184507</v>
      </c>
    </row>
    <row r="482" spans="2:21" ht="15" customHeight="1" x14ac:dyDescent="0.25">
      <c r="B482" s="6" t="s">
        <v>3416</v>
      </c>
      <c r="C482" s="7">
        <v>41059.404178240744</v>
      </c>
      <c r="D482" s="8">
        <v>70000</v>
      </c>
      <c r="E482" s="6">
        <v>70000</v>
      </c>
      <c r="F482" s="6" t="s">
        <v>82</v>
      </c>
      <c r="G482" s="9">
        <f>tblSalaries[[#This Row],[clean Salary (in local currency)]]*VLOOKUP(tblSalaries[[#This Row],[Currency]],tblXrate[],2,FALSE)</f>
        <v>71393.675948184507</v>
      </c>
      <c r="H482" s="6" t="s">
        <v>1287</v>
      </c>
      <c r="I482" s="6" t="s">
        <v>310</v>
      </c>
      <c r="J482" s="6" t="s">
        <v>84</v>
      </c>
      <c r="K482" s="6" t="str">
        <f>VLOOKUP(tblSalaries[[#This Row],[Where do you work]],tblCountries[[Actual]:[Mapping]],2,FALSE)</f>
        <v>Australia</v>
      </c>
      <c r="L482" s="6" t="str">
        <f>VLOOKUP(tblSalaries[[#This Row],[clean Country]],tblCountries[[Mapping]:[Region]],2,FALSE)</f>
        <v>Australia</v>
      </c>
      <c r="M482" s="6">
        <f>VLOOKUP(tblSalaries[[#This Row],[clean Country]],tblCountries[[Mapping]:[geo_latitude]],3,FALSE)</f>
        <v>136.67140151954899</v>
      </c>
      <c r="N482" s="6">
        <f>VLOOKUP(tblSalaries[[#This Row],[clean Country]],tblCountries[[Mapping]:[geo_latitude]],4,FALSE)</f>
        <v>-24.803590596310801</v>
      </c>
      <c r="O482" s="6" t="s">
        <v>18</v>
      </c>
      <c r="P482" s="6">
        <v>5</v>
      </c>
      <c r="Q482" s="6" t="str">
        <f>IF(tblSalaries[[#This Row],[Years of Experience]]&lt;5,"&lt;5",IF(tblSalaries[[#This Row],[Years of Experience]]&lt;10,"&lt;10",IF(tblSalaries[[#This Row],[Years of Experience]]&lt;15,"&lt;15",IF(tblSalaries[[#This Row],[Years of Experience]]&lt;20,"&lt;20"," &gt;20"))))</f>
        <v>&lt;10</v>
      </c>
      <c r="R482" s="14">
        <v>465</v>
      </c>
      <c r="S482" s="14">
        <f>VLOOKUP(tblSalaries[[#This Row],[clean Country]],Table3[[Country]:[GNI]],2,FALSE)</f>
        <v>36910</v>
      </c>
      <c r="T482" s="18">
        <f>tblSalaries[[#This Row],[Salary in USD]]/tblSalaries[[#This Row],[PPP GNI]]</f>
        <v>1.9342637753504337</v>
      </c>
      <c r="U482" s="27">
        <f>IF(ISNUMBER(VLOOKUP(tblSalaries[[#This Row],[clean Country]],calc!$B$22:$C$127,2,TRUE)),tblSalaries[[#This Row],[Salary in USD]],0.001)</f>
        <v>71393.675948184507</v>
      </c>
    </row>
    <row r="483" spans="2:21" ht="15" customHeight="1" x14ac:dyDescent="0.25">
      <c r="B483" s="6" t="s">
        <v>3103</v>
      </c>
      <c r="C483" s="7">
        <v>41057.721377314818</v>
      </c>
      <c r="D483" s="8" t="s">
        <v>1254</v>
      </c>
      <c r="E483" s="6">
        <v>45200</v>
      </c>
      <c r="F483" s="6" t="s">
        <v>69</v>
      </c>
      <c r="G483" s="9">
        <f>tblSalaries[[#This Row],[clean Salary (in local currency)]]*VLOOKUP(tblSalaries[[#This Row],[Currency]],tblXrate[],2,FALSE)</f>
        <v>71243.257897441246</v>
      </c>
      <c r="H483" s="6" t="s">
        <v>1255</v>
      </c>
      <c r="I483" s="6" t="s">
        <v>52</v>
      </c>
      <c r="J483" s="6" t="s">
        <v>71</v>
      </c>
      <c r="K483" s="6" t="str">
        <f>VLOOKUP(tblSalaries[[#This Row],[Where do you work]],tblCountries[[Actual]:[Mapping]],2,FALSE)</f>
        <v>UK</v>
      </c>
      <c r="L483" s="6" t="str">
        <f>VLOOKUP(tblSalaries[[#This Row],[clean Country]],tblCountries[[Mapping]:[Region]],2,FALSE)</f>
        <v>Europe</v>
      </c>
      <c r="M483" s="6">
        <f>VLOOKUP(tblSalaries[[#This Row],[clean Country]],tblCountries[[Mapping]:[geo_latitude]],3,FALSE)</f>
        <v>-3.2765753000000002</v>
      </c>
      <c r="N483" s="6">
        <f>VLOOKUP(tblSalaries[[#This Row],[clean Country]],tblCountries[[Mapping]:[geo_latitude]],4,FALSE)</f>
        <v>54.702354499999998</v>
      </c>
      <c r="O483" s="6" t="s">
        <v>18</v>
      </c>
      <c r="P483" s="6">
        <v>5</v>
      </c>
      <c r="Q483" s="6" t="str">
        <f>IF(tblSalaries[[#This Row],[Years of Experience]]&lt;5,"&lt;5",IF(tblSalaries[[#This Row],[Years of Experience]]&lt;10,"&lt;10",IF(tblSalaries[[#This Row],[Years of Experience]]&lt;15,"&lt;15",IF(tblSalaries[[#This Row],[Years of Experience]]&lt;20,"&lt;20"," &gt;20"))))</f>
        <v>&lt;10</v>
      </c>
      <c r="R483" s="14">
        <v>466</v>
      </c>
      <c r="S483" s="14">
        <f>VLOOKUP(tblSalaries[[#This Row],[clean Country]],Table3[[Country]:[GNI]],2,FALSE)</f>
        <v>35840</v>
      </c>
      <c r="T483" s="18">
        <f>tblSalaries[[#This Row],[Salary in USD]]/tblSalaries[[#This Row],[PPP GNI]]</f>
        <v>1.987814115441999</v>
      </c>
      <c r="U483" s="27">
        <f>IF(ISNUMBER(VLOOKUP(tblSalaries[[#This Row],[clean Country]],calc!$B$22:$C$127,2,TRUE)),tblSalaries[[#This Row],[Salary in USD]],0.001)</f>
        <v>71243.257897441246</v>
      </c>
    </row>
    <row r="484" spans="2:21" ht="15" customHeight="1" x14ac:dyDescent="0.25">
      <c r="B484" s="6" t="s">
        <v>2441</v>
      </c>
      <c r="C484" s="7">
        <v>41055.111562500002</v>
      </c>
      <c r="D484" s="8" t="s">
        <v>532</v>
      </c>
      <c r="E484" s="6">
        <v>4000000</v>
      </c>
      <c r="F484" s="6" t="s">
        <v>40</v>
      </c>
      <c r="G484" s="9">
        <f>tblSalaries[[#This Row],[clean Salary (in local currency)]]*VLOOKUP(tblSalaries[[#This Row],[Currency]],tblXrate[],2,FALSE)</f>
        <v>71231.666749770273</v>
      </c>
      <c r="H484" s="6" t="s">
        <v>533</v>
      </c>
      <c r="I484" s="6" t="s">
        <v>310</v>
      </c>
      <c r="J484" s="6" t="s">
        <v>8</v>
      </c>
      <c r="K484" s="6" t="str">
        <f>VLOOKUP(tblSalaries[[#This Row],[Where do you work]],tblCountries[[Actual]:[Mapping]],2,FALSE)</f>
        <v>India</v>
      </c>
      <c r="L484" s="6" t="str">
        <f>VLOOKUP(tblSalaries[[#This Row],[clean Country]],tblCountries[[Mapping]:[Region]],2,FALSE)</f>
        <v>Asia</v>
      </c>
      <c r="M484" s="6">
        <f>VLOOKUP(tblSalaries[[#This Row],[clean Country]],tblCountries[[Mapping]:[geo_latitude]],3,FALSE)</f>
        <v>79.718824157759499</v>
      </c>
      <c r="N484" s="6">
        <f>VLOOKUP(tblSalaries[[#This Row],[clean Country]],tblCountries[[Mapping]:[geo_latitude]],4,FALSE)</f>
        <v>22.134914550529199</v>
      </c>
      <c r="O484" s="6" t="s">
        <v>13</v>
      </c>
      <c r="P484" s="6"/>
      <c r="Q484" s="6" t="str">
        <f>IF(tblSalaries[[#This Row],[Years of Experience]]&lt;5,"&lt;5",IF(tblSalaries[[#This Row],[Years of Experience]]&lt;10,"&lt;10",IF(tblSalaries[[#This Row],[Years of Experience]]&lt;15,"&lt;15",IF(tblSalaries[[#This Row],[Years of Experience]]&lt;20,"&lt;20"," &gt;20"))))</f>
        <v>&lt;5</v>
      </c>
      <c r="R484" s="14">
        <v>467</v>
      </c>
      <c r="S484" s="14">
        <f>VLOOKUP(tblSalaries[[#This Row],[clean Country]],Table3[[Country]:[GNI]],2,FALSE)</f>
        <v>3400</v>
      </c>
      <c r="T484" s="18">
        <f>tblSalaries[[#This Row],[Salary in USD]]/tblSalaries[[#This Row],[PPP GNI]]</f>
        <v>20.950490220520667</v>
      </c>
      <c r="U484" s="27">
        <f>IF(ISNUMBER(VLOOKUP(tblSalaries[[#This Row],[clean Country]],calc!$B$22:$C$127,2,TRUE)),tblSalaries[[#This Row],[Salary in USD]],0.001)</f>
        <v>71231.666749770273</v>
      </c>
    </row>
    <row r="485" spans="2:21" ht="15" customHeight="1" x14ac:dyDescent="0.25">
      <c r="B485" s="6" t="s">
        <v>2634</v>
      </c>
      <c r="C485" s="7">
        <v>41055.486504629633</v>
      </c>
      <c r="D485" s="8" t="s">
        <v>738</v>
      </c>
      <c r="E485" s="6">
        <v>4000000</v>
      </c>
      <c r="F485" s="6" t="s">
        <v>40</v>
      </c>
      <c r="G485" s="9">
        <f>tblSalaries[[#This Row],[clean Salary (in local currency)]]*VLOOKUP(tblSalaries[[#This Row],[Currency]],tblXrate[],2,FALSE)</f>
        <v>71231.666749770273</v>
      </c>
      <c r="H485" s="6" t="s">
        <v>739</v>
      </c>
      <c r="I485" s="6" t="s">
        <v>52</v>
      </c>
      <c r="J485" s="6" t="s">
        <v>8</v>
      </c>
      <c r="K485" s="6" t="str">
        <f>VLOOKUP(tblSalaries[[#This Row],[Where do you work]],tblCountries[[Actual]:[Mapping]],2,FALSE)</f>
        <v>India</v>
      </c>
      <c r="L485" s="6" t="str">
        <f>VLOOKUP(tblSalaries[[#This Row],[clean Country]],tblCountries[[Mapping]:[Region]],2,FALSE)</f>
        <v>Asia</v>
      </c>
      <c r="M485" s="6">
        <f>VLOOKUP(tblSalaries[[#This Row],[clean Country]],tblCountries[[Mapping]:[geo_latitude]],3,FALSE)</f>
        <v>79.718824157759499</v>
      </c>
      <c r="N485" s="6">
        <f>VLOOKUP(tblSalaries[[#This Row],[clean Country]],tblCountries[[Mapping]:[geo_latitude]],4,FALSE)</f>
        <v>22.134914550529199</v>
      </c>
      <c r="O485" s="6" t="s">
        <v>9</v>
      </c>
      <c r="P485" s="6">
        <v>1.5</v>
      </c>
      <c r="Q485" s="6" t="str">
        <f>IF(tblSalaries[[#This Row],[Years of Experience]]&lt;5,"&lt;5",IF(tblSalaries[[#This Row],[Years of Experience]]&lt;10,"&lt;10",IF(tblSalaries[[#This Row],[Years of Experience]]&lt;15,"&lt;15",IF(tblSalaries[[#This Row],[Years of Experience]]&lt;20,"&lt;20"," &gt;20"))))</f>
        <v>&lt;5</v>
      </c>
      <c r="R485" s="14">
        <v>468</v>
      </c>
      <c r="S485" s="14">
        <f>VLOOKUP(tblSalaries[[#This Row],[clean Country]],Table3[[Country]:[GNI]],2,FALSE)</f>
        <v>3400</v>
      </c>
      <c r="T485" s="18">
        <f>tblSalaries[[#This Row],[Salary in USD]]/tblSalaries[[#This Row],[PPP GNI]]</f>
        <v>20.950490220520667</v>
      </c>
      <c r="U485" s="27">
        <f>IF(ISNUMBER(VLOOKUP(tblSalaries[[#This Row],[clean Country]],calc!$B$22:$C$127,2,TRUE)),tblSalaries[[#This Row],[Salary in USD]],0.001)</f>
        <v>71231.666749770273</v>
      </c>
    </row>
    <row r="486" spans="2:21" ht="15" customHeight="1" x14ac:dyDescent="0.25">
      <c r="B486" s="6" t="s">
        <v>3483</v>
      </c>
      <c r="C486" s="7">
        <v>41060.032581018517</v>
      </c>
      <c r="D486" s="8" t="s">
        <v>1661</v>
      </c>
      <c r="E486" s="6">
        <v>4000000</v>
      </c>
      <c r="F486" s="6" t="s">
        <v>40</v>
      </c>
      <c r="G486" s="9">
        <f>tblSalaries[[#This Row],[clean Salary (in local currency)]]*VLOOKUP(tblSalaries[[#This Row],[Currency]],tblXrate[],2,FALSE)</f>
        <v>71231.666749770273</v>
      </c>
      <c r="H486" s="6" t="s">
        <v>1662</v>
      </c>
      <c r="I486" s="6" t="s">
        <v>67</v>
      </c>
      <c r="J486" s="6" t="s">
        <v>8</v>
      </c>
      <c r="K486" s="6" t="str">
        <f>VLOOKUP(tblSalaries[[#This Row],[Where do you work]],tblCountries[[Actual]:[Mapping]],2,FALSE)</f>
        <v>India</v>
      </c>
      <c r="L486" s="6" t="str">
        <f>VLOOKUP(tblSalaries[[#This Row],[clean Country]],tblCountries[[Mapping]:[Region]],2,FALSE)</f>
        <v>Asia</v>
      </c>
      <c r="M486" s="6">
        <f>VLOOKUP(tblSalaries[[#This Row],[clean Country]],tblCountries[[Mapping]:[geo_latitude]],3,FALSE)</f>
        <v>79.718824157759499</v>
      </c>
      <c r="N486" s="6">
        <f>VLOOKUP(tblSalaries[[#This Row],[clean Country]],tblCountries[[Mapping]:[geo_latitude]],4,FALSE)</f>
        <v>22.134914550529199</v>
      </c>
      <c r="O486" s="6" t="s">
        <v>13</v>
      </c>
      <c r="P486" s="6">
        <v>5</v>
      </c>
      <c r="Q486" s="6" t="str">
        <f>IF(tblSalaries[[#This Row],[Years of Experience]]&lt;5,"&lt;5",IF(tblSalaries[[#This Row],[Years of Experience]]&lt;10,"&lt;10",IF(tblSalaries[[#This Row],[Years of Experience]]&lt;15,"&lt;15",IF(tblSalaries[[#This Row],[Years of Experience]]&lt;20,"&lt;20"," &gt;20"))))</f>
        <v>&lt;10</v>
      </c>
      <c r="R486" s="14">
        <v>469</v>
      </c>
      <c r="S486" s="14">
        <f>VLOOKUP(tblSalaries[[#This Row],[clean Country]],Table3[[Country]:[GNI]],2,FALSE)</f>
        <v>3400</v>
      </c>
      <c r="T486" s="18">
        <f>tblSalaries[[#This Row],[Salary in USD]]/tblSalaries[[#This Row],[PPP GNI]]</f>
        <v>20.950490220520667</v>
      </c>
      <c r="U486" s="27">
        <f>IF(ISNUMBER(VLOOKUP(tblSalaries[[#This Row],[clean Country]],calc!$B$22:$C$127,2,TRUE)),tblSalaries[[#This Row],[Salary in USD]],0.001)</f>
        <v>71231.666749770273</v>
      </c>
    </row>
    <row r="487" spans="2:21" ht="15" customHeight="1" x14ac:dyDescent="0.25">
      <c r="B487" s="6" t="s">
        <v>2140</v>
      </c>
      <c r="C487" s="7">
        <v>41055.029942129629</v>
      </c>
      <c r="D487" s="8">
        <v>71000</v>
      </c>
      <c r="E487" s="6">
        <v>71000</v>
      </c>
      <c r="F487" s="6" t="s">
        <v>6</v>
      </c>
      <c r="G487" s="9">
        <f>tblSalaries[[#This Row],[clean Salary (in local currency)]]*VLOOKUP(tblSalaries[[#This Row],[Currency]],tblXrate[],2,FALSE)</f>
        <v>71000</v>
      </c>
      <c r="H487" s="6" t="s">
        <v>202</v>
      </c>
      <c r="I487" s="6" t="s">
        <v>20</v>
      </c>
      <c r="J487" s="6" t="s">
        <v>15</v>
      </c>
      <c r="K487" s="6" t="str">
        <f>VLOOKUP(tblSalaries[[#This Row],[Where do you work]],tblCountries[[Actual]:[Mapping]],2,FALSE)</f>
        <v>USA</v>
      </c>
      <c r="L487" s="6" t="str">
        <f>VLOOKUP(tblSalaries[[#This Row],[clean Country]],tblCountries[[Mapping]:[Region]],2,FALSE)</f>
        <v>America</v>
      </c>
      <c r="M487" s="6">
        <f>VLOOKUP(tblSalaries[[#This Row],[clean Country]],tblCountries[[Mapping]:[geo_latitude]],3,FALSE)</f>
        <v>-100.37109375</v>
      </c>
      <c r="N487" s="6">
        <f>VLOOKUP(tblSalaries[[#This Row],[clean Country]],tblCountries[[Mapping]:[geo_latitude]],4,FALSE)</f>
        <v>40.580584664127599</v>
      </c>
      <c r="O487" s="6" t="s">
        <v>9</v>
      </c>
      <c r="P487" s="6"/>
      <c r="Q487" s="6" t="str">
        <f>IF(tblSalaries[[#This Row],[Years of Experience]]&lt;5,"&lt;5",IF(tblSalaries[[#This Row],[Years of Experience]]&lt;10,"&lt;10",IF(tblSalaries[[#This Row],[Years of Experience]]&lt;15,"&lt;15",IF(tblSalaries[[#This Row],[Years of Experience]]&lt;20,"&lt;20"," &gt;20"))))</f>
        <v>&lt;5</v>
      </c>
      <c r="R487" s="14">
        <v>470</v>
      </c>
      <c r="S487" s="14">
        <f>VLOOKUP(tblSalaries[[#This Row],[clean Country]],Table3[[Country]:[GNI]],2,FALSE)</f>
        <v>47310</v>
      </c>
      <c r="T487" s="18">
        <f>tblSalaries[[#This Row],[Salary in USD]]/tblSalaries[[#This Row],[PPP GNI]]</f>
        <v>1.5007398013105051</v>
      </c>
      <c r="U487" s="27">
        <f>IF(ISNUMBER(VLOOKUP(tblSalaries[[#This Row],[clean Country]],calc!$B$22:$C$127,2,TRUE)),tblSalaries[[#This Row],[Salary in USD]],0.001)</f>
        <v>1E-3</v>
      </c>
    </row>
    <row r="488" spans="2:21" ht="15" customHeight="1" x14ac:dyDescent="0.25">
      <c r="B488" s="6" t="s">
        <v>3525</v>
      </c>
      <c r="C488" s="7">
        <v>41060.879687499997</v>
      </c>
      <c r="D488" s="8">
        <v>70970</v>
      </c>
      <c r="E488" s="6">
        <v>70970</v>
      </c>
      <c r="F488" s="6" t="s">
        <v>6</v>
      </c>
      <c r="G488" s="9">
        <f>tblSalaries[[#This Row],[clean Salary (in local currency)]]*VLOOKUP(tblSalaries[[#This Row],[Currency]],tblXrate[],2,FALSE)</f>
        <v>70970</v>
      </c>
      <c r="H488" s="6" t="s">
        <v>1703</v>
      </c>
      <c r="I488" s="6" t="s">
        <v>20</v>
      </c>
      <c r="J488" s="6" t="s">
        <v>15</v>
      </c>
      <c r="K488" s="6" t="str">
        <f>VLOOKUP(tblSalaries[[#This Row],[Where do you work]],tblCountries[[Actual]:[Mapping]],2,FALSE)</f>
        <v>USA</v>
      </c>
      <c r="L488" s="6" t="str">
        <f>VLOOKUP(tblSalaries[[#This Row],[clean Country]],tblCountries[[Mapping]:[Region]],2,FALSE)</f>
        <v>America</v>
      </c>
      <c r="M488" s="6">
        <f>VLOOKUP(tblSalaries[[#This Row],[clean Country]],tblCountries[[Mapping]:[geo_latitude]],3,FALSE)</f>
        <v>-100.37109375</v>
      </c>
      <c r="N488" s="6">
        <f>VLOOKUP(tblSalaries[[#This Row],[clean Country]],tblCountries[[Mapping]:[geo_latitude]],4,FALSE)</f>
        <v>40.580584664127599</v>
      </c>
      <c r="O488" s="6" t="s">
        <v>9</v>
      </c>
      <c r="P488" s="6">
        <v>17</v>
      </c>
      <c r="Q488" s="6" t="str">
        <f>IF(tblSalaries[[#This Row],[Years of Experience]]&lt;5,"&lt;5",IF(tblSalaries[[#This Row],[Years of Experience]]&lt;10,"&lt;10",IF(tblSalaries[[#This Row],[Years of Experience]]&lt;15,"&lt;15",IF(tblSalaries[[#This Row],[Years of Experience]]&lt;20,"&lt;20"," &gt;20"))))</f>
        <v>&lt;20</v>
      </c>
      <c r="R488" s="14">
        <v>471</v>
      </c>
      <c r="S488" s="14">
        <f>VLOOKUP(tblSalaries[[#This Row],[clean Country]],Table3[[Country]:[GNI]],2,FALSE)</f>
        <v>47310</v>
      </c>
      <c r="T488" s="18">
        <f>tblSalaries[[#This Row],[Salary in USD]]/tblSalaries[[#This Row],[PPP GNI]]</f>
        <v>1.5001056859015007</v>
      </c>
      <c r="U488" s="27">
        <f>IF(ISNUMBER(VLOOKUP(tblSalaries[[#This Row],[clean Country]],calc!$B$22:$C$127,2,TRUE)),tblSalaries[[#This Row],[Salary in USD]],0.001)</f>
        <v>1E-3</v>
      </c>
    </row>
    <row r="489" spans="2:21" ht="15" customHeight="1" x14ac:dyDescent="0.25">
      <c r="B489" s="6" t="s">
        <v>2237</v>
      </c>
      <c r="C489" s="7">
        <v>41055.042395833334</v>
      </c>
      <c r="D489" s="8">
        <v>45000</v>
      </c>
      <c r="E489" s="6">
        <v>45000</v>
      </c>
      <c r="F489" s="6" t="s">
        <v>69</v>
      </c>
      <c r="G489" s="9">
        <f>tblSalaries[[#This Row],[clean Salary (in local currency)]]*VLOOKUP(tblSalaries[[#This Row],[Currency]],tblXrate[],2,FALSE)</f>
        <v>70928.022243027779</v>
      </c>
      <c r="H489" s="6" t="s">
        <v>308</v>
      </c>
      <c r="I489" s="6" t="s">
        <v>52</v>
      </c>
      <c r="J489" s="6" t="s">
        <v>71</v>
      </c>
      <c r="K489" s="6" t="str">
        <f>VLOOKUP(tblSalaries[[#This Row],[Where do you work]],tblCountries[[Actual]:[Mapping]],2,FALSE)</f>
        <v>UK</v>
      </c>
      <c r="L489" s="6" t="str">
        <f>VLOOKUP(tblSalaries[[#This Row],[clean Country]],tblCountries[[Mapping]:[Region]],2,FALSE)</f>
        <v>Europe</v>
      </c>
      <c r="M489" s="6">
        <f>VLOOKUP(tblSalaries[[#This Row],[clean Country]],tblCountries[[Mapping]:[geo_latitude]],3,FALSE)</f>
        <v>-3.2765753000000002</v>
      </c>
      <c r="N489" s="6">
        <f>VLOOKUP(tblSalaries[[#This Row],[clean Country]],tblCountries[[Mapping]:[geo_latitude]],4,FALSE)</f>
        <v>54.702354499999998</v>
      </c>
      <c r="O489" s="6" t="s">
        <v>18</v>
      </c>
      <c r="P489" s="6"/>
      <c r="Q489" s="6" t="str">
        <f>IF(tblSalaries[[#This Row],[Years of Experience]]&lt;5,"&lt;5",IF(tblSalaries[[#This Row],[Years of Experience]]&lt;10,"&lt;10",IF(tblSalaries[[#This Row],[Years of Experience]]&lt;15,"&lt;15",IF(tblSalaries[[#This Row],[Years of Experience]]&lt;20,"&lt;20"," &gt;20"))))</f>
        <v>&lt;5</v>
      </c>
      <c r="R489" s="14">
        <v>472</v>
      </c>
      <c r="S489" s="14">
        <f>VLOOKUP(tblSalaries[[#This Row],[clean Country]],Table3[[Country]:[GNI]],2,FALSE)</f>
        <v>35840</v>
      </c>
      <c r="T489" s="18">
        <f>tblSalaries[[#This Row],[Salary in USD]]/tblSalaries[[#This Row],[PPP GNI]]</f>
        <v>1.979018477763052</v>
      </c>
      <c r="U489" s="27">
        <f>IF(ISNUMBER(VLOOKUP(tblSalaries[[#This Row],[clean Country]],calc!$B$22:$C$127,2,TRUE)),tblSalaries[[#This Row],[Salary in USD]],0.001)</f>
        <v>70928.022243027779</v>
      </c>
    </row>
    <row r="490" spans="2:21" ht="15" customHeight="1" x14ac:dyDescent="0.25">
      <c r="B490" s="6" t="s">
        <v>3098</v>
      </c>
      <c r="C490" s="7">
        <v>41057.711886574078</v>
      </c>
      <c r="D490" s="8" t="s">
        <v>1249</v>
      </c>
      <c r="E490" s="6">
        <v>45000</v>
      </c>
      <c r="F490" s="6" t="s">
        <v>69</v>
      </c>
      <c r="G490" s="9">
        <f>tblSalaries[[#This Row],[clean Salary (in local currency)]]*VLOOKUP(tblSalaries[[#This Row],[Currency]],tblXrate[],2,FALSE)</f>
        <v>70928.022243027779</v>
      </c>
      <c r="H490" s="6" t="s">
        <v>1250</v>
      </c>
      <c r="I490" s="6" t="s">
        <v>4001</v>
      </c>
      <c r="J490" s="6" t="s">
        <v>71</v>
      </c>
      <c r="K490" s="6" t="str">
        <f>VLOOKUP(tblSalaries[[#This Row],[Where do you work]],tblCountries[[Actual]:[Mapping]],2,FALSE)</f>
        <v>UK</v>
      </c>
      <c r="L490" s="6" t="str">
        <f>VLOOKUP(tblSalaries[[#This Row],[clean Country]],tblCountries[[Mapping]:[Region]],2,FALSE)</f>
        <v>Europe</v>
      </c>
      <c r="M490" s="6">
        <f>VLOOKUP(tblSalaries[[#This Row],[clean Country]],tblCountries[[Mapping]:[geo_latitude]],3,FALSE)</f>
        <v>-3.2765753000000002</v>
      </c>
      <c r="N490" s="6">
        <f>VLOOKUP(tblSalaries[[#This Row],[clean Country]],tblCountries[[Mapping]:[geo_latitude]],4,FALSE)</f>
        <v>54.702354499999998</v>
      </c>
      <c r="O490" s="6" t="s">
        <v>9</v>
      </c>
      <c r="P490" s="6">
        <v>8</v>
      </c>
      <c r="Q490" s="6" t="str">
        <f>IF(tblSalaries[[#This Row],[Years of Experience]]&lt;5,"&lt;5",IF(tblSalaries[[#This Row],[Years of Experience]]&lt;10,"&lt;10",IF(tblSalaries[[#This Row],[Years of Experience]]&lt;15,"&lt;15",IF(tblSalaries[[#This Row],[Years of Experience]]&lt;20,"&lt;20"," &gt;20"))))</f>
        <v>&lt;10</v>
      </c>
      <c r="R490" s="14">
        <v>473</v>
      </c>
      <c r="S490" s="14">
        <f>VLOOKUP(tblSalaries[[#This Row],[clean Country]],Table3[[Country]:[GNI]],2,FALSE)</f>
        <v>35840</v>
      </c>
      <c r="T490" s="18">
        <f>tblSalaries[[#This Row],[Salary in USD]]/tblSalaries[[#This Row],[PPP GNI]]</f>
        <v>1.979018477763052</v>
      </c>
      <c r="U490" s="27">
        <f>IF(ISNUMBER(VLOOKUP(tblSalaries[[#This Row],[clean Country]],calc!$B$22:$C$127,2,TRUE)),tblSalaries[[#This Row],[Salary in USD]],0.001)</f>
        <v>70928.022243027779</v>
      </c>
    </row>
    <row r="491" spans="2:21" ht="15" customHeight="1" x14ac:dyDescent="0.25">
      <c r="B491" s="6" t="s">
        <v>3307</v>
      </c>
      <c r="C491" s="7">
        <v>41058.693877314814</v>
      </c>
      <c r="D491" s="8" t="s">
        <v>1249</v>
      </c>
      <c r="E491" s="6">
        <v>45000</v>
      </c>
      <c r="F491" s="6" t="s">
        <v>69</v>
      </c>
      <c r="G491" s="9">
        <f>tblSalaries[[#This Row],[clean Salary (in local currency)]]*VLOOKUP(tblSalaries[[#This Row],[Currency]],tblXrate[],2,FALSE)</f>
        <v>70928.022243027779</v>
      </c>
      <c r="H491" s="6" t="s">
        <v>76</v>
      </c>
      <c r="I491" s="6" t="s">
        <v>356</v>
      </c>
      <c r="J491" s="6" t="s">
        <v>71</v>
      </c>
      <c r="K491" s="6" t="str">
        <f>VLOOKUP(tblSalaries[[#This Row],[Where do you work]],tblCountries[[Actual]:[Mapping]],2,FALSE)</f>
        <v>UK</v>
      </c>
      <c r="L491" s="6" t="str">
        <f>VLOOKUP(tblSalaries[[#This Row],[clean Country]],tblCountries[[Mapping]:[Region]],2,FALSE)</f>
        <v>Europe</v>
      </c>
      <c r="M491" s="6">
        <f>VLOOKUP(tblSalaries[[#This Row],[clean Country]],tblCountries[[Mapping]:[geo_latitude]],3,FALSE)</f>
        <v>-3.2765753000000002</v>
      </c>
      <c r="N491" s="6">
        <f>VLOOKUP(tblSalaries[[#This Row],[clean Country]],tblCountries[[Mapping]:[geo_latitude]],4,FALSE)</f>
        <v>54.702354499999998</v>
      </c>
      <c r="O491" s="6" t="s">
        <v>18</v>
      </c>
      <c r="P491" s="6">
        <v>4</v>
      </c>
      <c r="Q491" s="6" t="str">
        <f>IF(tblSalaries[[#This Row],[Years of Experience]]&lt;5,"&lt;5",IF(tblSalaries[[#This Row],[Years of Experience]]&lt;10,"&lt;10",IF(tblSalaries[[#This Row],[Years of Experience]]&lt;15,"&lt;15",IF(tblSalaries[[#This Row],[Years of Experience]]&lt;20,"&lt;20"," &gt;20"))))</f>
        <v>&lt;5</v>
      </c>
      <c r="R491" s="14">
        <v>474</v>
      </c>
      <c r="S491" s="14">
        <f>VLOOKUP(tblSalaries[[#This Row],[clean Country]],Table3[[Country]:[GNI]],2,FALSE)</f>
        <v>35840</v>
      </c>
      <c r="T491" s="18">
        <f>tblSalaries[[#This Row],[Salary in USD]]/tblSalaries[[#This Row],[PPP GNI]]</f>
        <v>1.979018477763052</v>
      </c>
      <c r="U491" s="27">
        <f>IF(ISNUMBER(VLOOKUP(tblSalaries[[#This Row],[clean Country]],calc!$B$22:$C$127,2,TRUE)),tblSalaries[[#This Row],[Salary in USD]],0.001)</f>
        <v>70928.022243027779</v>
      </c>
    </row>
    <row r="492" spans="2:21" ht="15" customHeight="1" x14ac:dyDescent="0.25">
      <c r="B492" s="6" t="s">
        <v>3347</v>
      </c>
      <c r="C492" s="7">
        <v>41058.829606481479</v>
      </c>
      <c r="D492" s="8" t="s">
        <v>1249</v>
      </c>
      <c r="E492" s="6">
        <v>45000</v>
      </c>
      <c r="F492" s="6" t="s">
        <v>69</v>
      </c>
      <c r="G492" s="9">
        <f>tblSalaries[[#This Row],[clean Salary (in local currency)]]*VLOOKUP(tblSalaries[[#This Row],[Currency]],tblXrate[],2,FALSE)</f>
        <v>70928.022243027779</v>
      </c>
      <c r="H492" s="6" t="s">
        <v>772</v>
      </c>
      <c r="I492" s="6" t="s">
        <v>52</v>
      </c>
      <c r="J492" s="6" t="s">
        <v>71</v>
      </c>
      <c r="K492" s="6" t="str">
        <f>VLOOKUP(tblSalaries[[#This Row],[Where do you work]],tblCountries[[Actual]:[Mapping]],2,FALSE)</f>
        <v>UK</v>
      </c>
      <c r="L492" s="6" t="str">
        <f>VLOOKUP(tblSalaries[[#This Row],[clean Country]],tblCountries[[Mapping]:[Region]],2,FALSE)</f>
        <v>Europe</v>
      </c>
      <c r="M492" s="6">
        <f>VLOOKUP(tblSalaries[[#This Row],[clean Country]],tblCountries[[Mapping]:[geo_latitude]],3,FALSE)</f>
        <v>-3.2765753000000002</v>
      </c>
      <c r="N492" s="6">
        <f>VLOOKUP(tblSalaries[[#This Row],[clean Country]],tblCountries[[Mapping]:[geo_latitude]],4,FALSE)</f>
        <v>54.702354499999998</v>
      </c>
      <c r="O492" s="6" t="s">
        <v>18</v>
      </c>
      <c r="P492" s="6">
        <v>15</v>
      </c>
      <c r="Q492" s="6" t="str">
        <f>IF(tblSalaries[[#This Row],[Years of Experience]]&lt;5,"&lt;5",IF(tblSalaries[[#This Row],[Years of Experience]]&lt;10,"&lt;10",IF(tblSalaries[[#This Row],[Years of Experience]]&lt;15,"&lt;15",IF(tblSalaries[[#This Row],[Years of Experience]]&lt;20,"&lt;20"," &gt;20"))))</f>
        <v>&lt;20</v>
      </c>
      <c r="R492" s="14">
        <v>475</v>
      </c>
      <c r="S492" s="14">
        <f>VLOOKUP(tblSalaries[[#This Row],[clean Country]],Table3[[Country]:[GNI]],2,FALSE)</f>
        <v>35840</v>
      </c>
      <c r="T492" s="18">
        <f>tblSalaries[[#This Row],[Salary in USD]]/tblSalaries[[#This Row],[PPP GNI]]</f>
        <v>1.979018477763052</v>
      </c>
      <c r="U492" s="27">
        <f>IF(ISNUMBER(VLOOKUP(tblSalaries[[#This Row],[clean Country]],calc!$B$22:$C$127,2,TRUE)),tblSalaries[[#This Row],[Salary in USD]],0.001)</f>
        <v>70928.022243027779</v>
      </c>
    </row>
    <row r="493" spans="2:21" ht="15" customHeight="1" x14ac:dyDescent="0.25">
      <c r="B493" s="6" t="s">
        <v>3657</v>
      </c>
      <c r="C493" s="7">
        <v>41065.817511574074</v>
      </c>
      <c r="D493" s="8" t="s">
        <v>1249</v>
      </c>
      <c r="E493" s="6">
        <v>45000</v>
      </c>
      <c r="F493" s="6" t="s">
        <v>69</v>
      </c>
      <c r="G493" s="9">
        <f>tblSalaries[[#This Row],[clean Salary (in local currency)]]*VLOOKUP(tblSalaries[[#This Row],[Currency]],tblXrate[],2,FALSE)</f>
        <v>70928.022243027779</v>
      </c>
      <c r="H493" s="6" t="s">
        <v>153</v>
      </c>
      <c r="I493" s="6" t="s">
        <v>20</v>
      </c>
      <c r="J493" s="6" t="s">
        <v>71</v>
      </c>
      <c r="K493" s="6" t="str">
        <f>VLOOKUP(tblSalaries[[#This Row],[Where do you work]],tblCountries[[Actual]:[Mapping]],2,FALSE)</f>
        <v>UK</v>
      </c>
      <c r="L493" s="6" t="str">
        <f>VLOOKUP(tblSalaries[[#This Row],[clean Country]],tblCountries[[Mapping]:[Region]],2,FALSE)</f>
        <v>Europe</v>
      </c>
      <c r="M493" s="6">
        <f>VLOOKUP(tblSalaries[[#This Row],[clean Country]],tblCountries[[Mapping]:[geo_latitude]],3,FALSE)</f>
        <v>-3.2765753000000002</v>
      </c>
      <c r="N493" s="6">
        <f>VLOOKUP(tblSalaries[[#This Row],[clean Country]],tblCountries[[Mapping]:[geo_latitude]],4,FALSE)</f>
        <v>54.702354499999998</v>
      </c>
      <c r="O493" s="6" t="s">
        <v>13</v>
      </c>
      <c r="P493" s="6">
        <v>5</v>
      </c>
      <c r="Q493" s="6" t="str">
        <f>IF(tblSalaries[[#This Row],[Years of Experience]]&lt;5,"&lt;5",IF(tblSalaries[[#This Row],[Years of Experience]]&lt;10,"&lt;10",IF(tblSalaries[[#This Row],[Years of Experience]]&lt;15,"&lt;15",IF(tblSalaries[[#This Row],[Years of Experience]]&lt;20,"&lt;20"," &gt;20"))))</f>
        <v>&lt;10</v>
      </c>
      <c r="R493" s="14">
        <v>476</v>
      </c>
      <c r="S493" s="14">
        <f>VLOOKUP(tblSalaries[[#This Row],[clean Country]],Table3[[Country]:[GNI]],2,FALSE)</f>
        <v>35840</v>
      </c>
      <c r="T493" s="18">
        <f>tblSalaries[[#This Row],[Salary in USD]]/tblSalaries[[#This Row],[PPP GNI]]</f>
        <v>1.979018477763052</v>
      </c>
      <c r="U493" s="27">
        <f>IF(ISNUMBER(VLOOKUP(tblSalaries[[#This Row],[clean Country]],calc!$B$22:$C$127,2,TRUE)),tblSalaries[[#This Row],[Salary in USD]],0.001)</f>
        <v>70928.022243027779</v>
      </c>
    </row>
    <row r="494" spans="2:21" ht="15" customHeight="1" x14ac:dyDescent="0.25">
      <c r="B494" s="6" t="s">
        <v>3725</v>
      </c>
      <c r="C494" s="7">
        <v>41068.866643518515</v>
      </c>
      <c r="D494" s="8">
        <v>45000</v>
      </c>
      <c r="E494" s="6">
        <v>45000</v>
      </c>
      <c r="F494" s="6" t="s">
        <v>69</v>
      </c>
      <c r="G494" s="9">
        <f>tblSalaries[[#This Row],[clean Salary (in local currency)]]*VLOOKUP(tblSalaries[[#This Row],[Currency]],tblXrate[],2,FALSE)</f>
        <v>70928.022243027779</v>
      </c>
      <c r="H494" s="6" t="s">
        <v>1878</v>
      </c>
      <c r="I494" s="6" t="s">
        <v>20</v>
      </c>
      <c r="J494" s="6" t="s">
        <v>71</v>
      </c>
      <c r="K494" s="6" t="str">
        <f>VLOOKUP(tblSalaries[[#This Row],[Where do you work]],tblCountries[[Actual]:[Mapping]],2,FALSE)</f>
        <v>UK</v>
      </c>
      <c r="L494" s="6" t="str">
        <f>VLOOKUP(tblSalaries[[#This Row],[clean Country]],tblCountries[[Mapping]:[Region]],2,FALSE)</f>
        <v>Europe</v>
      </c>
      <c r="M494" s="6">
        <f>VLOOKUP(tblSalaries[[#This Row],[clean Country]],tblCountries[[Mapping]:[geo_latitude]],3,FALSE)</f>
        <v>-3.2765753000000002</v>
      </c>
      <c r="N494" s="6">
        <f>VLOOKUP(tblSalaries[[#This Row],[clean Country]],tblCountries[[Mapping]:[geo_latitude]],4,FALSE)</f>
        <v>54.702354499999998</v>
      </c>
      <c r="O494" s="6" t="s">
        <v>13</v>
      </c>
      <c r="P494" s="6">
        <v>20</v>
      </c>
      <c r="Q494" s="6" t="str">
        <f>IF(tblSalaries[[#This Row],[Years of Experience]]&lt;5,"&lt;5",IF(tblSalaries[[#This Row],[Years of Experience]]&lt;10,"&lt;10",IF(tblSalaries[[#This Row],[Years of Experience]]&lt;15,"&lt;15",IF(tblSalaries[[#This Row],[Years of Experience]]&lt;20,"&lt;20"," &gt;20"))))</f>
        <v xml:space="preserve"> &gt;20</v>
      </c>
      <c r="R494" s="14">
        <v>477</v>
      </c>
      <c r="S494" s="14">
        <f>VLOOKUP(tblSalaries[[#This Row],[clean Country]],Table3[[Country]:[GNI]],2,FALSE)</f>
        <v>35840</v>
      </c>
      <c r="T494" s="18">
        <f>tblSalaries[[#This Row],[Salary in USD]]/tblSalaries[[#This Row],[PPP GNI]]</f>
        <v>1.979018477763052</v>
      </c>
      <c r="U494" s="27">
        <f>IF(ISNUMBER(VLOOKUP(tblSalaries[[#This Row],[clean Country]],calc!$B$22:$C$127,2,TRUE)),tblSalaries[[#This Row],[Salary in USD]],0.001)</f>
        <v>70928.022243027779</v>
      </c>
    </row>
    <row r="495" spans="2:21" ht="15" customHeight="1" x14ac:dyDescent="0.25">
      <c r="B495" s="6" t="s">
        <v>2403</v>
      </c>
      <c r="C495" s="7">
        <v>41055.088148148148</v>
      </c>
      <c r="D495" s="8">
        <v>72000</v>
      </c>
      <c r="E495" s="6">
        <v>72000</v>
      </c>
      <c r="F495" s="6" t="s">
        <v>86</v>
      </c>
      <c r="G495" s="9">
        <f>tblSalaries[[#This Row],[clean Salary (in local currency)]]*VLOOKUP(tblSalaries[[#This Row],[Currency]],tblXrate[],2,FALSE)</f>
        <v>70802.029658183528</v>
      </c>
      <c r="H495" s="6" t="s">
        <v>488</v>
      </c>
      <c r="I495" s="6" t="s">
        <v>488</v>
      </c>
      <c r="J495" s="6" t="s">
        <v>88</v>
      </c>
      <c r="K495" s="6" t="str">
        <f>VLOOKUP(tblSalaries[[#This Row],[Where do you work]],tblCountries[[Actual]:[Mapping]],2,FALSE)</f>
        <v>Canada</v>
      </c>
      <c r="L495" s="6" t="str">
        <f>VLOOKUP(tblSalaries[[#This Row],[clean Country]],tblCountries[[Mapping]:[Region]],2,FALSE)</f>
        <v>America</v>
      </c>
      <c r="M495" s="6">
        <f>VLOOKUP(tblSalaries[[#This Row],[clean Country]],tblCountries[[Mapping]:[geo_latitude]],3,FALSE)</f>
        <v>-96.081121840459303</v>
      </c>
      <c r="N495" s="6">
        <f>VLOOKUP(tblSalaries[[#This Row],[clean Country]],tblCountries[[Mapping]:[geo_latitude]],4,FALSE)</f>
        <v>62.8661033080922</v>
      </c>
      <c r="O495" s="6" t="s">
        <v>9</v>
      </c>
      <c r="P495" s="6"/>
      <c r="Q495" s="6" t="str">
        <f>IF(tblSalaries[[#This Row],[Years of Experience]]&lt;5,"&lt;5",IF(tblSalaries[[#This Row],[Years of Experience]]&lt;10,"&lt;10",IF(tblSalaries[[#This Row],[Years of Experience]]&lt;15,"&lt;15",IF(tblSalaries[[#This Row],[Years of Experience]]&lt;20,"&lt;20"," &gt;20"))))</f>
        <v>&lt;5</v>
      </c>
      <c r="R495" s="14">
        <v>478</v>
      </c>
      <c r="S495" s="14">
        <f>VLOOKUP(tblSalaries[[#This Row],[clean Country]],Table3[[Country]:[GNI]],2,FALSE)</f>
        <v>38370</v>
      </c>
      <c r="T495" s="18">
        <f>tblSalaries[[#This Row],[Salary in USD]]/tblSalaries[[#This Row],[PPP GNI]]</f>
        <v>1.8452444529106993</v>
      </c>
      <c r="U495" s="27">
        <f>IF(ISNUMBER(VLOOKUP(tblSalaries[[#This Row],[clean Country]],calc!$B$22:$C$127,2,TRUE)),tblSalaries[[#This Row],[Salary in USD]],0.001)</f>
        <v>1E-3</v>
      </c>
    </row>
    <row r="496" spans="2:21" ht="15" customHeight="1" x14ac:dyDescent="0.25">
      <c r="B496" s="6" t="s">
        <v>2127</v>
      </c>
      <c r="C496" s="7">
        <v>41055.028969907406</v>
      </c>
      <c r="D496" s="8">
        <v>70000</v>
      </c>
      <c r="E496" s="6">
        <v>70000</v>
      </c>
      <c r="F496" s="6" t="s">
        <v>6</v>
      </c>
      <c r="G496" s="9">
        <f>tblSalaries[[#This Row],[clean Salary (in local currency)]]*VLOOKUP(tblSalaries[[#This Row],[Currency]],tblXrate[],2,FALSE)</f>
        <v>70000</v>
      </c>
      <c r="H496" s="6" t="s">
        <v>188</v>
      </c>
      <c r="I496" s="6" t="s">
        <v>310</v>
      </c>
      <c r="J496" s="6" t="s">
        <v>15</v>
      </c>
      <c r="K496" s="6" t="str">
        <f>VLOOKUP(tblSalaries[[#This Row],[Where do you work]],tblCountries[[Actual]:[Mapping]],2,FALSE)</f>
        <v>USA</v>
      </c>
      <c r="L496" s="6" t="str">
        <f>VLOOKUP(tblSalaries[[#This Row],[clean Country]],tblCountries[[Mapping]:[Region]],2,FALSE)</f>
        <v>America</v>
      </c>
      <c r="M496" s="6">
        <f>VLOOKUP(tblSalaries[[#This Row],[clean Country]],tblCountries[[Mapping]:[geo_latitude]],3,FALSE)</f>
        <v>-100.37109375</v>
      </c>
      <c r="N496" s="6">
        <f>VLOOKUP(tblSalaries[[#This Row],[clean Country]],tblCountries[[Mapping]:[geo_latitude]],4,FALSE)</f>
        <v>40.580584664127599</v>
      </c>
      <c r="O496" s="6" t="s">
        <v>13</v>
      </c>
      <c r="P496" s="6"/>
      <c r="Q496" s="6" t="str">
        <f>IF(tblSalaries[[#This Row],[Years of Experience]]&lt;5,"&lt;5",IF(tblSalaries[[#This Row],[Years of Experience]]&lt;10,"&lt;10",IF(tblSalaries[[#This Row],[Years of Experience]]&lt;15,"&lt;15",IF(tblSalaries[[#This Row],[Years of Experience]]&lt;20,"&lt;20"," &gt;20"))))</f>
        <v>&lt;5</v>
      </c>
      <c r="R496" s="14">
        <v>479</v>
      </c>
      <c r="S496" s="14">
        <f>VLOOKUP(tblSalaries[[#This Row],[clean Country]],Table3[[Country]:[GNI]],2,FALSE)</f>
        <v>47310</v>
      </c>
      <c r="T496" s="18">
        <f>tblSalaries[[#This Row],[Salary in USD]]/tblSalaries[[#This Row],[PPP GNI]]</f>
        <v>1.4796026210103572</v>
      </c>
      <c r="U496" s="27">
        <f>IF(ISNUMBER(VLOOKUP(tblSalaries[[#This Row],[clean Country]],calc!$B$22:$C$127,2,TRUE)),tblSalaries[[#This Row],[Salary in USD]],0.001)</f>
        <v>1E-3</v>
      </c>
    </row>
    <row r="497" spans="2:21" ht="15" customHeight="1" x14ac:dyDescent="0.25">
      <c r="B497" s="6" t="s">
        <v>2188</v>
      </c>
      <c r="C497" s="7">
        <v>41055.034895833334</v>
      </c>
      <c r="D497" s="8">
        <v>70000</v>
      </c>
      <c r="E497" s="6">
        <v>70000</v>
      </c>
      <c r="F497" s="6" t="s">
        <v>6</v>
      </c>
      <c r="G497" s="9">
        <f>tblSalaries[[#This Row],[clean Salary (in local currency)]]*VLOOKUP(tblSalaries[[#This Row],[Currency]],tblXrate[],2,FALSE)</f>
        <v>70000</v>
      </c>
      <c r="H497" s="6" t="s">
        <v>254</v>
      </c>
      <c r="I497" s="6" t="s">
        <v>52</v>
      </c>
      <c r="J497" s="6" t="s">
        <v>15</v>
      </c>
      <c r="K497" s="6" t="str">
        <f>VLOOKUP(tblSalaries[[#This Row],[Where do you work]],tblCountries[[Actual]:[Mapping]],2,FALSE)</f>
        <v>USA</v>
      </c>
      <c r="L497" s="6" t="str">
        <f>VLOOKUP(tblSalaries[[#This Row],[clean Country]],tblCountries[[Mapping]:[Region]],2,FALSE)</f>
        <v>America</v>
      </c>
      <c r="M497" s="6">
        <f>VLOOKUP(tblSalaries[[#This Row],[clean Country]],tblCountries[[Mapping]:[geo_latitude]],3,FALSE)</f>
        <v>-100.37109375</v>
      </c>
      <c r="N497" s="6">
        <f>VLOOKUP(tblSalaries[[#This Row],[clean Country]],tblCountries[[Mapping]:[geo_latitude]],4,FALSE)</f>
        <v>40.580584664127599</v>
      </c>
      <c r="O497" s="6" t="s">
        <v>9</v>
      </c>
      <c r="P497" s="6"/>
      <c r="Q497" s="6" t="str">
        <f>IF(tblSalaries[[#This Row],[Years of Experience]]&lt;5,"&lt;5",IF(tblSalaries[[#This Row],[Years of Experience]]&lt;10,"&lt;10",IF(tblSalaries[[#This Row],[Years of Experience]]&lt;15,"&lt;15",IF(tblSalaries[[#This Row],[Years of Experience]]&lt;20,"&lt;20"," &gt;20"))))</f>
        <v>&lt;5</v>
      </c>
      <c r="R497" s="14">
        <v>480</v>
      </c>
      <c r="S497" s="14">
        <f>VLOOKUP(tblSalaries[[#This Row],[clean Country]],Table3[[Country]:[GNI]],2,FALSE)</f>
        <v>47310</v>
      </c>
      <c r="T497" s="18">
        <f>tblSalaries[[#This Row],[Salary in USD]]/tblSalaries[[#This Row],[PPP GNI]]</f>
        <v>1.4796026210103572</v>
      </c>
      <c r="U497" s="27">
        <f>IF(ISNUMBER(VLOOKUP(tblSalaries[[#This Row],[clean Country]],calc!$B$22:$C$127,2,TRUE)),tblSalaries[[#This Row],[Salary in USD]],0.001)</f>
        <v>1E-3</v>
      </c>
    </row>
    <row r="498" spans="2:21" ht="15" customHeight="1" x14ac:dyDescent="0.25">
      <c r="B498" s="6" t="s">
        <v>2200</v>
      </c>
      <c r="C498" s="7">
        <v>41055.036400462966</v>
      </c>
      <c r="D498" s="8">
        <v>70000</v>
      </c>
      <c r="E498" s="6">
        <v>70000</v>
      </c>
      <c r="F498" s="6" t="s">
        <v>6</v>
      </c>
      <c r="G498" s="9">
        <f>tblSalaries[[#This Row],[clean Salary (in local currency)]]*VLOOKUP(tblSalaries[[#This Row],[Currency]],tblXrate[],2,FALSE)</f>
        <v>70000</v>
      </c>
      <c r="H498" s="6" t="s">
        <v>266</v>
      </c>
      <c r="I498" s="6" t="s">
        <v>20</v>
      </c>
      <c r="J498" s="6" t="s">
        <v>15</v>
      </c>
      <c r="K498" s="6" t="str">
        <f>VLOOKUP(tblSalaries[[#This Row],[Where do you work]],tblCountries[[Actual]:[Mapping]],2,FALSE)</f>
        <v>USA</v>
      </c>
      <c r="L498" s="6" t="str">
        <f>VLOOKUP(tblSalaries[[#This Row],[clean Country]],tblCountries[[Mapping]:[Region]],2,FALSE)</f>
        <v>America</v>
      </c>
      <c r="M498" s="6">
        <f>VLOOKUP(tblSalaries[[#This Row],[clean Country]],tblCountries[[Mapping]:[geo_latitude]],3,FALSE)</f>
        <v>-100.37109375</v>
      </c>
      <c r="N498" s="6">
        <f>VLOOKUP(tblSalaries[[#This Row],[clean Country]],tblCountries[[Mapping]:[geo_latitude]],4,FALSE)</f>
        <v>40.580584664127599</v>
      </c>
      <c r="O498" s="6" t="s">
        <v>9</v>
      </c>
      <c r="P498" s="6"/>
      <c r="Q498" s="6" t="str">
        <f>IF(tblSalaries[[#This Row],[Years of Experience]]&lt;5,"&lt;5",IF(tblSalaries[[#This Row],[Years of Experience]]&lt;10,"&lt;10",IF(tblSalaries[[#This Row],[Years of Experience]]&lt;15,"&lt;15",IF(tblSalaries[[#This Row],[Years of Experience]]&lt;20,"&lt;20"," &gt;20"))))</f>
        <v>&lt;5</v>
      </c>
      <c r="R498" s="14">
        <v>481</v>
      </c>
      <c r="S498" s="14">
        <f>VLOOKUP(tblSalaries[[#This Row],[clean Country]],Table3[[Country]:[GNI]],2,FALSE)</f>
        <v>47310</v>
      </c>
      <c r="T498" s="18">
        <f>tblSalaries[[#This Row],[Salary in USD]]/tblSalaries[[#This Row],[PPP GNI]]</f>
        <v>1.4796026210103572</v>
      </c>
      <c r="U498" s="27">
        <f>IF(ISNUMBER(VLOOKUP(tblSalaries[[#This Row],[clean Country]],calc!$B$22:$C$127,2,TRUE)),tblSalaries[[#This Row],[Salary in USD]],0.001)</f>
        <v>1E-3</v>
      </c>
    </row>
    <row r="499" spans="2:21" ht="15" customHeight="1" x14ac:dyDescent="0.25">
      <c r="B499" s="6" t="s">
        <v>2247</v>
      </c>
      <c r="C499" s="7">
        <v>41055.044074074074</v>
      </c>
      <c r="D499" s="8">
        <v>70000</v>
      </c>
      <c r="E499" s="6">
        <v>70000</v>
      </c>
      <c r="F499" s="6" t="s">
        <v>6</v>
      </c>
      <c r="G499" s="9">
        <f>tblSalaries[[#This Row],[clean Salary (in local currency)]]*VLOOKUP(tblSalaries[[#This Row],[Currency]],tblXrate[],2,FALSE)</f>
        <v>70000</v>
      </c>
      <c r="H499" s="6" t="s">
        <v>317</v>
      </c>
      <c r="I499" s="6" t="s">
        <v>52</v>
      </c>
      <c r="J499" s="6" t="s">
        <v>15</v>
      </c>
      <c r="K499" s="6" t="str">
        <f>VLOOKUP(tblSalaries[[#This Row],[Where do you work]],tblCountries[[Actual]:[Mapping]],2,FALSE)</f>
        <v>USA</v>
      </c>
      <c r="L499" s="6" t="str">
        <f>VLOOKUP(tblSalaries[[#This Row],[clean Country]],tblCountries[[Mapping]:[Region]],2,FALSE)</f>
        <v>America</v>
      </c>
      <c r="M499" s="6">
        <f>VLOOKUP(tblSalaries[[#This Row],[clean Country]],tblCountries[[Mapping]:[geo_latitude]],3,FALSE)</f>
        <v>-100.37109375</v>
      </c>
      <c r="N499" s="6">
        <f>VLOOKUP(tblSalaries[[#This Row],[clean Country]],tblCountries[[Mapping]:[geo_latitude]],4,FALSE)</f>
        <v>40.580584664127599</v>
      </c>
      <c r="O499" s="6" t="s">
        <v>18</v>
      </c>
      <c r="P499" s="6"/>
      <c r="Q499" s="6" t="str">
        <f>IF(tblSalaries[[#This Row],[Years of Experience]]&lt;5,"&lt;5",IF(tblSalaries[[#This Row],[Years of Experience]]&lt;10,"&lt;10",IF(tblSalaries[[#This Row],[Years of Experience]]&lt;15,"&lt;15",IF(tblSalaries[[#This Row],[Years of Experience]]&lt;20,"&lt;20"," &gt;20"))))</f>
        <v>&lt;5</v>
      </c>
      <c r="R499" s="14">
        <v>482</v>
      </c>
      <c r="S499" s="14">
        <f>VLOOKUP(tblSalaries[[#This Row],[clean Country]],Table3[[Country]:[GNI]],2,FALSE)</f>
        <v>47310</v>
      </c>
      <c r="T499" s="18">
        <f>tblSalaries[[#This Row],[Salary in USD]]/tblSalaries[[#This Row],[PPP GNI]]</f>
        <v>1.4796026210103572</v>
      </c>
      <c r="U499" s="27">
        <f>IF(ISNUMBER(VLOOKUP(tblSalaries[[#This Row],[clean Country]],calc!$B$22:$C$127,2,TRUE)),tblSalaries[[#This Row],[Salary in USD]],0.001)</f>
        <v>1E-3</v>
      </c>
    </row>
    <row r="500" spans="2:21" ht="15" customHeight="1" x14ac:dyDescent="0.25">
      <c r="B500" s="6" t="s">
        <v>2285</v>
      </c>
      <c r="C500" s="7">
        <v>41055.052141203705</v>
      </c>
      <c r="D500" s="8">
        <v>70000</v>
      </c>
      <c r="E500" s="6">
        <v>70000</v>
      </c>
      <c r="F500" s="6" t="s">
        <v>6</v>
      </c>
      <c r="G500" s="9">
        <f>tblSalaries[[#This Row],[clean Salary (in local currency)]]*VLOOKUP(tblSalaries[[#This Row],[Currency]],tblXrate[],2,FALSE)</f>
        <v>70000</v>
      </c>
      <c r="H500" s="6" t="s">
        <v>351</v>
      </c>
      <c r="I500" s="6" t="s">
        <v>279</v>
      </c>
      <c r="J500" s="6" t="s">
        <v>15</v>
      </c>
      <c r="K500" s="6" t="str">
        <f>VLOOKUP(tblSalaries[[#This Row],[Where do you work]],tblCountries[[Actual]:[Mapping]],2,FALSE)</f>
        <v>USA</v>
      </c>
      <c r="L500" s="6" t="str">
        <f>VLOOKUP(tblSalaries[[#This Row],[clean Country]],tblCountries[[Mapping]:[Region]],2,FALSE)</f>
        <v>America</v>
      </c>
      <c r="M500" s="6">
        <f>VLOOKUP(tblSalaries[[#This Row],[clean Country]],tblCountries[[Mapping]:[geo_latitude]],3,FALSE)</f>
        <v>-100.37109375</v>
      </c>
      <c r="N500" s="6">
        <f>VLOOKUP(tblSalaries[[#This Row],[clean Country]],tblCountries[[Mapping]:[geo_latitude]],4,FALSE)</f>
        <v>40.580584664127599</v>
      </c>
      <c r="O500" s="6" t="s">
        <v>13</v>
      </c>
      <c r="P500" s="6"/>
      <c r="Q500" s="6" t="str">
        <f>IF(tblSalaries[[#This Row],[Years of Experience]]&lt;5,"&lt;5",IF(tblSalaries[[#This Row],[Years of Experience]]&lt;10,"&lt;10",IF(tblSalaries[[#This Row],[Years of Experience]]&lt;15,"&lt;15",IF(tblSalaries[[#This Row],[Years of Experience]]&lt;20,"&lt;20"," &gt;20"))))</f>
        <v>&lt;5</v>
      </c>
      <c r="R500" s="14">
        <v>483</v>
      </c>
      <c r="S500" s="14">
        <f>VLOOKUP(tblSalaries[[#This Row],[clean Country]],Table3[[Country]:[GNI]],2,FALSE)</f>
        <v>47310</v>
      </c>
      <c r="T500" s="18">
        <f>tblSalaries[[#This Row],[Salary in USD]]/tblSalaries[[#This Row],[PPP GNI]]</f>
        <v>1.4796026210103572</v>
      </c>
      <c r="U500" s="27">
        <f>IF(ISNUMBER(VLOOKUP(tblSalaries[[#This Row],[clean Country]],calc!$B$22:$C$127,2,TRUE)),tblSalaries[[#This Row],[Salary in USD]],0.001)</f>
        <v>1E-3</v>
      </c>
    </row>
    <row r="501" spans="2:21" ht="15" customHeight="1" x14ac:dyDescent="0.25">
      <c r="B501" s="6" t="s">
        <v>2319</v>
      </c>
      <c r="C501" s="7">
        <v>41055.060324074075</v>
      </c>
      <c r="D501" s="8">
        <v>70000</v>
      </c>
      <c r="E501" s="6">
        <v>70000</v>
      </c>
      <c r="F501" s="6" t="s">
        <v>6</v>
      </c>
      <c r="G501" s="9">
        <f>tblSalaries[[#This Row],[clean Salary (in local currency)]]*VLOOKUP(tblSalaries[[#This Row],[Currency]],tblXrate[],2,FALSE)</f>
        <v>70000</v>
      </c>
      <c r="H501" s="6" t="s">
        <v>20</v>
      </c>
      <c r="I501" s="6" t="s">
        <v>20</v>
      </c>
      <c r="J501" s="6" t="s">
        <v>15</v>
      </c>
      <c r="K501" s="6" t="str">
        <f>VLOOKUP(tblSalaries[[#This Row],[Where do you work]],tblCountries[[Actual]:[Mapping]],2,FALSE)</f>
        <v>USA</v>
      </c>
      <c r="L501" s="6" t="str">
        <f>VLOOKUP(tblSalaries[[#This Row],[clean Country]],tblCountries[[Mapping]:[Region]],2,FALSE)</f>
        <v>America</v>
      </c>
      <c r="M501" s="6">
        <f>VLOOKUP(tblSalaries[[#This Row],[clean Country]],tblCountries[[Mapping]:[geo_latitude]],3,FALSE)</f>
        <v>-100.37109375</v>
      </c>
      <c r="N501" s="6">
        <f>VLOOKUP(tblSalaries[[#This Row],[clean Country]],tblCountries[[Mapping]:[geo_latitude]],4,FALSE)</f>
        <v>40.580584664127599</v>
      </c>
      <c r="O501" s="6" t="s">
        <v>18</v>
      </c>
      <c r="P501" s="6"/>
      <c r="Q501" s="6" t="str">
        <f>IF(tblSalaries[[#This Row],[Years of Experience]]&lt;5,"&lt;5",IF(tblSalaries[[#This Row],[Years of Experience]]&lt;10,"&lt;10",IF(tblSalaries[[#This Row],[Years of Experience]]&lt;15,"&lt;15",IF(tblSalaries[[#This Row],[Years of Experience]]&lt;20,"&lt;20"," &gt;20"))))</f>
        <v>&lt;5</v>
      </c>
      <c r="R501" s="14">
        <v>484</v>
      </c>
      <c r="S501" s="14">
        <f>VLOOKUP(tblSalaries[[#This Row],[clean Country]],Table3[[Country]:[GNI]],2,FALSE)</f>
        <v>47310</v>
      </c>
      <c r="T501" s="18">
        <f>tblSalaries[[#This Row],[Salary in USD]]/tblSalaries[[#This Row],[PPP GNI]]</f>
        <v>1.4796026210103572</v>
      </c>
      <c r="U501" s="27">
        <f>IF(ISNUMBER(VLOOKUP(tblSalaries[[#This Row],[clean Country]],calc!$B$22:$C$127,2,TRUE)),tblSalaries[[#This Row],[Salary in USD]],0.001)</f>
        <v>1E-3</v>
      </c>
    </row>
    <row r="502" spans="2:21" ht="15" customHeight="1" x14ac:dyDescent="0.25">
      <c r="B502" s="6" t="s">
        <v>2396</v>
      </c>
      <c r="C502" s="7">
        <v>41055.0859375</v>
      </c>
      <c r="D502" s="8">
        <v>70000</v>
      </c>
      <c r="E502" s="6">
        <v>70000</v>
      </c>
      <c r="F502" s="6" t="s">
        <v>6</v>
      </c>
      <c r="G502" s="9">
        <f>tblSalaries[[#This Row],[clean Salary (in local currency)]]*VLOOKUP(tblSalaries[[#This Row],[Currency]],tblXrate[],2,FALSE)</f>
        <v>70000</v>
      </c>
      <c r="H502" s="6" t="s">
        <v>480</v>
      </c>
      <c r="I502" s="6" t="s">
        <v>52</v>
      </c>
      <c r="J502" s="6" t="s">
        <v>15</v>
      </c>
      <c r="K502" s="6" t="str">
        <f>VLOOKUP(tblSalaries[[#This Row],[Where do you work]],tblCountries[[Actual]:[Mapping]],2,FALSE)</f>
        <v>USA</v>
      </c>
      <c r="L502" s="6" t="str">
        <f>VLOOKUP(tblSalaries[[#This Row],[clean Country]],tblCountries[[Mapping]:[Region]],2,FALSE)</f>
        <v>America</v>
      </c>
      <c r="M502" s="6">
        <f>VLOOKUP(tblSalaries[[#This Row],[clean Country]],tblCountries[[Mapping]:[geo_latitude]],3,FALSE)</f>
        <v>-100.37109375</v>
      </c>
      <c r="N502" s="6">
        <f>VLOOKUP(tblSalaries[[#This Row],[clean Country]],tblCountries[[Mapping]:[geo_latitude]],4,FALSE)</f>
        <v>40.580584664127599</v>
      </c>
      <c r="O502" s="6" t="s">
        <v>9</v>
      </c>
      <c r="P502" s="6"/>
      <c r="Q502" s="6" t="str">
        <f>IF(tblSalaries[[#This Row],[Years of Experience]]&lt;5,"&lt;5",IF(tblSalaries[[#This Row],[Years of Experience]]&lt;10,"&lt;10",IF(tblSalaries[[#This Row],[Years of Experience]]&lt;15,"&lt;15",IF(tblSalaries[[#This Row],[Years of Experience]]&lt;20,"&lt;20"," &gt;20"))))</f>
        <v>&lt;5</v>
      </c>
      <c r="R502" s="14">
        <v>485</v>
      </c>
      <c r="S502" s="14">
        <f>VLOOKUP(tblSalaries[[#This Row],[clean Country]],Table3[[Country]:[GNI]],2,FALSE)</f>
        <v>47310</v>
      </c>
      <c r="T502" s="18">
        <f>tblSalaries[[#This Row],[Salary in USD]]/tblSalaries[[#This Row],[PPP GNI]]</f>
        <v>1.4796026210103572</v>
      </c>
      <c r="U502" s="27">
        <f>IF(ISNUMBER(VLOOKUP(tblSalaries[[#This Row],[clean Country]],calc!$B$22:$C$127,2,TRUE)),tblSalaries[[#This Row],[Salary in USD]],0.001)</f>
        <v>1E-3</v>
      </c>
    </row>
    <row r="503" spans="2:21" ht="15" customHeight="1" x14ac:dyDescent="0.25">
      <c r="B503" s="6" t="s">
        <v>2472</v>
      </c>
      <c r="C503" s="7">
        <v>41055.135462962964</v>
      </c>
      <c r="D503" s="8">
        <v>70000</v>
      </c>
      <c r="E503" s="6">
        <v>70000</v>
      </c>
      <c r="F503" s="6" t="s">
        <v>6</v>
      </c>
      <c r="G503" s="9">
        <f>tblSalaries[[#This Row],[clean Salary (in local currency)]]*VLOOKUP(tblSalaries[[#This Row],[Currency]],tblXrate[],2,FALSE)</f>
        <v>70000</v>
      </c>
      <c r="H503" s="6" t="s">
        <v>20</v>
      </c>
      <c r="I503" s="6" t="s">
        <v>20</v>
      </c>
      <c r="J503" s="6" t="s">
        <v>15</v>
      </c>
      <c r="K503" s="6" t="str">
        <f>VLOOKUP(tblSalaries[[#This Row],[Where do you work]],tblCountries[[Actual]:[Mapping]],2,FALSE)</f>
        <v>USA</v>
      </c>
      <c r="L503" s="6" t="str">
        <f>VLOOKUP(tblSalaries[[#This Row],[clean Country]],tblCountries[[Mapping]:[Region]],2,FALSE)</f>
        <v>America</v>
      </c>
      <c r="M503" s="6">
        <f>VLOOKUP(tblSalaries[[#This Row],[clean Country]],tblCountries[[Mapping]:[geo_latitude]],3,FALSE)</f>
        <v>-100.37109375</v>
      </c>
      <c r="N503" s="6">
        <f>VLOOKUP(tblSalaries[[#This Row],[clean Country]],tblCountries[[Mapping]:[geo_latitude]],4,FALSE)</f>
        <v>40.580584664127599</v>
      </c>
      <c r="O503" s="6" t="s">
        <v>9</v>
      </c>
      <c r="P503" s="6"/>
      <c r="Q503" s="6" t="str">
        <f>IF(tblSalaries[[#This Row],[Years of Experience]]&lt;5,"&lt;5",IF(tblSalaries[[#This Row],[Years of Experience]]&lt;10,"&lt;10",IF(tblSalaries[[#This Row],[Years of Experience]]&lt;15,"&lt;15",IF(tblSalaries[[#This Row],[Years of Experience]]&lt;20,"&lt;20"," &gt;20"))))</f>
        <v>&lt;5</v>
      </c>
      <c r="R503" s="14">
        <v>486</v>
      </c>
      <c r="S503" s="14">
        <f>VLOOKUP(tblSalaries[[#This Row],[clean Country]],Table3[[Country]:[GNI]],2,FALSE)</f>
        <v>47310</v>
      </c>
      <c r="T503" s="18">
        <f>tblSalaries[[#This Row],[Salary in USD]]/tblSalaries[[#This Row],[PPP GNI]]</f>
        <v>1.4796026210103572</v>
      </c>
      <c r="U503" s="27">
        <f>IF(ISNUMBER(VLOOKUP(tblSalaries[[#This Row],[clean Country]],calc!$B$22:$C$127,2,TRUE)),tblSalaries[[#This Row],[Salary in USD]],0.001)</f>
        <v>1E-3</v>
      </c>
    </row>
    <row r="504" spans="2:21" ht="15" customHeight="1" x14ac:dyDescent="0.25">
      <c r="B504" s="6" t="s">
        <v>2518</v>
      </c>
      <c r="C504" s="7">
        <v>41055.190752314818</v>
      </c>
      <c r="D504" s="8">
        <v>70000</v>
      </c>
      <c r="E504" s="6">
        <v>70000</v>
      </c>
      <c r="F504" s="6" t="s">
        <v>6</v>
      </c>
      <c r="G504" s="9">
        <f>tblSalaries[[#This Row],[clean Salary (in local currency)]]*VLOOKUP(tblSalaries[[#This Row],[Currency]],tblXrate[],2,FALSE)</f>
        <v>70000</v>
      </c>
      <c r="H504" s="6" t="s">
        <v>621</v>
      </c>
      <c r="I504" s="6" t="s">
        <v>20</v>
      </c>
      <c r="J504" s="6" t="s">
        <v>15</v>
      </c>
      <c r="K504" s="6" t="str">
        <f>VLOOKUP(tblSalaries[[#This Row],[Where do you work]],tblCountries[[Actual]:[Mapping]],2,FALSE)</f>
        <v>USA</v>
      </c>
      <c r="L504" s="6" t="str">
        <f>VLOOKUP(tblSalaries[[#This Row],[clean Country]],tblCountries[[Mapping]:[Region]],2,FALSE)</f>
        <v>America</v>
      </c>
      <c r="M504" s="6">
        <f>VLOOKUP(tblSalaries[[#This Row],[clean Country]],tblCountries[[Mapping]:[geo_latitude]],3,FALSE)</f>
        <v>-100.37109375</v>
      </c>
      <c r="N504" s="6">
        <f>VLOOKUP(tblSalaries[[#This Row],[clean Country]],tblCountries[[Mapping]:[geo_latitude]],4,FALSE)</f>
        <v>40.580584664127599</v>
      </c>
      <c r="O504" s="6" t="s">
        <v>13</v>
      </c>
      <c r="P504" s="6"/>
      <c r="Q504" s="6" t="str">
        <f>IF(tblSalaries[[#This Row],[Years of Experience]]&lt;5,"&lt;5",IF(tblSalaries[[#This Row],[Years of Experience]]&lt;10,"&lt;10",IF(tblSalaries[[#This Row],[Years of Experience]]&lt;15,"&lt;15",IF(tblSalaries[[#This Row],[Years of Experience]]&lt;20,"&lt;20"," &gt;20"))))</f>
        <v>&lt;5</v>
      </c>
      <c r="R504" s="14">
        <v>487</v>
      </c>
      <c r="S504" s="14">
        <f>VLOOKUP(tblSalaries[[#This Row],[clean Country]],Table3[[Country]:[GNI]],2,FALSE)</f>
        <v>47310</v>
      </c>
      <c r="T504" s="18">
        <f>tblSalaries[[#This Row],[Salary in USD]]/tblSalaries[[#This Row],[PPP GNI]]</f>
        <v>1.4796026210103572</v>
      </c>
      <c r="U504" s="27">
        <f>IF(ISNUMBER(VLOOKUP(tblSalaries[[#This Row],[clean Country]],calc!$B$22:$C$127,2,TRUE)),tblSalaries[[#This Row],[Salary in USD]],0.001)</f>
        <v>1E-3</v>
      </c>
    </row>
    <row r="505" spans="2:21" ht="15" customHeight="1" x14ac:dyDescent="0.25">
      <c r="B505" s="6" t="s">
        <v>2583</v>
      </c>
      <c r="C505" s="7">
        <v>41055.328622685185</v>
      </c>
      <c r="D505" s="8">
        <v>70000</v>
      </c>
      <c r="E505" s="6">
        <v>70000</v>
      </c>
      <c r="F505" s="6" t="s">
        <v>6</v>
      </c>
      <c r="G505" s="9">
        <f>tblSalaries[[#This Row],[clean Salary (in local currency)]]*VLOOKUP(tblSalaries[[#This Row],[Currency]],tblXrate[],2,FALSE)</f>
        <v>70000</v>
      </c>
      <c r="H505" s="6" t="s">
        <v>14</v>
      </c>
      <c r="I505" s="6" t="s">
        <v>20</v>
      </c>
      <c r="J505" s="6" t="s">
        <v>15</v>
      </c>
      <c r="K505" s="6" t="str">
        <f>VLOOKUP(tblSalaries[[#This Row],[Where do you work]],tblCountries[[Actual]:[Mapping]],2,FALSE)</f>
        <v>USA</v>
      </c>
      <c r="L505" s="6" t="str">
        <f>VLOOKUP(tblSalaries[[#This Row],[clean Country]],tblCountries[[Mapping]:[Region]],2,FALSE)</f>
        <v>America</v>
      </c>
      <c r="M505" s="6">
        <f>VLOOKUP(tblSalaries[[#This Row],[clean Country]],tblCountries[[Mapping]:[geo_latitude]],3,FALSE)</f>
        <v>-100.37109375</v>
      </c>
      <c r="N505" s="6">
        <f>VLOOKUP(tblSalaries[[#This Row],[clean Country]],tblCountries[[Mapping]:[geo_latitude]],4,FALSE)</f>
        <v>40.580584664127599</v>
      </c>
      <c r="O505" s="6" t="s">
        <v>9</v>
      </c>
      <c r="P505" s="6">
        <v>3</v>
      </c>
      <c r="Q505" s="6" t="str">
        <f>IF(tblSalaries[[#This Row],[Years of Experience]]&lt;5,"&lt;5",IF(tblSalaries[[#This Row],[Years of Experience]]&lt;10,"&lt;10",IF(tblSalaries[[#This Row],[Years of Experience]]&lt;15,"&lt;15",IF(tblSalaries[[#This Row],[Years of Experience]]&lt;20,"&lt;20"," &gt;20"))))</f>
        <v>&lt;5</v>
      </c>
      <c r="R505" s="14">
        <v>488</v>
      </c>
      <c r="S505" s="14">
        <f>VLOOKUP(tblSalaries[[#This Row],[clean Country]],Table3[[Country]:[GNI]],2,FALSE)</f>
        <v>47310</v>
      </c>
      <c r="T505" s="18">
        <f>tblSalaries[[#This Row],[Salary in USD]]/tblSalaries[[#This Row],[PPP GNI]]</f>
        <v>1.4796026210103572</v>
      </c>
      <c r="U505" s="27">
        <f>IF(ISNUMBER(VLOOKUP(tblSalaries[[#This Row],[clean Country]],calc!$B$22:$C$127,2,TRUE)),tblSalaries[[#This Row],[Salary in USD]],0.001)</f>
        <v>1E-3</v>
      </c>
    </row>
    <row r="506" spans="2:21" ht="15" customHeight="1" x14ac:dyDescent="0.25">
      <c r="B506" s="6" t="s">
        <v>2602</v>
      </c>
      <c r="C506" s="7">
        <v>41055.400324074071</v>
      </c>
      <c r="D506" s="8">
        <v>70000</v>
      </c>
      <c r="E506" s="6">
        <v>70000</v>
      </c>
      <c r="F506" s="6" t="s">
        <v>6</v>
      </c>
      <c r="G506" s="9">
        <f>tblSalaries[[#This Row],[clean Salary (in local currency)]]*VLOOKUP(tblSalaries[[#This Row],[Currency]],tblXrate[],2,FALSE)</f>
        <v>70000</v>
      </c>
      <c r="H506" s="6" t="s">
        <v>705</v>
      </c>
      <c r="I506" s="6" t="s">
        <v>20</v>
      </c>
      <c r="J506" s="6" t="s">
        <v>15</v>
      </c>
      <c r="K506" s="6" t="str">
        <f>VLOOKUP(tblSalaries[[#This Row],[Where do you work]],tblCountries[[Actual]:[Mapping]],2,FALSE)</f>
        <v>USA</v>
      </c>
      <c r="L506" s="6" t="str">
        <f>VLOOKUP(tblSalaries[[#This Row],[clean Country]],tblCountries[[Mapping]:[Region]],2,FALSE)</f>
        <v>America</v>
      </c>
      <c r="M506" s="6">
        <f>VLOOKUP(tblSalaries[[#This Row],[clean Country]],tblCountries[[Mapping]:[geo_latitude]],3,FALSE)</f>
        <v>-100.37109375</v>
      </c>
      <c r="N506" s="6">
        <f>VLOOKUP(tblSalaries[[#This Row],[clean Country]],tblCountries[[Mapping]:[geo_latitude]],4,FALSE)</f>
        <v>40.580584664127599</v>
      </c>
      <c r="O506" s="6" t="s">
        <v>18</v>
      </c>
      <c r="P506" s="6">
        <v>18</v>
      </c>
      <c r="Q506" s="6" t="str">
        <f>IF(tblSalaries[[#This Row],[Years of Experience]]&lt;5,"&lt;5",IF(tblSalaries[[#This Row],[Years of Experience]]&lt;10,"&lt;10",IF(tblSalaries[[#This Row],[Years of Experience]]&lt;15,"&lt;15",IF(tblSalaries[[#This Row],[Years of Experience]]&lt;20,"&lt;20"," &gt;20"))))</f>
        <v>&lt;20</v>
      </c>
      <c r="R506" s="14">
        <v>489</v>
      </c>
      <c r="S506" s="14">
        <f>VLOOKUP(tblSalaries[[#This Row],[clean Country]],Table3[[Country]:[GNI]],2,FALSE)</f>
        <v>47310</v>
      </c>
      <c r="T506" s="18">
        <f>tblSalaries[[#This Row],[Salary in USD]]/tblSalaries[[#This Row],[PPP GNI]]</f>
        <v>1.4796026210103572</v>
      </c>
      <c r="U506" s="27">
        <f>IF(ISNUMBER(VLOOKUP(tblSalaries[[#This Row],[clean Country]],calc!$B$22:$C$127,2,TRUE)),tblSalaries[[#This Row],[Salary in USD]],0.001)</f>
        <v>1E-3</v>
      </c>
    </row>
    <row r="507" spans="2:21" ht="15" customHeight="1" x14ac:dyDescent="0.25">
      <c r="B507" s="6" t="s">
        <v>2864</v>
      </c>
      <c r="C507" s="7">
        <v>41056.387349537035</v>
      </c>
      <c r="D507" s="8">
        <v>70000</v>
      </c>
      <c r="E507" s="6">
        <v>70000</v>
      </c>
      <c r="F507" s="6" t="s">
        <v>6</v>
      </c>
      <c r="G507" s="9">
        <f>tblSalaries[[#This Row],[clean Salary (in local currency)]]*VLOOKUP(tblSalaries[[#This Row],[Currency]],tblXrate[],2,FALSE)</f>
        <v>70000</v>
      </c>
      <c r="H507" s="6" t="s">
        <v>14</v>
      </c>
      <c r="I507" s="6" t="s">
        <v>20</v>
      </c>
      <c r="J507" s="6" t="s">
        <v>15</v>
      </c>
      <c r="K507" s="6" t="str">
        <f>VLOOKUP(tblSalaries[[#This Row],[Where do you work]],tblCountries[[Actual]:[Mapping]],2,FALSE)</f>
        <v>USA</v>
      </c>
      <c r="L507" s="6" t="str">
        <f>VLOOKUP(tblSalaries[[#This Row],[clean Country]],tblCountries[[Mapping]:[Region]],2,FALSE)</f>
        <v>America</v>
      </c>
      <c r="M507" s="6">
        <f>VLOOKUP(tblSalaries[[#This Row],[clean Country]],tblCountries[[Mapping]:[geo_latitude]],3,FALSE)</f>
        <v>-100.37109375</v>
      </c>
      <c r="N507" s="6">
        <f>VLOOKUP(tblSalaries[[#This Row],[clean Country]],tblCountries[[Mapping]:[geo_latitude]],4,FALSE)</f>
        <v>40.580584664127599</v>
      </c>
      <c r="O507" s="6" t="s">
        <v>13</v>
      </c>
      <c r="P507" s="6">
        <v>15</v>
      </c>
      <c r="Q507" s="6" t="str">
        <f>IF(tblSalaries[[#This Row],[Years of Experience]]&lt;5,"&lt;5",IF(tblSalaries[[#This Row],[Years of Experience]]&lt;10,"&lt;10",IF(tblSalaries[[#This Row],[Years of Experience]]&lt;15,"&lt;15",IF(tblSalaries[[#This Row],[Years of Experience]]&lt;20,"&lt;20"," &gt;20"))))</f>
        <v>&lt;20</v>
      </c>
      <c r="R507" s="14">
        <v>490</v>
      </c>
      <c r="S507" s="14">
        <f>VLOOKUP(tblSalaries[[#This Row],[clean Country]],Table3[[Country]:[GNI]],2,FALSE)</f>
        <v>47310</v>
      </c>
      <c r="T507" s="18">
        <f>tblSalaries[[#This Row],[Salary in USD]]/tblSalaries[[#This Row],[PPP GNI]]</f>
        <v>1.4796026210103572</v>
      </c>
      <c r="U507" s="27">
        <f>IF(ISNUMBER(VLOOKUP(tblSalaries[[#This Row],[clean Country]],calc!$B$22:$C$127,2,TRUE)),tblSalaries[[#This Row],[Salary in USD]],0.001)</f>
        <v>1E-3</v>
      </c>
    </row>
    <row r="508" spans="2:21" ht="15" customHeight="1" x14ac:dyDescent="0.25">
      <c r="B508" s="6" t="s">
        <v>2932</v>
      </c>
      <c r="C508" s="7">
        <v>41057.012106481481</v>
      </c>
      <c r="D508" s="8">
        <v>70000</v>
      </c>
      <c r="E508" s="6">
        <v>70000</v>
      </c>
      <c r="F508" s="6" t="s">
        <v>6</v>
      </c>
      <c r="G508" s="9">
        <f>tblSalaries[[#This Row],[clean Salary (in local currency)]]*VLOOKUP(tblSalaries[[#This Row],[Currency]],tblXrate[],2,FALSE)</f>
        <v>70000</v>
      </c>
      <c r="H508" s="6" t="s">
        <v>1081</v>
      </c>
      <c r="I508" s="6" t="s">
        <v>52</v>
      </c>
      <c r="J508" s="6" t="s">
        <v>15</v>
      </c>
      <c r="K508" s="6" t="str">
        <f>VLOOKUP(tblSalaries[[#This Row],[Where do you work]],tblCountries[[Actual]:[Mapping]],2,FALSE)</f>
        <v>USA</v>
      </c>
      <c r="L508" s="6" t="str">
        <f>VLOOKUP(tblSalaries[[#This Row],[clean Country]],tblCountries[[Mapping]:[Region]],2,FALSE)</f>
        <v>America</v>
      </c>
      <c r="M508" s="6">
        <f>VLOOKUP(tblSalaries[[#This Row],[clean Country]],tblCountries[[Mapping]:[geo_latitude]],3,FALSE)</f>
        <v>-100.37109375</v>
      </c>
      <c r="N508" s="6">
        <f>VLOOKUP(tblSalaries[[#This Row],[clean Country]],tblCountries[[Mapping]:[geo_latitude]],4,FALSE)</f>
        <v>40.580584664127599</v>
      </c>
      <c r="O508" s="6" t="s">
        <v>9</v>
      </c>
      <c r="P508" s="6">
        <v>4</v>
      </c>
      <c r="Q508" s="6" t="str">
        <f>IF(tblSalaries[[#This Row],[Years of Experience]]&lt;5,"&lt;5",IF(tblSalaries[[#This Row],[Years of Experience]]&lt;10,"&lt;10",IF(tblSalaries[[#This Row],[Years of Experience]]&lt;15,"&lt;15",IF(tblSalaries[[#This Row],[Years of Experience]]&lt;20,"&lt;20"," &gt;20"))))</f>
        <v>&lt;5</v>
      </c>
      <c r="R508" s="14">
        <v>491</v>
      </c>
      <c r="S508" s="14">
        <f>VLOOKUP(tblSalaries[[#This Row],[clean Country]],Table3[[Country]:[GNI]],2,FALSE)</f>
        <v>47310</v>
      </c>
      <c r="T508" s="18">
        <f>tblSalaries[[#This Row],[Salary in USD]]/tblSalaries[[#This Row],[PPP GNI]]</f>
        <v>1.4796026210103572</v>
      </c>
      <c r="U508" s="27">
        <f>IF(ISNUMBER(VLOOKUP(tblSalaries[[#This Row],[clean Country]],calc!$B$22:$C$127,2,TRUE)),tblSalaries[[#This Row],[Salary in USD]],0.001)</f>
        <v>1E-3</v>
      </c>
    </row>
    <row r="509" spans="2:21" ht="15" customHeight="1" x14ac:dyDescent="0.25">
      <c r="B509" s="6" t="s">
        <v>3238</v>
      </c>
      <c r="C509" s="7">
        <v>41058.324259259258</v>
      </c>
      <c r="D509" s="8">
        <v>70000</v>
      </c>
      <c r="E509" s="6">
        <v>70000</v>
      </c>
      <c r="F509" s="6" t="s">
        <v>6</v>
      </c>
      <c r="G509" s="9">
        <f>tblSalaries[[#This Row],[clean Salary (in local currency)]]*VLOOKUP(tblSalaries[[#This Row],[Currency]],tblXrate[],2,FALSE)</f>
        <v>70000</v>
      </c>
      <c r="H509" s="6" t="s">
        <v>1408</v>
      </c>
      <c r="I509" s="6" t="s">
        <v>20</v>
      </c>
      <c r="J509" s="6" t="s">
        <v>15</v>
      </c>
      <c r="K509" s="6" t="str">
        <f>VLOOKUP(tblSalaries[[#This Row],[Where do you work]],tblCountries[[Actual]:[Mapping]],2,FALSE)</f>
        <v>USA</v>
      </c>
      <c r="L509" s="6" t="str">
        <f>VLOOKUP(tblSalaries[[#This Row],[clean Country]],tblCountries[[Mapping]:[Region]],2,FALSE)</f>
        <v>America</v>
      </c>
      <c r="M509" s="6">
        <f>VLOOKUP(tblSalaries[[#This Row],[clean Country]],tblCountries[[Mapping]:[geo_latitude]],3,FALSE)</f>
        <v>-100.37109375</v>
      </c>
      <c r="N509" s="6">
        <f>VLOOKUP(tblSalaries[[#This Row],[clean Country]],tblCountries[[Mapping]:[geo_latitude]],4,FALSE)</f>
        <v>40.580584664127599</v>
      </c>
      <c r="O509" s="6" t="s">
        <v>25</v>
      </c>
      <c r="P509" s="6">
        <v>6</v>
      </c>
      <c r="Q509" s="6" t="str">
        <f>IF(tblSalaries[[#This Row],[Years of Experience]]&lt;5,"&lt;5",IF(tblSalaries[[#This Row],[Years of Experience]]&lt;10,"&lt;10",IF(tblSalaries[[#This Row],[Years of Experience]]&lt;15,"&lt;15",IF(tblSalaries[[#This Row],[Years of Experience]]&lt;20,"&lt;20"," &gt;20"))))</f>
        <v>&lt;10</v>
      </c>
      <c r="R509" s="14">
        <v>492</v>
      </c>
      <c r="S509" s="14">
        <f>VLOOKUP(tblSalaries[[#This Row],[clean Country]],Table3[[Country]:[GNI]],2,FALSE)</f>
        <v>47310</v>
      </c>
      <c r="T509" s="18">
        <f>tblSalaries[[#This Row],[Salary in USD]]/tblSalaries[[#This Row],[PPP GNI]]</f>
        <v>1.4796026210103572</v>
      </c>
      <c r="U509" s="27">
        <f>IF(ISNUMBER(VLOOKUP(tblSalaries[[#This Row],[clean Country]],calc!$B$22:$C$127,2,TRUE)),tblSalaries[[#This Row],[Salary in USD]],0.001)</f>
        <v>1E-3</v>
      </c>
    </row>
    <row r="510" spans="2:21" ht="15" customHeight="1" x14ac:dyDescent="0.25">
      <c r="B510" s="6" t="s">
        <v>3253</v>
      </c>
      <c r="C510" s="7">
        <v>41058.422465277778</v>
      </c>
      <c r="D510" s="8">
        <v>70000</v>
      </c>
      <c r="E510" s="6">
        <v>70000</v>
      </c>
      <c r="F510" s="6" t="s">
        <v>6</v>
      </c>
      <c r="G510" s="9">
        <f>tblSalaries[[#This Row],[clean Salary (in local currency)]]*VLOOKUP(tblSalaries[[#This Row],[Currency]],tblXrate[],2,FALSE)</f>
        <v>70000</v>
      </c>
      <c r="H510" s="6" t="s">
        <v>201</v>
      </c>
      <c r="I510" s="6" t="s">
        <v>52</v>
      </c>
      <c r="J510" s="6" t="s">
        <v>15</v>
      </c>
      <c r="K510" s="6" t="str">
        <f>VLOOKUP(tblSalaries[[#This Row],[Where do you work]],tblCountries[[Actual]:[Mapping]],2,FALSE)</f>
        <v>USA</v>
      </c>
      <c r="L510" s="6" t="str">
        <f>VLOOKUP(tblSalaries[[#This Row],[clean Country]],tblCountries[[Mapping]:[Region]],2,FALSE)</f>
        <v>America</v>
      </c>
      <c r="M510" s="6">
        <f>VLOOKUP(tblSalaries[[#This Row],[clean Country]],tblCountries[[Mapping]:[geo_latitude]],3,FALSE)</f>
        <v>-100.37109375</v>
      </c>
      <c r="N510" s="6">
        <f>VLOOKUP(tblSalaries[[#This Row],[clean Country]],tblCountries[[Mapping]:[geo_latitude]],4,FALSE)</f>
        <v>40.580584664127599</v>
      </c>
      <c r="O510" s="6" t="s">
        <v>9</v>
      </c>
      <c r="P510" s="6">
        <v>8</v>
      </c>
      <c r="Q510" s="6" t="str">
        <f>IF(tblSalaries[[#This Row],[Years of Experience]]&lt;5,"&lt;5",IF(tblSalaries[[#This Row],[Years of Experience]]&lt;10,"&lt;10",IF(tblSalaries[[#This Row],[Years of Experience]]&lt;15,"&lt;15",IF(tblSalaries[[#This Row],[Years of Experience]]&lt;20,"&lt;20"," &gt;20"))))</f>
        <v>&lt;10</v>
      </c>
      <c r="R510" s="14">
        <v>493</v>
      </c>
      <c r="S510" s="14">
        <f>VLOOKUP(tblSalaries[[#This Row],[clean Country]],Table3[[Country]:[GNI]],2,FALSE)</f>
        <v>47310</v>
      </c>
      <c r="T510" s="18">
        <f>tblSalaries[[#This Row],[Salary in USD]]/tblSalaries[[#This Row],[PPP GNI]]</f>
        <v>1.4796026210103572</v>
      </c>
      <c r="U510" s="27">
        <f>IF(ISNUMBER(VLOOKUP(tblSalaries[[#This Row],[clean Country]],calc!$B$22:$C$127,2,TRUE)),tblSalaries[[#This Row],[Salary in USD]],0.001)</f>
        <v>1E-3</v>
      </c>
    </row>
    <row r="511" spans="2:21" ht="15" customHeight="1" x14ac:dyDescent="0.25">
      <c r="B511" s="6" t="s">
        <v>3622</v>
      </c>
      <c r="C511" s="7">
        <v>41064.188807870371</v>
      </c>
      <c r="D511" s="8">
        <v>70000</v>
      </c>
      <c r="E511" s="6">
        <v>70000</v>
      </c>
      <c r="F511" s="6" t="s">
        <v>6</v>
      </c>
      <c r="G511" s="9">
        <f>tblSalaries[[#This Row],[clean Salary (in local currency)]]*VLOOKUP(tblSalaries[[#This Row],[Currency]],tblXrate[],2,FALSE)</f>
        <v>70000</v>
      </c>
      <c r="H511" s="6" t="s">
        <v>1791</v>
      </c>
      <c r="I511" s="6" t="s">
        <v>20</v>
      </c>
      <c r="J511" s="6" t="s">
        <v>15</v>
      </c>
      <c r="K511" s="6" t="str">
        <f>VLOOKUP(tblSalaries[[#This Row],[Where do you work]],tblCountries[[Actual]:[Mapping]],2,FALSE)</f>
        <v>USA</v>
      </c>
      <c r="L511" s="6" t="str">
        <f>VLOOKUP(tblSalaries[[#This Row],[clean Country]],tblCountries[[Mapping]:[Region]],2,FALSE)</f>
        <v>America</v>
      </c>
      <c r="M511" s="6">
        <f>VLOOKUP(tblSalaries[[#This Row],[clean Country]],tblCountries[[Mapping]:[geo_latitude]],3,FALSE)</f>
        <v>-100.37109375</v>
      </c>
      <c r="N511" s="6">
        <f>VLOOKUP(tblSalaries[[#This Row],[clean Country]],tblCountries[[Mapping]:[geo_latitude]],4,FALSE)</f>
        <v>40.580584664127599</v>
      </c>
      <c r="O511" s="6" t="s">
        <v>9</v>
      </c>
      <c r="P511" s="6">
        <v>9</v>
      </c>
      <c r="Q511" s="6" t="str">
        <f>IF(tblSalaries[[#This Row],[Years of Experience]]&lt;5,"&lt;5",IF(tblSalaries[[#This Row],[Years of Experience]]&lt;10,"&lt;10",IF(tblSalaries[[#This Row],[Years of Experience]]&lt;15,"&lt;15",IF(tblSalaries[[#This Row],[Years of Experience]]&lt;20,"&lt;20"," &gt;20"))))</f>
        <v>&lt;10</v>
      </c>
      <c r="R511" s="14">
        <v>494</v>
      </c>
      <c r="S511" s="14">
        <f>VLOOKUP(tblSalaries[[#This Row],[clean Country]],Table3[[Country]:[GNI]],2,FALSE)</f>
        <v>47310</v>
      </c>
      <c r="T511" s="18">
        <f>tblSalaries[[#This Row],[Salary in USD]]/tblSalaries[[#This Row],[PPP GNI]]</f>
        <v>1.4796026210103572</v>
      </c>
      <c r="U511" s="27">
        <f>IF(ISNUMBER(VLOOKUP(tblSalaries[[#This Row],[clean Country]],calc!$B$22:$C$127,2,TRUE)),tblSalaries[[#This Row],[Salary in USD]],0.001)</f>
        <v>1E-3</v>
      </c>
    </row>
    <row r="512" spans="2:21" ht="15" customHeight="1" x14ac:dyDescent="0.25">
      <c r="B512" s="6" t="s">
        <v>3787</v>
      </c>
      <c r="C512" s="7">
        <v>41073.080821759257</v>
      </c>
      <c r="D512" s="8">
        <v>70000</v>
      </c>
      <c r="E512" s="6">
        <v>70000</v>
      </c>
      <c r="F512" s="6" t="s">
        <v>6</v>
      </c>
      <c r="G512" s="9">
        <f>tblSalaries[[#This Row],[clean Salary (in local currency)]]*VLOOKUP(tblSalaries[[#This Row],[Currency]],tblXrate[],2,FALSE)</f>
        <v>70000</v>
      </c>
      <c r="H512" s="6" t="s">
        <v>42</v>
      </c>
      <c r="I512" s="6" t="s">
        <v>20</v>
      </c>
      <c r="J512" s="6" t="s">
        <v>15</v>
      </c>
      <c r="K512" s="6" t="str">
        <f>VLOOKUP(tblSalaries[[#This Row],[Where do you work]],tblCountries[[Actual]:[Mapping]],2,FALSE)</f>
        <v>USA</v>
      </c>
      <c r="L512" s="6" t="str">
        <f>VLOOKUP(tblSalaries[[#This Row],[clean Country]],tblCountries[[Mapping]:[Region]],2,FALSE)</f>
        <v>America</v>
      </c>
      <c r="M512" s="6">
        <f>VLOOKUP(tblSalaries[[#This Row],[clean Country]],tblCountries[[Mapping]:[geo_latitude]],3,FALSE)</f>
        <v>-100.37109375</v>
      </c>
      <c r="N512" s="6">
        <f>VLOOKUP(tblSalaries[[#This Row],[clean Country]],tblCountries[[Mapping]:[geo_latitude]],4,FALSE)</f>
        <v>40.580584664127599</v>
      </c>
      <c r="O512" s="6" t="s">
        <v>18</v>
      </c>
      <c r="P512" s="6">
        <v>5</v>
      </c>
      <c r="Q512" s="6" t="str">
        <f>IF(tblSalaries[[#This Row],[Years of Experience]]&lt;5,"&lt;5",IF(tblSalaries[[#This Row],[Years of Experience]]&lt;10,"&lt;10",IF(tblSalaries[[#This Row],[Years of Experience]]&lt;15,"&lt;15",IF(tblSalaries[[#This Row],[Years of Experience]]&lt;20,"&lt;20"," &gt;20"))))</f>
        <v>&lt;10</v>
      </c>
      <c r="R512" s="14">
        <v>495</v>
      </c>
      <c r="S512" s="14">
        <f>VLOOKUP(tblSalaries[[#This Row],[clean Country]],Table3[[Country]:[GNI]],2,FALSE)</f>
        <v>47310</v>
      </c>
      <c r="T512" s="18">
        <f>tblSalaries[[#This Row],[Salary in USD]]/tblSalaries[[#This Row],[PPP GNI]]</f>
        <v>1.4796026210103572</v>
      </c>
      <c r="U512" s="27">
        <f>IF(ISNUMBER(VLOOKUP(tblSalaries[[#This Row],[clean Country]],calc!$B$22:$C$127,2,TRUE)),tblSalaries[[#This Row],[Salary in USD]],0.001)</f>
        <v>1E-3</v>
      </c>
    </row>
    <row r="513" spans="2:21" ht="15" customHeight="1" x14ac:dyDescent="0.25">
      <c r="B513" s="6" t="s">
        <v>3891</v>
      </c>
      <c r="C513" s="7">
        <v>41081.198888888888</v>
      </c>
      <c r="D513" s="8">
        <v>70000</v>
      </c>
      <c r="E513" s="6">
        <v>70000</v>
      </c>
      <c r="F513" s="6" t="s">
        <v>6</v>
      </c>
      <c r="G513" s="9">
        <f>tblSalaries[[#This Row],[clean Salary (in local currency)]]*VLOOKUP(tblSalaries[[#This Row],[Currency]],tblXrate[],2,FALSE)</f>
        <v>70000</v>
      </c>
      <c r="H513" s="6" t="s">
        <v>2007</v>
      </c>
      <c r="I513" s="6" t="s">
        <v>20</v>
      </c>
      <c r="J513" s="6" t="s">
        <v>15</v>
      </c>
      <c r="K513" s="6" t="str">
        <f>VLOOKUP(tblSalaries[[#This Row],[Where do you work]],tblCountries[[Actual]:[Mapping]],2,FALSE)</f>
        <v>USA</v>
      </c>
      <c r="L513" s="6" t="str">
        <f>VLOOKUP(tblSalaries[[#This Row],[clean Country]],tblCountries[[Mapping]:[Region]],2,FALSE)</f>
        <v>America</v>
      </c>
      <c r="M513" s="6">
        <f>VLOOKUP(tblSalaries[[#This Row],[clean Country]],tblCountries[[Mapping]:[geo_latitude]],3,FALSE)</f>
        <v>-100.37109375</v>
      </c>
      <c r="N513" s="6">
        <f>VLOOKUP(tblSalaries[[#This Row],[clean Country]],tblCountries[[Mapping]:[geo_latitude]],4,FALSE)</f>
        <v>40.580584664127599</v>
      </c>
      <c r="O513" s="6" t="s">
        <v>9</v>
      </c>
      <c r="P513" s="6">
        <v>10</v>
      </c>
      <c r="Q513" s="6" t="str">
        <f>IF(tblSalaries[[#This Row],[Years of Experience]]&lt;5,"&lt;5",IF(tblSalaries[[#This Row],[Years of Experience]]&lt;10,"&lt;10",IF(tblSalaries[[#This Row],[Years of Experience]]&lt;15,"&lt;15",IF(tblSalaries[[#This Row],[Years of Experience]]&lt;20,"&lt;20"," &gt;20"))))</f>
        <v>&lt;15</v>
      </c>
      <c r="R513" s="14">
        <v>496</v>
      </c>
      <c r="S513" s="14">
        <f>VLOOKUP(tblSalaries[[#This Row],[clean Country]],Table3[[Country]:[GNI]],2,FALSE)</f>
        <v>47310</v>
      </c>
      <c r="T513" s="18">
        <f>tblSalaries[[#This Row],[Salary in USD]]/tblSalaries[[#This Row],[PPP GNI]]</f>
        <v>1.4796026210103572</v>
      </c>
      <c r="U513" s="27">
        <f>IF(ISNUMBER(VLOOKUP(tblSalaries[[#This Row],[clean Country]],calc!$B$22:$C$127,2,TRUE)),tblSalaries[[#This Row],[Salary in USD]],0.001)</f>
        <v>1E-3</v>
      </c>
    </row>
    <row r="514" spans="2:21" ht="15" customHeight="1" x14ac:dyDescent="0.25">
      <c r="B514" s="6" t="s">
        <v>3361</v>
      </c>
      <c r="C514" s="7">
        <v>41058.905555555553</v>
      </c>
      <c r="D514" s="8">
        <v>69960</v>
      </c>
      <c r="E514" s="6">
        <v>69960</v>
      </c>
      <c r="F514" s="6" t="s">
        <v>6</v>
      </c>
      <c r="G514" s="9">
        <f>tblSalaries[[#This Row],[clean Salary (in local currency)]]*VLOOKUP(tblSalaries[[#This Row],[Currency]],tblXrate[],2,FALSE)</f>
        <v>69960</v>
      </c>
      <c r="H514" s="6" t="s">
        <v>1545</v>
      </c>
      <c r="I514" s="6" t="s">
        <v>279</v>
      </c>
      <c r="J514" s="6" t="s">
        <v>15</v>
      </c>
      <c r="K514" s="6" t="str">
        <f>VLOOKUP(tblSalaries[[#This Row],[Where do you work]],tblCountries[[Actual]:[Mapping]],2,FALSE)</f>
        <v>USA</v>
      </c>
      <c r="L514" s="6" t="str">
        <f>VLOOKUP(tblSalaries[[#This Row],[clean Country]],tblCountries[[Mapping]:[Region]],2,FALSE)</f>
        <v>America</v>
      </c>
      <c r="M514" s="6">
        <f>VLOOKUP(tblSalaries[[#This Row],[clean Country]],tblCountries[[Mapping]:[geo_latitude]],3,FALSE)</f>
        <v>-100.37109375</v>
      </c>
      <c r="N514" s="6">
        <f>VLOOKUP(tblSalaries[[#This Row],[clean Country]],tblCountries[[Mapping]:[geo_latitude]],4,FALSE)</f>
        <v>40.580584664127599</v>
      </c>
      <c r="O514" s="6" t="s">
        <v>18</v>
      </c>
      <c r="P514" s="6">
        <v>22</v>
      </c>
      <c r="Q514" s="6" t="str">
        <f>IF(tblSalaries[[#This Row],[Years of Experience]]&lt;5,"&lt;5",IF(tblSalaries[[#This Row],[Years of Experience]]&lt;10,"&lt;10",IF(tblSalaries[[#This Row],[Years of Experience]]&lt;15,"&lt;15",IF(tblSalaries[[#This Row],[Years of Experience]]&lt;20,"&lt;20"," &gt;20"))))</f>
        <v xml:space="preserve"> &gt;20</v>
      </c>
      <c r="R514" s="14">
        <v>497</v>
      </c>
      <c r="S514" s="14">
        <f>VLOOKUP(tblSalaries[[#This Row],[clean Country]],Table3[[Country]:[GNI]],2,FALSE)</f>
        <v>47310</v>
      </c>
      <c r="T514" s="18">
        <f>tblSalaries[[#This Row],[Salary in USD]]/tblSalaries[[#This Row],[PPP GNI]]</f>
        <v>1.4787571337983514</v>
      </c>
      <c r="U514" s="27">
        <f>IF(ISNUMBER(VLOOKUP(tblSalaries[[#This Row],[clean Country]],calc!$B$22:$C$127,2,TRUE)),tblSalaries[[#This Row],[Salary in USD]],0.001)</f>
        <v>1E-3</v>
      </c>
    </row>
    <row r="515" spans="2:21" ht="15" customHeight="1" x14ac:dyDescent="0.25">
      <c r="B515" s="6" t="s">
        <v>2563</v>
      </c>
      <c r="C515" s="7">
        <v>41055.266701388886</v>
      </c>
      <c r="D515" s="8">
        <v>55000</v>
      </c>
      <c r="E515" s="6">
        <v>55000</v>
      </c>
      <c r="F515" s="6" t="s">
        <v>22</v>
      </c>
      <c r="G515" s="9">
        <f>tblSalaries[[#This Row],[clean Salary (in local currency)]]*VLOOKUP(tblSalaries[[#This Row],[Currency]],tblXrate[],2,FALSE)</f>
        <v>69871.969144538423</v>
      </c>
      <c r="H515" s="6" t="s">
        <v>647</v>
      </c>
      <c r="I515" s="6" t="s">
        <v>20</v>
      </c>
      <c r="J515" s="6" t="s">
        <v>628</v>
      </c>
      <c r="K515" s="6" t="str">
        <f>VLOOKUP(tblSalaries[[#This Row],[Where do you work]],tblCountries[[Actual]:[Mapping]],2,FALSE)</f>
        <v>Netherlands</v>
      </c>
      <c r="L515" s="6" t="str">
        <f>VLOOKUP(tblSalaries[[#This Row],[clean Country]],tblCountries[[Mapping]:[Region]],2,FALSE)</f>
        <v>Europe</v>
      </c>
      <c r="M515" s="6">
        <f>VLOOKUP(tblSalaries[[#This Row],[clean Country]],tblCountries[[Mapping]:[geo_latitude]],3,FALSE)</f>
        <v>-0.23411047311343899</v>
      </c>
      <c r="N515" s="6">
        <f>VLOOKUP(tblSalaries[[#This Row],[clean Country]],tblCountries[[Mapping]:[geo_latitude]],4,FALSE)</f>
        <v>49.402635500701699</v>
      </c>
      <c r="O515" s="6" t="s">
        <v>13</v>
      </c>
      <c r="P515" s="6">
        <v>6</v>
      </c>
      <c r="Q515" s="6" t="str">
        <f>IF(tblSalaries[[#This Row],[Years of Experience]]&lt;5,"&lt;5",IF(tblSalaries[[#This Row],[Years of Experience]]&lt;10,"&lt;10",IF(tblSalaries[[#This Row],[Years of Experience]]&lt;15,"&lt;15",IF(tblSalaries[[#This Row],[Years of Experience]]&lt;20,"&lt;20"," &gt;20"))))</f>
        <v>&lt;10</v>
      </c>
      <c r="R515" s="14">
        <v>498</v>
      </c>
      <c r="S515" s="14">
        <f>VLOOKUP(tblSalaries[[#This Row],[clean Country]],Table3[[Country]:[GNI]],2,FALSE)</f>
        <v>41810</v>
      </c>
      <c r="T515" s="18">
        <f>tblSalaries[[#This Row],[Salary in USD]]/tblSalaries[[#This Row],[PPP GNI]]</f>
        <v>1.6711784057531314</v>
      </c>
      <c r="U515" s="27">
        <f>IF(ISNUMBER(VLOOKUP(tblSalaries[[#This Row],[clean Country]],calc!$B$22:$C$127,2,TRUE)),tblSalaries[[#This Row],[Salary in USD]],0.001)</f>
        <v>69871.969144538423</v>
      </c>
    </row>
    <row r="516" spans="2:21" ht="15" customHeight="1" x14ac:dyDescent="0.25">
      <c r="B516" s="6" t="s">
        <v>2771</v>
      </c>
      <c r="C516" s="7">
        <v>41055.776863425926</v>
      </c>
      <c r="D516" s="8">
        <v>55000</v>
      </c>
      <c r="E516" s="6">
        <v>55000</v>
      </c>
      <c r="F516" s="6" t="s">
        <v>22</v>
      </c>
      <c r="G516" s="9">
        <f>tblSalaries[[#This Row],[clean Salary (in local currency)]]*VLOOKUP(tblSalaries[[#This Row],[Currency]],tblXrate[],2,FALSE)</f>
        <v>69871.969144538423</v>
      </c>
      <c r="H516" s="6" t="s">
        <v>29</v>
      </c>
      <c r="I516" s="6" t="s">
        <v>4001</v>
      </c>
      <c r="J516" s="6" t="s">
        <v>895</v>
      </c>
      <c r="K516" s="6" t="str">
        <f>VLOOKUP(tblSalaries[[#This Row],[Where do you work]],tblCountries[[Actual]:[Mapping]],2,FALSE)</f>
        <v>italy</v>
      </c>
      <c r="L516" s="6" t="str">
        <f>VLOOKUP(tblSalaries[[#This Row],[clean Country]],tblCountries[[Mapping]:[Region]],2,FALSE)</f>
        <v>Europe</v>
      </c>
      <c r="M516" s="6">
        <f>VLOOKUP(tblSalaries[[#This Row],[clean Country]],tblCountries[[Mapping]:[geo_latitude]],3,FALSE)</f>
        <v>12.454635881087199</v>
      </c>
      <c r="N516" s="6">
        <f>VLOOKUP(tblSalaries[[#This Row],[clean Country]],tblCountries[[Mapping]:[geo_latitude]],4,FALSE)</f>
        <v>41.989990147759798</v>
      </c>
      <c r="O516" s="6" t="s">
        <v>18</v>
      </c>
      <c r="P516" s="6">
        <v>18</v>
      </c>
      <c r="Q516" s="6" t="str">
        <f>IF(tblSalaries[[#This Row],[Years of Experience]]&lt;5,"&lt;5",IF(tblSalaries[[#This Row],[Years of Experience]]&lt;10,"&lt;10",IF(tblSalaries[[#This Row],[Years of Experience]]&lt;15,"&lt;15",IF(tblSalaries[[#This Row],[Years of Experience]]&lt;20,"&lt;20"," &gt;20"))))</f>
        <v>&lt;20</v>
      </c>
      <c r="R516" s="14">
        <v>499</v>
      </c>
      <c r="S516" s="14">
        <f>VLOOKUP(tblSalaries[[#This Row],[clean Country]],Table3[[Country]:[GNI]],2,FALSE)</f>
        <v>31810</v>
      </c>
      <c r="T516" s="18">
        <f>tblSalaries[[#This Row],[Salary in USD]]/tblSalaries[[#This Row],[PPP GNI]]</f>
        <v>2.1965409979421069</v>
      </c>
      <c r="U516" s="27">
        <f>IF(ISNUMBER(VLOOKUP(tblSalaries[[#This Row],[clean Country]],calc!$B$22:$C$127,2,TRUE)),tblSalaries[[#This Row],[Salary in USD]],0.001)</f>
        <v>69871.969144538423</v>
      </c>
    </row>
    <row r="517" spans="2:21" ht="15" customHeight="1" x14ac:dyDescent="0.25">
      <c r="B517" s="6" t="s">
        <v>3524</v>
      </c>
      <c r="C517" s="7">
        <v>41060.878495370373</v>
      </c>
      <c r="D517" s="8" t="s">
        <v>1701</v>
      </c>
      <c r="E517" s="6">
        <v>55000</v>
      </c>
      <c r="F517" s="6" t="s">
        <v>22</v>
      </c>
      <c r="G517" s="9">
        <f>tblSalaries[[#This Row],[clean Salary (in local currency)]]*VLOOKUP(tblSalaries[[#This Row],[Currency]],tblXrate[],2,FALSE)</f>
        <v>69871.969144538423</v>
      </c>
      <c r="H517" s="6" t="s">
        <v>1702</v>
      </c>
      <c r="I517" s="6" t="s">
        <v>52</v>
      </c>
      <c r="J517" s="6" t="s">
        <v>96</v>
      </c>
      <c r="K517" s="6" t="str">
        <f>VLOOKUP(tblSalaries[[#This Row],[Where do you work]],tblCountries[[Actual]:[Mapping]],2,FALSE)</f>
        <v>Netherlands</v>
      </c>
      <c r="L517" s="6" t="str">
        <f>VLOOKUP(tblSalaries[[#This Row],[clean Country]],tblCountries[[Mapping]:[Region]],2,FALSE)</f>
        <v>Europe</v>
      </c>
      <c r="M517" s="6">
        <f>VLOOKUP(tblSalaries[[#This Row],[clean Country]],tblCountries[[Mapping]:[geo_latitude]],3,FALSE)</f>
        <v>-0.23411047311343899</v>
      </c>
      <c r="N517" s="6">
        <f>VLOOKUP(tblSalaries[[#This Row],[clean Country]],tblCountries[[Mapping]:[geo_latitude]],4,FALSE)</f>
        <v>49.402635500701699</v>
      </c>
      <c r="O517" s="6" t="s">
        <v>25</v>
      </c>
      <c r="P517" s="6">
        <v>5</v>
      </c>
      <c r="Q517" s="6" t="str">
        <f>IF(tblSalaries[[#This Row],[Years of Experience]]&lt;5,"&lt;5",IF(tblSalaries[[#This Row],[Years of Experience]]&lt;10,"&lt;10",IF(tblSalaries[[#This Row],[Years of Experience]]&lt;15,"&lt;15",IF(tblSalaries[[#This Row],[Years of Experience]]&lt;20,"&lt;20"," &gt;20"))))</f>
        <v>&lt;10</v>
      </c>
      <c r="R517" s="14">
        <v>500</v>
      </c>
      <c r="S517" s="14">
        <f>VLOOKUP(tblSalaries[[#This Row],[clean Country]],Table3[[Country]:[GNI]],2,FALSE)</f>
        <v>41810</v>
      </c>
      <c r="T517" s="18">
        <f>tblSalaries[[#This Row],[Salary in USD]]/tblSalaries[[#This Row],[PPP GNI]]</f>
        <v>1.6711784057531314</v>
      </c>
      <c r="U517" s="27">
        <f>IF(ISNUMBER(VLOOKUP(tblSalaries[[#This Row],[clean Country]],calc!$B$22:$C$127,2,TRUE)),tblSalaries[[#This Row],[Salary in USD]],0.001)</f>
        <v>69871.969144538423</v>
      </c>
    </row>
    <row r="518" spans="2:21" ht="15" customHeight="1" x14ac:dyDescent="0.25">
      <c r="B518" s="6" t="s">
        <v>3282</v>
      </c>
      <c r="C518" s="7">
        <v>41058.582800925928</v>
      </c>
      <c r="D518" s="8">
        <v>68000</v>
      </c>
      <c r="E518" s="6">
        <v>68000</v>
      </c>
      <c r="F518" s="6" t="s">
        <v>82</v>
      </c>
      <c r="G518" s="9">
        <f>tblSalaries[[#This Row],[clean Salary (in local currency)]]*VLOOKUP(tblSalaries[[#This Row],[Currency]],tblXrate[],2,FALSE)</f>
        <v>69353.856635379227</v>
      </c>
      <c r="H518" s="6" t="s">
        <v>1459</v>
      </c>
      <c r="I518" s="6" t="s">
        <v>52</v>
      </c>
      <c r="J518" s="6" t="s">
        <v>84</v>
      </c>
      <c r="K518" s="6" t="str">
        <f>VLOOKUP(tblSalaries[[#This Row],[Where do you work]],tblCountries[[Actual]:[Mapping]],2,FALSE)</f>
        <v>Australia</v>
      </c>
      <c r="L518" s="6" t="str">
        <f>VLOOKUP(tblSalaries[[#This Row],[clean Country]],tblCountries[[Mapping]:[Region]],2,FALSE)</f>
        <v>Australia</v>
      </c>
      <c r="M518" s="6">
        <f>VLOOKUP(tblSalaries[[#This Row],[clean Country]],tblCountries[[Mapping]:[geo_latitude]],3,FALSE)</f>
        <v>136.67140151954899</v>
      </c>
      <c r="N518" s="6">
        <f>VLOOKUP(tblSalaries[[#This Row],[clean Country]],tblCountries[[Mapping]:[geo_latitude]],4,FALSE)</f>
        <v>-24.803590596310801</v>
      </c>
      <c r="O518" s="6" t="s">
        <v>9</v>
      </c>
      <c r="P518" s="6">
        <v>10</v>
      </c>
      <c r="Q518" s="6" t="str">
        <f>IF(tblSalaries[[#This Row],[Years of Experience]]&lt;5,"&lt;5",IF(tblSalaries[[#This Row],[Years of Experience]]&lt;10,"&lt;10",IF(tblSalaries[[#This Row],[Years of Experience]]&lt;15,"&lt;15",IF(tblSalaries[[#This Row],[Years of Experience]]&lt;20,"&lt;20"," &gt;20"))))</f>
        <v>&lt;15</v>
      </c>
      <c r="R518" s="14">
        <v>501</v>
      </c>
      <c r="S518" s="14">
        <f>VLOOKUP(tblSalaries[[#This Row],[clean Country]],Table3[[Country]:[GNI]],2,FALSE)</f>
        <v>36910</v>
      </c>
      <c r="T518" s="18">
        <f>tblSalaries[[#This Row],[Salary in USD]]/tblSalaries[[#This Row],[PPP GNI]]</f>
        <v>1.8789990960547067</v>
      </c>
      <c r="U518" s="27">
        <f>IF(ISNUMBER(VLOOKUP(tblSalaries[[#This Row],[clean Country]],calc!$B$22:$C$127,2,TRUE)),tblSalaries[[#This Row],[Salary in USD]],0.001)</f>
        <v>69353.856635379227</v>
      </c>
    </row>
    <row r="519" spans="2:21" ht="15" customHeight="1" x14ac:dyDescent="0.25">
      <c r="B519" s="6" t="s">
        <v>3086</v>
      </c>
      <c r="C519" s="7">
        <v>41057.684884259259</v>
      </c>
      <c r="D519" s="8">
        <v>43912.03</v>
      </c>
      <c r="E519" s="6">
        <v>43912</v>
      </c>
      <c r="F519" s="6" t="s">
        <v>69</v>
      </c>
      <c r="G519" s="9">
        <f>tblSalaries[[#This Row],[clean Salary (in local currency)]]*VLOOKUP(tblSalaries[[#This Row],[Currency]],tblXrate[],2,FALSE)</f>
        <v>69213.140283018583</v>
      </c>
      <c r="H519" s="6" t="s">
        <v>427</v>
      </c>
      <c r="I519" s="6" t="s">
        <v>20</v>
      </c>
      <c r="J519" s="6" t="s">
        <v>71</v>
      </c>
      <c r="K519" s="6" t="str">
        <f>VLOOKUP(tblSalaries[[#This Row],[Where do you work]],tblCountries[[Actual]:[Mapping]],2,FALSE)</f>
        <v>UK</v>
      </c>
      <c r="L519" s="6" t="str">
        <f>VLOOKUP(tblSalaries[[#This Row],[clean Country]],tblCountries[[Mapping]:[Region]],2,FALSE)</f>
        <v>Europe</v>
      </c>
      <c r="M519" s="6">
        <f>VLOOKUP(tblSalaries[[#This Row],[clean Country]],tblCountries[[Mapping]:[geo_latitude]],3,FALSE)</f>
        <v>-3.2765753000000002</v>
      </c>
      <c r="N519" s="6">
        <f>VLOOKUP(tblSalaries[[#This Row],[clean Country]],tblCountries[[Mapping]:[geo_latitude]],4,FALSE)</f>
        <v>54.702354499999998</v>
      </c>
      <c r="O519" s="6" t="s">
        <v>13</v>
      </c>
      <c r="P519" s="6">
        <v>3</v>
      </c>
      <c r="Q519" s="6" t="str">
        <f>IF(tblSalaries[[#This Row],[Years of Experience]]&lt;5,"&lt;5",IF(tblSalaries[[#This Row],[Years of Experience]]&lt;10,"&lt;10",IF(tblSalaries[[#This Row],[Years of Experience]]&lt;15,"&lt;15",IF(tblSalaries[[#This Row],[Years of Experience]]&lt;20,"&lt;20"," &gt;20"))))</f>
        <v>&lt;5</v>
      </c>
      <c r="R519" s="14">
        <v>502</v>
      </c>
      <c r="S519" s="14">
        <f>VLOOKUP(tblSalaries[[#This Row],[clean Country]],Table3[[Country]:[GNI]],2,FALSE)</f>
        <v>35840</v>
      </c>
      <c r="T519" s="18">
        <f>tblSalaries[[#This Row],[Salary in USD]]/tblSalaries[[#This Row],[PPP GNI]]</f>
        <v>1.931170208789581</v>
      </c>
      <c r="U519" s="27">
        <f>IF(ISNUMBER(VLOOKUP(tblSalaries[[#This Row],[clean Country]],calc!$B$22:$C$127,2,TRUE)),tblSalaries[[#This Row],[Salary in USD]],0.001)</f>
        <v>69213.140283018583</v>
      </c>
    </row>
    <row r="520" spans="2:21" ht="15" customHeight="1" x14ac:dyDescent="0.25">
      <c r="B520" s="6" t="s">
        <v>2044</v>
      </c>
      <c r="C520" s="7">
        <v>41054.215613425928</v>
      </c>
      <c r="D520" s="8">
        <v>69000</v>
      </c>
      <c r="E520" s="6">
        <v>69000</v>
      </c>
      <c r="F520" s="6" t="s">
        <v>6</v>
      </c>
      <c r="G520" s="9">
        <f>tblSalaries[[#This Row],[clean Salary (in local currency)]]*VLOOKUP(tblSalaries[[#This Row],[Currency]],tblXrate[],2,FALSE)</f>
        <v>69000</v>
      </c>
      <c r="H520" s="6" t="s">
        <v>78</v>
      </c>
      <c r="I520" s="6" t="s">
        <v>279</v>
      </c>
      <c r="J520" s="6" t="s">
        <v>15</v>
      </c>
      <c r="K520" s="6" t="str">
        <f>VLOOKUP(tblSalaries[[#This Row],[Where do you work]],tblCountries[[Actual]:[Mapping]],2,FALSE)</f>
        <v>USA</v>
      </c>
      <c r="L520" s="6" t="str">
        <f>VLOOKUP(tblSalaries[[#This Row],[clean Country]],tblCountries[[Mapping]:[Region]],2,FALSE)</f>
        <v>America</v>
      </c>
      <c r="M520" s="6">
        <f>VLOOKUP(tblSalaries[[#This Row],[clean Country]],tblCountries[[Mapping]:[geo_latitude]],3,FALSE)</f>
        <v>-100.37109375</v>
      </c>
      <c r="N520" s="6">
        <f>VLOOKUP(tblSalaries[[#This Row],[clean Country]],tblCountries[[Mapping]:[geo_latitude]],4,FALSE)</f>
        <v>40.580584664127599</v>
      </c>
      <c r="O520" s="6" t="s">
        <v>9</v>
      </c>
      <c r="P520" s="6"/>
      <c r="Q520" s="6" t="str">
        <f>IF(tblSalaries[[#This Row],[Years of Experience]]&lt;5,"&lt;5",IF(tblSalaries[[#This Row],[Years of Experience]]&lt;10,"&lt;10",IF(tblSalaries[[#This Row],[Years of Experience]]&lt;15,"&lt;15",IF(tblSalaries[[#This Row],[Years of Experience]]&lt;20,"&lt;20"," &gt;20"))))</f>
        <v>&lt;5</v>
      </c>
      <c r="R520" s="14">
        <v>503</v>
      </c>
      <c r="S520" s="14">
        <f>VLOOKUP(tblSalaries[[#This Row],[clean Country]],Table3[[Country]:[GNI]],2,FALSE)</f>
        <v>47310</v>
      </c>
      <c r="T520" s="18">
        <f>tblSalaries[[#This Row],[Salary in USD]]/tblSalaries[[#This Row],[PPP GNI]]</f>
        <v>1.4584654407102093</v>
      </c>
      <c r="U520" s="27">
        <f>IF(ISNUMBER(VLOOKUP(tblSalaries[[#This Row],[clean Country]],calc!$B$22:$C$127,2,TRUE)),tblSalaries[[#This Row],[Salary in USD]],0.001)</f>
        <v>1E-3</v>
      </c>
    </row>
    <row r="521" spans="2:21" ht="15" customHeight="1" x14ac:dyDescent="0.25">
      <c r="B521" s="6" t="s">
        <v>2154</v>
      </c>
      <c r="C521" s="7">
        <v>41055.030810185184</v>
      </c>
      <c r="D521" s="8">
        <v>69000</v>
      </c>
      <c r="E521" s="6">
        <v>69000</v>
      </c>
      <c r="F521" s="6" t="s">
        <v>6</v>
      </c>
      <c r="G521" s="9">
        <f>tblSalaries[[#This Row],[clean Salary (in local currency)]]*VLOOKUP(tblSalaries[[#This Row],[Currency]],tblXrate[],2,FALSE)</f>
        <v>69000</v>
      </c>
      <c r="H521" s="6" t="s">
        <v>218</v>
      </c>
      <c r="I521" s="6" t="s">
        <v>356</v>
      </c>
      <c r="J521" s="6" t="s">
        <v>15</v>
      </c>
      <c r="K521" s="6" t="str">
        <f>VLOOKUP(tblSalaries[[#This Row],[Where do you work]],tblCountries[[Actual]:[Mapping]],2,FALSE)</f>
        <v>USA</v>
      </c>
      <c r="L521" s="6" t="str">
        <f>VLOOKUP(tblSalaries[[#This Row],[clean Country]],tblCountries[[Mapping]:[Region]],2,FALSE)</f>
        <v>America</v>
      </c>
      <c r="M521" s="6">
        <f>VLOOKUP(tblSalaries[[#This Row],[clean Country]],tblCountries[[Mapping]:[geo_latitude]],3,FALSE)</f>
        <v>-100.37109375</v>
      </c>
      <c r="N521" s="6">
        <f>VLOOKUP(tblSalaries[[#This Row],[clean Country]],tblCountries[[Mapping]:[geo_latitude]],4,FALSE)</f>
        <v>40.580584664127599</v>
      </c>
      <c r="O521" s="6" t="s">
        <v>9</v>
      </c>
      <c r="P521" s="6"/>
      <c r="Q521" s="6" t="str">
        <f>IF(tblSalaries[[#This Row],[Years of Experience]]&lt;5,"&lt;5",IF(tblSalaries[[#This Row],[Years of Experience]]&lt;10,"&lt;10",IF(tblSalaries[[#This Row],[Years of Experience]]&lt;15,"&lt;15",IF(tblSalaries[[#This Row],[Years of Experience]]&lt;20,"&lt;20"," &gt;20"))))</f>
        <v>&lt;5</v>
      </c>
      <c r="R521" s="14">
        <v>504</v>
      </c>
      <c r="S521" s="14">
        <f>VLOOKUP(tblSalaries[[#This Row],[clean Country]],Table3[[Country]:[GNI]],2,FALSE)</f>
        <v>47310</v>
      </c>
      <c r="T521" s="18">
        <f>tblSalaries[[#This Row],[Salary in USD]]/tblSalaries[[#This Row],[PPP GNI]]</f>
        <v>1.4584654407102093</v>
      </c>
      <c r="U521" s="27">
        <f>IF(ISNUMBER(VLOOKUP(tblSalaries[[#This Row],[clean Country]],calc!$B$22:$C$127,2,TRUE)),tblSalaries[[#This Row],[Salary in USD]],0.001)</f>
        <v>1E-3</v>
      </c>
    </row>
    <row r="522" spans="2:21" ht="15" customHeight="1" x14ac:dyDescent="0.25">
      <c r="B522" s="6" t="s">
        <v>3140</v>
      </c>
      <c r="C522" s="7">
        <v>41057.88685185185</v>
      </c>
      <c r="D522" s="8">
        <v>69000</v>
      </c>
      <c r="E522" s="6">
        <v>69000</v>
      </c>
      <c r="F522" s="6" t="s">
        <v>6</v>
      </c>
      <c r="G522" s="9">
        <f>tblSalaries[[#This Row],[clean Salary (in local currency)]]*VLOOKUP(tblSalaries[[#This Row],[Currency]],tblXrate[],2,FALSE)</f>
        <v>69000</v>
      </c>
      <c r="H522" s="6" t="s">
        <v>1297</v>
      </c>
      <c r="I522" s="6" t="s">
        <v>20</v>
      </c>
      <c r="J522" s="6" t="s">
        <v>15</v>
      </c>
      <c r="K522" s="6" t="str">
        <f>VLOOKUP(tblSalaries[[#This Row],[Where do you work]],tblCountries[[Actual]:[Mapping]],2,FALSE)</f>
        <v>USA</v>
      </c>
      <c r="L522" s="6" t="str">
        <f>VLOOKUP(tblSalaries[[#This Row],[clean Country]],tblCountries[[Mapping]:[Region]],2,FALSE)</f>
        <v>America</v>
      </c>
      <c r="M522" s="6">
        <f>VLOOKUP(tblSalaries[[#This Row],[clean Country]],tblCountries[[Mapping]:[geo_latitude]],3,FALSE)</f>
        <v>-100.37109375</v>
      </c>
      <c r="N522" s="6">
        <f>VLOOKUP(tblSalaries[[#This Row],[clean Country]],tblCountries[[Mapping]:[geo_latitude]],4,FALSE)</f>
        <v>40.580584664127599</v>
      </c>
      <c r="O522" s="6" t="s">
        <v>18</v>
      </c>
      <c r="P522" s="6">
        <v>20</v>
      </c>
      <c r="Q522" s="6" t="str">
        <f>IF(tblSalaries[[#This Row],[Years of Experience]]&lt;5,"&lt;5",IF(tblSalaries[[#This Row],[Years of Experience]]&lt;10,"&lt;10",IF(tblSalaries[[#This Row],[Years of Experience]]&lt;15,"&lt;15",IF(tblSalaries[[#This Row],[Years of Experience]]&lt;20,"&lt;20"," &gt;20"))))</f>
        <v xml:space="preserve"> &gt;20</v>
      </c>
      <c r="R522" s="14">
        <v>505</v>
      </c>
      <c r="S522" s="14">
        <f>VLOOKUP(tblSalaries[[#This Row],[clean Country]],Table3[[Country]:[GNI]],2,FALSE)</f>
        <v>47310</v>
      </c>
      <c r="T522" s="18">
        <f>tblSalaries[[#This Row],[Salary in USD]]/tblSalaries[[#This Row],[PPP GNI]]</f>
        <v>1.4584654407102093</v>
      </c>
      <c r="U522" s="27">
        <f>IF(ISNUMBER(VLOOKUP(tblSalaries[[#This Row],[clean Country]],calc!$B$22:$C$127,2,TRUE)),tblSalaries[[#This Row],[Salary in USD]],0.001)</f>
        <v>1E-3</v>
      </c>
    </row>
    <row r="523" spans="2:21" ht="15" customHeight="1" x14ac:dyDescent="0.25">
      <c r="B523" s="6" t="s">
        <v>3250</v>
      </c>
      <c r="C523" s="7">
        <v>41058.401550925926</v>
      </c>
      <c r="D523" s="8">
        <v>69000</v>
      </c>
      <c r="E523" s="6">
        <v>69000</v>
      </c>
      <c r="F523" s="6" t="s">
        <v>6</v>
      </c>
      <c r="G523" s="9">
        <f>tblSalaries[[#This Row],[clean Salary (in local currency)]]*VLOOKUP(tblSalaries[[#This Row],[Currency]],tblXrate[],2,FALSE)</f>
        <v>69000</v>
      </c>
      <c r="H523" s="6" t="s">
        <v>1422</v>
      </c>
      <c r="I523" s="6" t="s">
        <v>488</v>
      </c>
      <c r="J523" s="6" t="s">
        <v>15</v>
      </c>
      <c r="K523" s="6" t="str">
        <f>VLOOKUP(tblSalaries[[#This Row],[Where do you work]],tblCountries[[Actual]:[Mapping]],2,FALSE)</f>
        <v>USA</v>
      </c>
      <c r="L523" s="6" t="str">
        <f>VLOOKUP(tblSalaries[[#This Row],[clean Country]],tblCountries[[Mapping]:[Region]],2,FALSE)</f>
        <v>America</v>
      </c>
      <c r="M523" s="6">
        <f>VLOOKUP(tblSalaries[[#This Row],[clean Country]],tblCountries[[Mapping]:[geo_latitude]],3,FALSE)</f>
        <v>-100.37109375</v>
      </c>
      <c r="N523" s="6">
        <f>VLOOKUP(tblSalaries[[#This Row],[clean Country]],tblCountries[[Mapping]:[geo_latitude]],4,FALSE)</f>
        <v>40.580584664127599</v>
      </c>
      <c r="O523" s="6" t="s">
        <v>9</v>
      </c>
      <c r="P523" s="6">
        <v>20</v>
      </c>
      <c r="Q523" s="6" t="str">
        <f>IF(tblSalaries[[#This Row],[Years of Experience]]&lt;5,"&lt;5",IF(tblSalaries[[#This Row],[Years of Experience]]&lt;10,"&lt;10",IF(tblSalaries[[#This Row],[Years of Experience]]&lt;15,"&lt;15",IF(tblSalaries[[#This Row],[Years of Experience]]&lt;20,"&lt;20"," &gt;20"))))</f>
        <v xml:space="preserve"> &gt;20</v>
      </c>
      <c r="R523" s="14">
        <v>506</v>
      </c>
      <c r="S523" s="14">
        <f>VLOOKUP(tblSalaries[[#This Row],[clean Country]],Table3[[Country]:[GNI]],2,FALSE)</f>
        <v>47310</v>
      </c>
      <c r="T523" s="18">
        <f>tblSalaries[[#This Row],[Salary in USD]]/tblSalaries[[#This Row],[PPP GNI]]</f>
        <v>1.4584654407102093</v>
      </c>
      <c r="U523" s="27">
        <f>IF(ISNUMBER(VLOOKUP(tblSalaries[[#This Row],[clean Country]],calc!$B$22:$C$127,2,TRUE)),tblSalaries[[#This Row],[Salary in USD]],0.001)</f>
        <v>1E-3</v>
      </c>
    </row>
    <row r="524" spans="2:21" ht="15" customHeight="1" x14ac:dyDescent="0.25">
      <c r="B524" s="6" t="s">
        <v>3710</v>
      </c>
      <c r="C524" s="7">
        <v>41068.141203703701</v>
      </c>
      <c r="D524" s="8">
        <v>69000</v>
      </c>
      <c r="E524" s="6">
        <v>69000</v>
      </c>
      <c r="F524" s="6" t="s">
        <v>6</v>
      </c>
      <c r="G524" s="9">
        <f>tblSalaries[[#This Row],[clean Salary (in local currency)]]*VLOOKUP(tblSalaries[[#This Row],[Currency]],tblXrate[],2,FALSE)</f>
        <v>69000</v>
      </c>
      <c r="H524" s="6" t="s">
        <v>1870</v>
      </c>
      <c r="I524" s="6" t="s">
        <v>20</v>
      </c>
      <c r="J524" s="6" t="s">
        <v>15</v>
      </c>
      <c r="K524" s="6" t="str">
        <f>VLOOKUP(tblSalaries[[#This Row],[Where do you work]],tblCountries[[Actual]:[Mapping]],2,FALSE)</f>
        <v>USA</v>
      </c>
      <c r="L524" s="6" t="str">
        <f>VLOOKUP(tblSalaries[[#This Row],[clean Country]],tblCountries[[Mapping]:[Region]],2,FALSE)</f>
        <v>America</v>
      </c>
      <c r="M524" s="6">
        <f>VLOOKUP(tblSalaries[[#This Row],[clean Country]],tblCountries[[Mapping]:[geo_latitude]],3,FALSE)</f>
        <v>-100.37109375</v>
      </c>
      <c r="N524" s="6">
        <f>VLOOKUP(tblSalaries[[#This Row],[clean Country]],tblCountries[[Mapping]:[geo_latitude]],4,FALSE)</f>
        <v>40.580584664127599</v>
      </c>
      <c r="O524" s="6" t="s">
        <v>13</v>
      </c>
      <c r="P524" s="6">
        <v>15</v>
      </c>
      <c r="Q524" s="6" t="str">
        <f>IF(tblSalaries[[#This Row],[Years of Experience]]&lt;5,"&lt;5",IF(tblSalaries[[#This Row],[Years of Experience]]&lt;10,"&lt;10",IF(tblSalaries[[#This Row],[Years of Experience]]&lt;15,"&lt;15",IF(tblSalaries[[#This Row],[Years of Experience]]&lt;20,"&lt;20"," &gt;20"))))</f>
        <v>&lt;20</v>
      </c>
      <c r="R524" s="14">
        <v>507</v>
      </c>
      <c r="S524" s="14">
        <f>VLOOKUP(tblSalaries[[#This Row],[clean Country]],Table3[[Country]:[GNI]],2,FALSE)</f>
        <v>47310</v>
      </c>
      <c r="T524" s="18">
        <f>tblSalaries[[#This Row],[Salary in USD]]/tblSalaries[[#This Row],[PPP GNI]]</f>
        <v>1.4584654407102093</v>
      </c>
      <c r="U524" s="27">
        <f>IF(ISNUMBER(VLOOKUP(tblSalaries[[#This Row],[clean Country]],calc!$B$22:$C$127,2,TRUE)),tblSalaries[[#This Row],[Salary in USD]],0.001)</f>
        <v>1E-3</v>
      </c>
    </row>
    <row r="525" spans="2:21" ht="15" customHeight="1" x14ac:dyDescent="0.25">
      <c r="B525" s="6" t="s">
        <v>2364</v>
      </c>
      <c r="C525" s="7">
        <v>41055.073888888888</v>
      </c>
      <c r="D525" s="8" t="s">
        <v>444</v>
      </c>
      <c r="E525" s="6">
        <v>480000</v>
      </c>
      <c r="F525" s="6" t="s">
        <v>445</v>
      </c>
      <c r="G525" s="9">
        <f>tblSalaries[[#This Row],[clean Salary (in local currency)]]*VLOOKUP(tblSalaries[[#This Row],[Currency]],tblXrate[],2,FALSE)</f>
        <v>68954.520184280962</v>
      </c>
      <c r="H525" s="6" t="s">
        <v>446</v>
      </c>
      <c r="I525" s="6" t="s">
        <v>356</v>
      </c>
      <c r="J525" s="6" t="s">
        <v>447</v>
      </c>
      <c r="K525" s="6" t="str">
        <f>VLOOKUP(tblSalaries[[#This Row],[Where do you work]],tblCountries[[Actual]:[Mapping]],2,FALSE)</f>
        <v>Sweden</v>
      </c>
      <c r="L525" s="6" t="str">
        <f>VLOOKUP(tblSalaries[[#This Row],[clean Country]],tblCountries[[Mapping]:[Region]],2,FALSE)</f>
        <v>Europe</v>
      </c>
      <c r="M525" s="6">
        <f>VLOOKUP(tblSalaries[[#This Row],[clean Country]],tblCountries[[Mapping]:[geo_latitude]],3,FALSE)</f>
        <v>16.9016059132089</v>
      </c>
      <c r="N525" s="6">
        <f>VLOOKUP(tblSalaries[[#This Row],[clean Country]],tblCountries[[Mapping]:[geo_latitude]],4,FALSE)</f>
        <v>62.3435495255451</v>
      </c>
      <c r="O525" s="6" t="s">
        <v>25</v>
      </c>
      <c r="P525" s="6"/>
      <c r="Q525" s="6" t="str">
        <f>IF(tblSalaries[[#This Row],[Years of Experience]]&lt;5,"&lt;5",IF(tblSalaries[[#This Row],[Years of Experience]]&lt;10,"&lt;10",IF(tblSalaries[[#This Row],[Years of Experience]]&lt;15,"&lt;15",IF(tblSalaries[[#This Row],[Years of Experience]]&lt;20,"&lt;20"," &gt;20"))))</f>
        <v>&lt;5</v>
      </c>
      <c r="R525" s="14">
        <v>508</v>
      </c>
      <c r="S525" s="14">
        <f>VLOOKUP(tblSalaries[[#This Row],[clean Country]],Table3[[Country]:[GNI]],2,FALSE)</f>
        <v>40393</v>
      </c>
      <c r="T525" s="18">
        <f>tblSalaries[[#This Row],[Salary in USD]]/tblSalaries[[#This Row],[PPP GNI]]</f>
        <v>1.7070908371322002</v>
      </c>
      <c r="U525" s="27">
        <f>IF(ISNUMBER(VLOOKUP(tblSalaries[[#This Row],[clean Country]],calc!$B$22:$C$127,2,TRUE)),tblSalaries[[#This Row],[Salary in USD]],0.001)</f>
        <v>68954.520184280962</v>
      </c>
    </row>
    <row r="526" spans="2:21" ht="15" customHeight="1" x14ac:dyDescent="0.25">
      <c r="B526" s="6" t="s">
        <v>2049</v>
      </c>
      <c r="C526" s="7">
        <v>41054.229618055557</v>
      </c>
      <c r="D526" s="8">
        <v>70000</v>
      </c>
      <c r="E526" s="6">
        <v>70000</v>
      </c>
      <c r="F526" s="6" t="s">
        <v>86</v>
      </c>
      <c r="G526" s="9">
        <f>tblSalaries[[#This Row],[clean Salary (in local currency)]]*VLOOKUP(tblSalaries[[#This Row],[Currency]],tblXrate[],2,FALSE)</f>
        <v>68835.306612122877</v>
      </c>
      <c r="H526" s="6" t="s">
        <v>87</v>
      </c>
      <c r="I526" s="6" t="s">
        <v>279</v>
      </c>
      <c r="J526" s="6" t="s">
        <v>88</v>
      </c>
      <c r="K526" s="6" t="str">
        <f>VLOOKUP(tblSalaries[[#This Row],[Where do you work]],tblCountries[[Actual]:[Mapping]],2,FALSE)</f>
        <v>Canada</v>
      </c>
      <c r="L526" s="6" t="str">
        <f>VLOOKUP(tblSalaries[[#This Row],[clean Country]],tblCountries[[Mapping]:[Region]],2,FALSE)</f>
        <v>America</v>
      </c>
      <c r="M526" s="6">
        <f>VLOOKUP(tblSalaries[[#This Row],[clean Country]],tblCountries[[Mapping]:[geo_latitude]],3,FALSE)</f>
        <v>-96.081121840459303</v>
      </c>
      <c r="N526" s="6">
        <f>VLOOKUP(tblSalaries[[#This Row],[clean Country]],tblCountries[[Mapping]:[geo_latitude]],4,FALSE)</f>
        <v>62.8661033080922</v>
      </c>
      <c r="O526" s="6" t="s">
        <v>18</v>
      </c>
      <c r="P526" s="6"/>
      <c r="Q526" s="6" t="str">
        <f>IF(tblSalaries[[#This Row],[Years of Experience]]&lt;5,"&lt;5",IF(tblSalaries[[#This Row],[Years of Experience]]&lt;10,"&lt;10",IF(tblSalaries[[#This Row],[Years of Experience]]&lt;15,"&lt;15",IF(tblSalaries[[#This Row],[Years of Experience]]&lt;20,"&lt;20"," &gt;20"))))</f>
        <v>&lt;5</v>
      </c>
      <c r="R526" s="14">
        <v>509</v>
      </c>
      <c r="S526" s="14">
        <f>VLOOKUP(tblSalaries[[#This Row],[clean Country]],Table3[[Country]:[GNI]],2,FALSE)</f>
        <v>38370</v>
      </c>
      <c r="T526" s="18">
        <f>tblSalaries[[#This Row],[Salary in USD]]/tblSalaries[[#This Row],[PPP GNI]]</f>
        <v>1.7939876625520688</v>
      </c>
      <c r="U526" s="27">
        <f>IF(ISNUMBER(VLOOKUP(tblSalaries[[#This Row],[clean Country]],calc!$B$22:$C$127,2,TRUE)),tblSalaries[[#This Row],[Salary in USD]],0.001)</f>
        <v>1E-3</v>
      </c>
    </row>
    <row r="527" spans="2:21" ht="15" customHeight="1" x14ac:dyDescent="0.25">
      <c r="B527" s="6" t="s">
        <v>2142</v>
      </c>
      <c r="C527" s="7">
        <v>41055.030057870368</v>
      </c>
      <c r="D527" s="8">
        <v>70000</v>
      </c>
      <c r="E527" s="6">
        <v>70000</v>
      </c>
      <c r="F527" s="6" t="s">
        <v>86</v>
      </c>
      <c r="G527" s="9">
        <f>tblSalaries[[#This Row],[clean Salary (in local currency)]]*VLOOKUP(tblSalaries[[#This Row],[Currency]],tblXrate[],2,FALSE)</f>
        <v>68835.306612122877</v>
      </c>
      <c r="H527" s="6" t="s">
        <v>204</v>
      </c>
      <c r="I527" s="6" t="s">
        <v>52</v>
      </c>
      <c r="J527" s="6" t="s">
        <v>205</v>
      </c>
      <c r="K527" s="6" t="str">
        <f>VLOOKUP(tblSalaries[[#This Row],[Where do you work]],tblCountries[[Actual]:[Mapping]],2,FALSE)</f>
        <v>Canada</v>
      </c>
      <c r="L527" s="6" t="str">
        <f>VLOOKUP(tblSalaries[[#This Row],[clean Country]],tblCountries[[Mapping]:[Region]],2,FALSE)</f>
        <v>America</v>
      </c>
      <c r="M527" s="6">
        <f>VLOOKUP(tblSalaries[[#This Row],[clean Country]],tblCountries[[Mapping]:[geo_latitude]],3,FALSE)</f>
        <v>-96.081121840459303</v>
      </c>
      <c r="N527" s="6">
        <f>VLOOKUP(tblSalaries[[#This Row],[clean Country]],tblCountries[[Mapping]:[geo_latitude]],4,FALSE)</f>
        <v>62.8661033080922</v>
      </c>
      <c r="O527" s="6" t="s">
        <v>9</v>
      </c>
      <c r="P527" s="6"/>
      <c r="Q527" s="6" t="str">
        <f>IF(tblSalaries[[#This Row],[Years of Experience]]&lt;5,"&lt;5",IF(tblSalaries[[#This Row],[Years of Experience]]&lt;10,"&lt;10",IF(tblSalaries[[#This Row],[Years of Experience]]&lt;15,"&lt;15",IF(tblSalaries[[#This Row],[Years of Experience]]&lt;20,"&lt;20"," &gt;20"))))</f>
        <v>&lt;5</v>
      </c>
      <c r="R527" s="14">
        <v>510</v>
      </c>
      <c r="S527" s="14">
        <f>VLOOKUP(tblSalaries[[#This Row],[clean Country]],Table3[[Country]:[GNI]],2,FALSE)</f>
        <v>38370</v>
      </c>
      <c r="T527" s="18">
        <f>tblSalaries[[#This Row],[Salary in USD]]/tblSalaries[[#This Row],[PPP GNI]]</f>
        <v>1.7939876625520688</v>
      </c>
      <c r="U527" s="27">
        <f>IF(ISNUMBER(VLOOKUP(tblSalaries[[#This Row],[clean Country]],calc!$B$22:$C$127,2,TRUE)),tblSalaries[[#This Row],[Salary in USD]],0.001)</f>
        <v>1E-3</v>
      </c>
    </row>
    <row r="528" spans="2:21" ht="15" customHeight="1" x14ac:dyDescent="0.25">
      <c r="B528" s="6" t="s">
        <v>2466</v>
      </c>
      <c r="C528" s="7">
        <v>41055.13181712963</v>
      </c>
      <c r="D528" s="8" t="s">
        <v>563</v>
      </c>
      <c r="E528" s="6">
        <v>70000</v>
      </c>
      <c r="F528" s="6" t="s">
        <v>86</v>
      </c>
      <c r="G528" s="9">
        <f>tblSalaries[[#This Row],[clean Salary (in local currency)]]*VLOOKUP(tblSalaries[[#This Row],[Currency]],tblXrate[],2,FALSE)</f>
        <v>68835.306612122877</v>
      </c>
      <c r="H528" s="6" t="s">
        <v>564</v>
      </c>
      <c r="I528" s="6" t="s">
        <v>52</v>
      </c>
      <c r="J528" s="6" t="s">
        <v>88</v>
      </c>
      <c r="K528" s="6" t="str">
        <f>VLOOKUP(tblSalaries[[#This Row],[Where do you work]],tblCountries[[Actual]:[Mapping]],2,FALSE)</f>
        <v>Canada</v>
      </c>
      <c r="L528" s="6" t="str">
        <f>VLOOKUP(tblSalaries[[#This Row],[clean Country]],tblCountries[[Mapping]:[Region]],2,FALSE)</f>
        <v>America</v>
      </c>
      <c r="M528" s="6">
        <f>VLOOKUP(tblSalaries[[#This Row],[clean Country]],tblCountries[[Mapping]:[geo_latitude]],3,FALSE)</f>
        <v>-96.081121840459303</v>
      </c>
      <c r="N528" s="6">
        <f>VLOOKUP(tblSalaries[[#This Row],[clean Country]],tblCountries[[Mapping]:[geo_latitude]],4,FALSE)</f>
        <v>62.8661033080922</v>
      </c>
      <c r="O528" s="6" t="s">
        <v>25</v>
      </c>
      <c r="P528" s="6"/>
      <c r="Q528" s="6" t="str">
        <f>IF(tblSalaries[[#This Row],[Years of Experience]]&lt;5,"&lt;5",IF(tblSalaries[[#This Row],[Years of Experience]]&lt;10,"&lt;10",IF(tblSalaries[[#This Row],[Years of Experience]]&lt;15,"&lt;15",IF(tblSalaries[[#This Row],[Years of Experience]]&lt;20,"&lt;20"," &gt;20"))))</f>
        <v>&lt;5</v>
      </c>
      <c r="R528" s="14">
        <v>511</v>
      </c>
      <c r="S528" s="14">
        <f>VLOOKUP(tblSalaries[[#This Row],[clean Country]],Table3[[Country]:[GNI]],2,FALSE)</f>
        <v>38370</v>
      </c>
      <c r="T528" s="18">
        <f>tblSalaries[[#This Row],[Salary in USD]]/tblSalaries[[#This Row],[PPP GNI]]</f>
        <v>1.7939876625520688</v>
      </c>
      <c r="U528" s="27">
        <f>IF(ISNUMBER(VLOOKUP(tblSalaries[[#This Row],[clean Country]],calc!$B$22:$C$127,2,TRUE)),tblSalaries[[#This Row],[Salary in USD]],0.001)</f>
        <v>1E-3</v>
      </c>
    </row>
    <row r="529" spans="2:21" ht="15" customHeight="1" x14ac:dyDescent="0.25">
      <c r="B529" s="6" t="s">
        <v>3695</v>
      </c>
      <c r="C529" s="7">
        <v>41067.392881944441</v>
      </c>
      <c r="D529" s="8">
        <v>70000</v>
      </c>
      <c r="E529" s="6">
        <v>70000</v>
      </c>
      <c r="F529" s="6" t="s">
        <v>86</v>
      </c>
      <c r="G529" s="9">
        <f>tblSalaries[[#This Row],[clean Salary (in local currency)]]*VLOOKUP(tblSalaries[[#This Row],[Currency]],tblXrate[],2,FALSE)</f>
        <v>68835.306612122877</v>
      </c>
      <c r="H529" s="6" t="s">
        <v>14</v>
      </c>
      <c r="I529" s="6" t="s">
        <v>20</v>
      </c>
      <c r="J529" s="6" t="s">
        <v>88</v>
      </c>
      <c r="K529" s="6" t="str">
        <f>VLOOKUP(tblSalaries[[#This Row],[Where do you work]],tblCountries[[Actual]:[Mapping]],2,FALSE)</f>
        <v>Canada</v>
      </c>
      <c r="L529" s="6" t="str">
        <f>VLOOKUP(tblSalaries[[#This Row],[clean Country]],tblCountries[[Mapping]:[Region]],2,FALSE)</f>
        <v>America</v>
      </c>
      <c r="M529" s="6">
        <f>VLOOKUP(tblSalaries[[#This Row],[clean Country]],tblCountries[[Mapping]:[geo_latitude]],3,FALSE)</f>
        <v>-96.081121840459303</v>
      </c>
      <c r="N529" s="6">
        <f>VLOOKUP(tblSalaries[[#This Row],[clean Country]],tblCountries[[Mapping]:[geo_latitude]],4,FALSE)</f>
        <v>62.8661033080922</v>
      </c>
      <c r="O529" s="6" t="s">
        <v>13</v>
      </c>
      <c r="P529" s="6">
        <v>2</v>
      </c>
      <c r="Q529" s="6" t="str">
        <f>IF(tblSalaries[[#This Row],[Years of Experience]]&lt;5,"&lt;5",IF(tblSalaries[[#This Row],[Years of Experience]]&lt;10,"&lt;10",IF(tblSalaries[[#This Row],[Years of Experience]]&lt;15,"&lt;15",IF(tblSalaries[[#This Row],[Years of Experience]]&lt;20,"&lt;20"," &gt;20"))))</f>
        <v>&lt;5</v>
      </c>
      <c r="R529" s="14">
        <v>512</v>
      </c>
      <c r="S529" s="14">
        <f>VLOOKUP(tblSalaries[[#This Row],[clean Country]],Table3[[Country]:[GNI]],2,FALSE)</f>
        <v>38370</v>
      </c>
      <c r="T529" s="18">
        <f>tblSalaries[[#This Row],[Salary in USD]]/tblSalaries[[#This Row],[PPP GNI]]</f>
        <v>1.7939876625520688</v>
      </c>
      <c r="U529" s="27">
        <f>IF(ISNUMBER(VLOOKUP(tblSalaries[[#This Row],[clean Country]],calc!$B$22:$C$127,2,TRUE)),tblSalaries[[#This Row],[Salary in USD]],0.001)</f>
        <v>1E-3</v>
      </c>
    </row>
    <row r="530" spans="2:21" ht="15" customHeight="1" x14ac:dyDescent="0.25">
      <c r="B530" s="6" t="s">
        <v>2067</v>
      </c>
      <c r="C530" s="7">
        <v>41054.299409722225</v>
      </c>
      <c r="D530" s="8">
        <v>68000</v>
      </c>
      <c r="E530" s="6">
        <v>68000</v>
      </c>
      <c r="F530" s="6" t="s">
        <v>6</v>
      </c>
      <c r="G530" s="9">
        <f>tblSalaries[[#This Row],[clean Salary (in local currency)]]*VLOOKUP(tblSalaries[[#This Row],[Currency]],tblXrate[],2,FALSE)</f>
        <v>68000</v>
      </c>
      <c r="H530" s="6" t="s">
        <v>107</v>
      </c>
      <c r="I530" s="6" t="s">
        <v>20</v>
      </c>
      <c r="J530" s="6" t="s">
        <v>15</v>
      </c>
      <c r="K530" s="6" t="str">
        <f>VLOOKUP(tblSalaries[[#This Row],[Where do you work]],tblCountries[[Actual]:[Mapping]],2,FALSE)</f>
        <v>USA</v>
      </c>
      <c r="L530" s="6" t="str">
        <f>VLOOKUP(tblSalaries[[#This Row],[clean Country]],tblCountries[[Mapping]:[Region]],2,FALSE)</f>
        <v>America</v>
      </c>
      <c r="M530" s="6">
        <f>VLOOKUP(tblSalaries[[#This Row],[clean Country]],tblCountries[[Mapping]:[geo_latitude]],3,FALSE)</f>
        <v>-100.37109375</v>
      </c>
      <c r="N530" s="6">
        <f>VLOOKUP(tblSalaries[[#This Row],[clean Country]],tblCountries[[Mapping]:[geo_latitude]],4,FALSE)</f>
        <v>40.580584664127599</v>
      </c>
      <c r="O530" s="6" t="s">
        <v>13</v>
      </c>
      <c r="P530" s="6"/>
      <c r="Q530" s="6" t="str">
        <f>IF(tblSalaries[[#This Row],[Years of Experience]]&lt;5,"&lt;5",IF(tblSalaries[[#This Row],[Years of Experience]]&lt;10,"&lt;10",IF(tblSalaries[[#This Row],[Years of Experience]]&lt;15,"&lt;15",IF(tblSalaries[[#This Row],[Years of Experience]]&lt;20,"&lt;20"," &gt;20"))))</f>
        <v>&lt;5</v>
      </c>
      <c r="R530" s="14">
        <v>513</v>
      </c>
      <c r="S530" s="14">
        <f>VLOOKUP(tblSalaries[[#This Row],[clean Country]],Table3[[Country]:[GNI]],2,FALSE)</f>
        <v>47310</v>
      </c>
      <c r="T530" s="18">
        <f>tblSalaries[[#This Row],[Salary in USD]]/tblSalaries[[#This Row],[PPP GNI]]</f>
        <v>1.4373282604100612</v>
      </c>
      <c r="U530" s="27">
        <f>IF(ISNUMBER(VLOOKUP(tblSalaries[[#This Row],[clean Country]],calc!$B$22:$C$127,2,TRUE)),tblSalaries[[#This Row],[Salary in USD]],0.001)</f>
        <v>1E-3</v>
      </c>
    </row>
    <row r="531" spans="2:21" ht="15" customHeight="1" x14ac:dyDescent="0.25">
      <c r="B531" s="6" t="s">
        <v>2291</v>
      </c>
      <c r="C531" s="7">
        <v>41055.054120370369</v>
      </c>
      <c r="D531" s="8">
        <v>68000</v>
      </c>
      <c r="E531" s="6">
        <v>68000</v>
      </c>
      <c r="F531" s="6" t="s">
        <v>6</v>
      </c>
      <c r="G531" s="9">
        <f>tblSalaries[[#This Row],[clean Salary (in local currency)]]*VLOOKUP(tblSalaries[[#This Row],[Currency]],tblXrate[],2,FALSE)</f>
        <v>68000</v>
      </c>
      <c r="H531" s="6" t="s">
        <v>361</v>
      </c>
      <c r="I531" s="6" t="s">
        <v>52</v>
      </c>
      <c r="J531" s="6" t="s">
        <v>15</v>
      </c>
      <c r="K531" s="6" t="str">
        <f>VLOOKUP(tblSalaries[[#This Row],[Where do you work]],tblCountries[[Actual]:[Mapping]],2,FALSE)</f>
        <v>USA</v>
      </c>
      <c r="L531" s="6" t="str">
        <f>VLOOKUP(tblSalaries[[#This Row],[clean Country]],tblCountries[[Mapping]:[Region]],2,FALSE)</f>
        <v>America</v>
      </c>
      <c r="M531" s="6">
        <f>VLOOKUP(tblSalaries[[#This Row],[clean Country]],tblCountries[[Mapping]:[geo_latitude]],3,FALSE)</f>
        <v>-100.37109375</v>
      </c>
      <c r="N531" s="6">
        <f>VLOOKUP(tblSalaries[[#This Row],[clean Country]],tblCountries[[Mapping]:[geo_latitude]],4,FALSE)</f>
        <v>40.580584664127599</v>
      </c>
      <c r="O531" s="6" t="s">
        <v>13</v>
      </c>
      <c r="P531" s="6"/>
      <c r="Q531" s="6" t="str">
        <f>IF(tblSalaries[[#This Row],[Years of Experience]]&lt;5,"&lt;5",IF(tblSalaries[[#This Row],[Years of Experience]]&lt;10,"&lt;10",IF(tblSalaries[[#This Row],[Years of Experience]]&lt;15,"&lt;15",IF(tblSalaries[[#This Row],[Years of Experience]]&lt;20,"&lt;20"," &gt;20"))))</f>
        <v>&lt;5</v>
      </c>
      <c r="R531" s="14">
        <v>514</v>
      </c>
      <c r="S531" s="14">
        <f>VLOOKUP(tblSalaries[[#This Row],[clean Country]],Table3[[Country]:[GNI]],2,FALSE)</f>
        <v>47310</v>
      </c>
      <c r="T531" s="18">
        <f>tblSalaries[[#This Row],[Salary in USD]]/tblSalaries[[#This Row],[PPP GNI]]</f>
        <v>1.4373282604100612</v>
      </c>
      <c r="U531" s="27">
        <f>IF(ISNUMBER(VLOOKUP(tblSalaries[[#This Row],[clean Country]],calc!$B$22:$C$127,2,TRUE)),tblSalaries[[#This Row],[Salary in USD]],0.001)</f>
        <v>1E-3</v>
      </c>
    </row>
    <row r="532" spans="2:21" ht="15" customHeight="1" x14ac:dyDescent="0.25">
      <c r="B532" s="6" t="s">
        <v>2360</v>
      </c>
      <c r="C532" s="7">
        <v>41055.072083333333</v>
      </c>
      <c r="D532" s="8">
        <v>68000</v>
      </c>
      <c r="E532" s="6">
        <v>68000</v>
      </c>
      <c r="F532" s="6" t="s">
        <v>6</v>
      </c>
      <c r="G532" s="9">
        <f>tblSalaries[[#This Row],[clean Salary (in local currency)]]*VLOOKUP(tblSalaries[[#This Row],[Currency]],tblXrate[],2,FALSE)</f>
        <v>68000</v>
      </c>
      <c r="H532" s="6" t="s">
        <v>201</v>
      </c>
      <c r="I532" s="6" t="s">
        <v>52</v>
      </c>
      <c r="J532" s="6" t="s">
        <v>15</v>
      </c>
      <c r="K532" s="6" t="str">
        <f>VLOOKUP(tblSalaries[[#This Row],[Where do you work]],tblCountries[[Actual]:[Mapping]],2,FALSE)</f>
        <v>USA</v>
      </c>
      <c r="L532" s="6" t="str">
        <f>VLOOKUP(tblSalaries[[#This Row],[clean Country]],tblCountries[[Mapping]:[Region]],2,FALSE)</f>
        <v>America</v>
      </c>
      <c r="M532" s="6">
        <f>VLOOKUP(tblSalaries[[#This Row],[clean Country]],tblCountries[[Mapping]:[geo_latitude]],3,FALSE)</f>
        <v>-100.37109375</v>
      </c>
      <c r="N532" s="6">
        <f>VLOOKUP(tblSalaries[[#This Row],[clean Country]],tblCountries[[Mapping]:[geo_latitude]],4,FALSE)</f>
        <v>40.580584664127599</v>
      </c>
      <c r="O532" s="6" t="s">
        <v>18</v>
      </c>
      <c r="P532" s="6"/>
      <c r="Q532" s="6" t="str">
        <f>IF(tblSalaries[[#This Row],[Years of Experience]]&lt;5,"&lt;5",IF(tblSalaries[[#This Row],[Years of Experience]]&lt;10,"&lt;10",IF(tblSalaries[[#This Row],[Years of Experience]]&lt;15,"&lt;15",IF(tblSalaries[[#This Row],[Years of Experience]]&lt;20,"&lt;20"," &gt;20"))))</f>
        <v>&lt;5</v>
      </c>
      <c r="R532" s="14">
        <v>515</v>
      </c>
      <c r="S532" s="14">
        <f>VLOOKUP(tblSalaries[[#This Row],[clean Country]],Table3[[Country]:[GNI]],2,FALSE)</f>
        <v>47310</v>
      </c>
      <c r="T532" s="18">
        <f>tblSalaries[[#This Row],[Salary in USD]]/tblSalaries[[#This Row],[PPP GNI]]</f>
        <v>1.4373282604100612</v>
      </c>
      <c r="U532" s="27">
        <f>IF(ISNUMBER(VLOOKUP(tblSalaries[[#This Row],[clean Country]],calc!$B$22:$C$127,2,TRUE)),tblSalaries[[#This Row],[Salary in USD]],0.001)</f>
        <v>1E-3</v>
      </c>
    </row>
    <row r="533" spans="2:21" ht="15" customHeight="1" x14ac:dyDescent="0.25">
      <c r="B533" s="6" t="s">
        <v>3588</v>
      </c>
      <c r="C533" s="7">
        <v>41062.280150462961</v>
      </c>
      <c r="D533" s="8">
        <v>68000</v>
      </c>
      <c r="E533" s="6">
        <v>68000</v>
      </c>
      <c r="F533" s="6" t="s">
        <v>6</v>
      </c>
      <c r="G533" s="9">
        <f>tblSalaries[[#This Row],[clean Salary (in local currency)]]*VLOOKUP(tblSalaries[[#This Row],[Currency]],tblXrate[],2,FALSE)</f>
        <v>68000</v>
      </c>
      <c r="H533" s="6" t="s">
        <v>411</v>
      </c>
      <c r="I533" s="6" t="s">
        <v>20</v>
      </c>
      <c r="J533" s="6" t="s">
        <v>15</v>
      </c>
      <c r="K533" s="6" t="str">
        <f>VLOOKUP(tblSalaries[[#This Row],[Where do you work]],tblCountries[[Actual]:[Mapping]],2,FALSE)</f>
        <v>USA</v>
      </c>
      <c r="L533" s="6" t="str">
        <f>VLOOKUP(tblSalaries[[#This Row],[clean Country]],tblCountries[[Mapping]:[Region]],2,FALSE)</f>
        <v>America</v>
      </c>
      <c r="M533" s="6">
        <f>VLOOKUP(tblSalaries[[#This Row],[clean Country]],tblCountries[[Mapping]:[geo_latitude]],3,FALSE)</f>
        <v>-100.37109375</v>
      </c>
      <c r="N533" s="6">
        <f>VLOOKUP(tblSalaries[[#This Row],[clean Country]],tblCountries[[Mapping]:[geo_latitude]],4,FALSE)</f>
        <v>40.580584664127599</v>
      </c>
      <c r="O533" s="6" t="s">
        <v>9</v>
      </c>
      <c r="P533" s="6">
        <v>12</v>
      </c>
      <c r="Q533" s="6" t="str">
        <f>IF(tblSalaries[[#This Row],[Years of Experience]]&lt;5,"&lt;5",IF(tblSalaries[[#This Row],[Years of Experience]]&lt;10,"&lt;10",IF(tblSalaries[[#This Row],[Years of Experience]]&lt;15,"&lt;15",IF(tblSalaries[[#This Row],[Years of Experience]]&lt;20,"&lt;20"," &gt;20"))))</f>
        <v>&lt;15</v>
      </c>
      <c r="R533" s="14">
        <v>516</v>
      </c>
      <c r="S533" s="14">
        <f>VLOOKUP(tblSalaries[[#This Row],[clean Country]],Table3[[Country]:[GNI]],2,FALSE)</f>
        <v>47310</v>
      </c>
      <c r="T533" s="18">
        <f>tblSalaries[[#This Row],[Salary in USD]]/tblSalaries[[#This Row],[PPP GNI]]</f>
        <v>1.4373282604100612</v>
      </c>
      <c r="U533" s="27">
        <f>IF(ISNUMBER(VLOOKUP(tblSalaries[[#This Row],[clean Country]],calc!$B$22:$C$127,2,TRUE)),tblSalaries[[#This Row],[Salary in USD]],0.001)</f>
        <v>1E-3</v>
      </c>
    </row>
    <row r="534" spans="2:21" ht="15" customHeight="1" x14ac:dyDescent="0.25">
      <c r="B534" s="6" t="s">
        <v>3706</v>
      </c>
      <c r="C534" s="7">
        <v>41068.001261574071</v>
      </c>
      <c r="D534" s="8">
        <v>68000</v>
      </c>
      <c r="E534" s="6">
        <v>68000</v>
      </c>
      <c r="F534" s="6" t="s">
        <v>6</v>
      </c>
      <c r="G534" s="9">
        <f>tblSalaries[[#This Row],[clean Salary (in local currency)]]*VLOOKUP(tblSalaries[[#This Row],[Currency]],tblXrate[],2,FALSE)</f>
        <v>68000</v>
      </c>
      <c r="H534" s="6" t="s">
        <v>1866</v>
      </c>
      <c r="I534" s="6" t="s">
        <v>20</v>
      </c>
      <c r="J534" s="6" t="s">
        <v>15</v>
      </c>
      <c r="K534" s="6" t="str">
        <f>VLOOKUP(tblSalaries[[#This Row],[Where do you work]],tblCountries[[Actual]:[Mapping]],2,FALSE)</f>
        <v>USA</v>
      </c>
      <c r="L534" s="6" t="str">
        <f>VLOOKUP(tblSalaries[[#This Row],[clean Country]],tblCountries[[Mapping]:[Region]],2,FALSE)</f>
        <v>America</v>
      </c>
      <c r="M534" s="6">
        <f>VLOOKUP(tblSalaries[[#This Row],[clean Country]],tblCountries[[Mapping]:[geo_latitude]],3,FALSE)</f>
        <v>-100.37109375</v>
      </c>
      <c r="N534" s="6">
        <f>VLOOKUP(tblSalaries[[#This Row],[clean Country]],tblCountries[[Mapping]:[geo_latitude]],4,FALSE)</f>
        <v>40.580584664127599</v>
      </c>
      <c r="O534" s="6" t="s">
        <v>9</v>
      </c>
      <c r="P534" s="6">
        <v>2.5</v>
      </c>
      <c r="Q534" s="6" t="str">
        <f>IF(tblSalaries[[#This Row],[Years of Experience]]&lt;5,"&lt;5",IF(tblSalaries[[#This Row],[Years of Experience]]&lt;10,"&lt;10",IF(tblSalaries[[#This Row],[Years of Experience]]&lt;15,"&lt;15",IF(tblSalaries[[#This Row],[Years of Experience]]&lt;20,"&lt;20"," &gt;20"))))</f>
        <v>&lt;5</v>
      </c>
      <c r="R534" s="14">
        <v>517</v>
      </c>
      <c r="S534" s="14">
        <f>VLOOKUP(tblSalaries[[#This Row],[clean Country]],Table3[[Country]:[GNI]],2,FALSE)</f>
        <v>47310</v>
      </c>
      <c r="T534" s="18">
        <f>tblSalaries[[#This Row],[Salary in USD]]/tblSalaries[[#This Row],[PPP GNI]]</f>
        <v>1.4373282604100612</v>
      </c>
      <c r="U534" s="27">
        <f>IF(ISNUMBER(VLOOKUP(tblSalaries[[#This Row],[clean Country]],calc!$B$22:$C$127,2,TRUE)),tblSalaries[[#This Row],[Salary in USD]],0.001)</f>
        <v>1E-3</v>
      </c>
    </row>
    <row r="535" spans="2:21" ht="15" customHeight="1" x14ac:dyDescent="0.25">
      <c r="B535" s="6" t="s">
        <v>2714</v>
      </c>
      <c r="C535" s="7">
        <v>41055.618773148148</v>
      </c>
      <c r="D535" s="8">
        <v>85000</v>
      </c>
      <c r="E535" s="6">
        <v>85000</v>
      </c>
      <c r="F535" s="6" t="s">
        <v>670</v>
      </c>
      <c r="G535" s="9">
        <f>tblSalaries[[#This Row],[clean Salary (in local currency)]]*VLOOKUP(tblSalaries[[#This Row],[Currency]],tblXrate[],2,FALSE)</f>
        <v>67794.987956419791</v>
      </c>
      <c r="H535" s="6" t="s">
        <v>826</v>
      </c>
      <c r="I535" s="6" t="s">
        <v>52</v>
      </c>
      <c r="J535" s="6" t="s">
        <v>672</v>
      </c>
      <c r="K535" s="6" t="str">
        <f>VLOOKUP(tblSalaries[[#This Row],[Where do you work]],tblCountries[[Actual]:[Mapping]],2,FALSE)</f>
        <v>New Zealand</v>
      </c>
      <c r="L535" s="6" t="str">
        <f>VLOOKUP(tblSalaries[[#This Row],[clean Country]],tblCountries[[Mapping]:[Region]],2,FALSE)</f>
        <v>Australia</v>
      </c>
      <c r="M535" s="6">
        <f>VLOOKUP(tblSalaries[[#This Row],[clean Country]],tblCountries[[Mapping]:[geo_latitude]],3,FALSE)</f>
        <v>157.68814341298901</v>
      </c>
      <c r="N535" s="6">
        <f>VLOOKUP(tblSalaries[[#This Row],[clean Country]],tblCountries[[Mapping]:[geo_latitude]],4,FALSE)</f>
        <v>-41.605832905433601</v>
      </c>
      <c r="O535" s="6" t="s">
        <v>9</v>
      </c>
      <c r="P535" s="6">
        <v>15</v>
      </c>
      <c r="Q535" s="6" t="str">
        <f>IF(tblSalaries[[#This Row],[Years of Experience]]&lt;5,"&lt;5",IF(tblSalaries[[#This Row],[Years of Experience]]&lt;10,"&lt;10",IF(tblSalaries[[#This Row],[Years of Experience]]&lt;15,"&lt;15",IF(tblSalaries[[#This Row],[Years of Experience]]&lt;20,"&lt;20"," &gt;20"))))</f>
        <v>&lt;20</v>
      </c>
      <c r="R535" s="14">
        <v>518</v>
      </c>
      <c r="S535" s="14">
        <f>VLOOKUP(tblSalaries[[#This Row],[clean Country]],Table3[[Country]:[GNI]],2,FALSE)</f>
        <v>28100</v>
      </c>
      <c r="T535" s="18">
        <f>tblSalaries[[#This Row],[Salary in USD]]/tblSalaries[[#This Row],[PPP GNI]]</f>
        <v>2.4126330233601347</v>
      </c>
      <c r="U535" s="27">
        <f>IF(ISNUMBER(VLOOKUP(tblSalaries[[#This Row],[clean Country]],calc!$B$22:$C$127,2,TRUE)),tblSalaries[[#This Row],[Salary in USD]],0.001)</f>
        <v>67794.987956419791</v>
      </c>
    </row>
    <row r="536" spans="2:21" ht="15" customHeight="1" x14ac:dyDescent="0.25">
      <c r="B536" s="6" t="s">
        <v>2231</v>
      </c>
      <c r="C536" s="7">
        <v>41055.040532407409</v>
      </c>
      <c r="D536" s="8">
        <v>43000</v>
      </c>
      <c r="E536" s="6">
        <v>43000</v>
      </c>
      <c r="F536" s="6" t="s">
        <v>69</v>
      </c>
      <c r="G536" s="9">
        <f>tblSalaries[[#This Row],[clean Salary (in local currency)]]*VLOOKUP(tblSalaries[[#This Row],[Currency]],tblXrate[],2,FALSE)</f>
        <v>67775.665698893223</v>
      </c>
      <c r="H536" s="6" t="s">
        <v>302</v>
      </c>
      <c r="I536" s="6" t="s">
        <v>52</v>
      </c>
      <c r="J536" s="6" t="s">
        <v>71</v>
      </c>
      <c r="K536" s="6" t="str">
        <f>VLOOKUP(tblSalaries[[#This Row],[Where do you work]],tblCountries[[Actual]:[Mapping]],2,FALSE)</f>
        <v>UK</v>
      </c>
      <c r="L536" s="6" t="str">
        <f>VLOOKUP(tblSalaries[[#This Row],[clean Country]],tblCountries[[Mapping]:[Region]],2,FALSE)</f>
        <v>Europe</v>
      </c>
      <c r="M536" s="6">
        <f>VLOOKUP(tblSalaries[[#This Row],[clean Country]],tblCountries[[Mapping]:[geo_latitude]],3,FALSE)</f>
        <v>-3.2765753000000002</v>
      </c>
      <c r="N536" s="6">
        <f>VLOOKUP(tblSalaries[[#This Row],[clean Country]],tblCountries[[Mapping]:[geo_latitude]],4,FALSE)</f>
        <v>54.702354499999998</v>
      </c>
      <c r="O536" s="6" t="s">
        <v>18</v>
      </c>
      <c r="P536" s="6"/>
      <c r="Q536" s="6" t="str">
        <f>IF(tblSalaries[[#This Row],[Years of Experience]]&lt;5,"&lt;5",IF(tblSalaries[[#This Row],[Years of Experience]]&lt;10,"&lt;10",IF(tblSalaries[[#This Row],[Years of Experience]]&lt;15,"&lt;15",IF(tblSalaries[[#This Row],[Years of Experience]]&lt;20,"&lt;20"," &gt;20"))))</f>
        <v>&lt;5</v>
      </c>
      <c r="R536" s="14">
        <v>519</v>
      </c>
      <c r="S536" s="14">
        <f>VLOOKUP(tblSalaries[[#This Row],[clean Country]],Table3[[Country]:[GNI]],2,FALSE)</f>
        <v>35840</v>
      </c>
      <c r="T536" s="18">
        <f>tblSalaries[[#This Row],[Salary in USD]]/tblSalaries[[#This Row],[PPP GNI]]</f>
        <v>1.8910621009735833</v>
      </c>
      <c r="U536" s="27">
        <f>IF(ISNUMBER(VLOOKUP(tblSalaries[[#This Row],[clean Country]],calc!$B$22:$C$127,2,TRUE)),tblSalaries[[#This Row],[Salary in USD]],0.001)</f>
        <v>67775.665698893223</v>
      </c>
    </row>
    <row r="537" spans="2:21" ht="15" customHeight="1" x14ac:dyDescent="0.25">
      <c r="B537" s="6" t="s">
        <v>2366</v>
      </c>
      <c r="C537" s="7">
        <v>41055.076331018521</v>
      </c>
      <c r="D537" s="8">
        <v>43000</v>
      </c>
      <c r="E537" s="6">
        <v>43000</v>
      </c>
      <c r="F537" s="6" t="s">
        <v>69</v>
      </c>
      <c r="G537" s="9">
        <f>tblSalaries[[#This Row],[clean Salary (in local currency)]]*VLOOKUP(tblSalaries[[#This Row],[Currency]],tblXrate[],2,FALSE)</f>
        <v>67775.665698893223</v>
      </c>
      <c r="H537" s="6" t="s">
        <v>448</v>
      </c>
      <c r="I537" s="6" t="s">
        <v>52</v>
      </c>
      <c r="J537" s="6" t="s">
        <v>71</v>
      </c>
      <c r="K537" s="6" t="str">
        <f>VLOOKUP(tblSalaries[[#This Row],[Where do you work]],tblCountries[[Actual]:[Mapping]],2,FALSE)</f>
        <v>UK</v>
      </c>
      <c r="L537" s="6" t="str">
        <f>VLOOKUP(tblSalaries[[#This Row],[clean Country]],tblCountries[[Mapping]:[Region]],2,FALSE)</f>
        <v>Europe</v>
      </c>
      <c r="M537" s="6">
        <f>VLOOKUP(tblSalaries[[#This Row],[clean Country]],tblCountries[[Mapping]:[geo_latitude]],3,FALSE)</f>
        <v>-3.2765753000000002</v>
      </c>
      <c r="N537" s="6">
        <f>VLOOKUP(tblSalaries[[#This Row],[clean Country]],tblCountries[[Mapping]:[geo_latitude]],4,FALSE)</f>
        <v>54.702354499999998</v>
      </c>
      <c r="O537" s="6" t="s">
        <v>9</v>
      </c>
      <c r="P537" s="6"/>
      <c r="Q537" s="6" t="str">
        <f>IF(tblSalaries[[#This Row],[Years of Experience]]&lt;5,"&lt;5",IF(tblSalaries[[#This Row],[Years of Experience]]&lt;10,"&lt;10",IF(tblSalaries[[#This Row],[Years of Experience]]&lt;15,"&lt;15",IF(tblSalaries[[#This Row],[Years of Experience]]&lt;20,"&lt;20"," &gt;20"))))</f>
        <v>&lt;5</v>
      </c>
      <c r="R537" s="14">
        <v>520</v>
      </c>
      <c r="S537" s="14">
        <f>VLOOKUP(tblSalaries[[#This Row],[clean Country]],Table3[[Country]:[GNI]],2,FALSE)</f>
        <v>35840</v>
      </c>
      <c r="T537" s="18">
        <f>tblSalaries[[#This Row],[Salary in USD]]/tblSalaries[[#This Row],[PPP GNI]]</f>
        <v>1.8910621009735833</v>
      </c>
      <c r="U537" s="27">
        <f>IF(ISNUMBER(VLOOKUP(tblSalaries[[#This Row],[clean Country]],calc!$B$22:$C$127,2,TRUE)),tblSalaries[[#This Row],[Salary in USD]],0.001)</f>
        <v>67775.665698893223</v>
      </c>
    </row>
    <row r="538" spans="2:21" ht="15" customHeight="1" x14ac:dyDescent="0.25">
      <c r="B538" s="6" t="s">
        <v>3156</v>
      </c>
      <c r="C538" s="7">
        <v>41057.948483796295</v>
      </c>
      <c r="D538" s="8" t="s">
        <v>1316</v>
      </c>
      <c r="E538" s="6">
        <v>43000</v>
      </c>
      <c r="F538" s="6" t="s">
        <v>69</v>
      </c>
      <c r="G538" s="9">
        <f>tblSalaries[[#This Row],[clean Salary (in local currency)]]*VLOOKUP(tblSalaries[[#This Row],[Currency]],tblXrate[],2,FALSE)</f>
        <v>67775.665698893223</v>
      </c>
      <c r="H538" s="6" t="s">
        <v>1317</v>
      </c>
      <c r="I538" s="6" t="s">
        <v>310</v>
      </c>
      <c r="J538" s="6" t="s">
        <v>71</v>
      </c>
      <c r="K538" s="6" t="str">
        <f>VLOOKUP(tblSalaries[[#This Row],[Where do you work]],tblCountries[[Actual]:[Mapping]],2,FALSE)</f>
        <v>UK</v>
      </c>
      <c r="L538" s="6" t="str">
        <f>VLOOKUP(tblSalaries[[#This Row],[clean Country]],tblCountries[[Mapping]:[Region]],2,FALSE)</f>
        <v>Europe</v>
      </c>
      <c r="M538" s="6">
        <f>VLOOKUP(tblSalaries[[#This Row],[clean Country]],tblCountries[[Mapping]:[geo_latitude]],3,FALSE)</f>
        <v>-3.2765753000000002</v>
      </c>
      <c r="N538" s="6">
        <f>VLOOKUP(tblSalaries[[#This Row],[clean Country]],tblCountries[[Mapping]:[geo_latitude]],4,FALSE)</f>
        <v>54.702354499999998</v>
      </c>
      <c r="O538" s="6" t="s">
        <v>13</v>
      </c>
      <c r="P538" s="6">
        <v>15</v>
      </c>
      <c r="Q538" s="6" t="str">
        <f>IF(tblSalaries[[#This Row],[Years of Experience]]&lt;5,"&lt;5",IF(tblSalaries[[#This Row],[Years of Experience]]&lt;10,"&lt;10",IF(tblSalaries[[#This Row],[Years of Experience]]&lt;15,"&lt;15",IF(tblSalaries[[#This Row],[Years of Experience]]&lt;20,"&lt;20"," &gt;20"))))</f>
        <v>&lt;20</v>
      </c>
      <c r="R538" s="14">
        <v>521</v>
      </c>
      <c r="S538" s="14">
        <f>VLOOKUP(tblSalaries[[#This Row],[clean Country]],Table3[[Country]:[GNI]],2,FALSE)</f>
        <v>35840</v>
      </c>
      <c r="T538" s="18">
        <f>tblSalaries[[#This Row],[Salary in USD]]/tblSalaries[[#This Row],[PPP GNI]]</f>
        <v>1.8910621009735833</v>
      </c>
      <c r="U538" s="27">
        <f>IF(ISNUMBER(VLOOKUP(tblSalaries[[#This Row],[clean Country]],calc!$B$22:$C$127,2,TRUE)),tblSalaries[[#This Row],[Salary in USD]],0.001)</f>
        <v>67775.665698893223</v>
      </c>
    </row>
    <row r="539" spans="2:21" ht="15" customHeight="1" x14ac:dyDescent="0.25">
      <c r="B539" s="6" t="s">
        <v>3231</v>
      </c>
      <c r="C539" s="7">
        <v>41058.241365740738</v>
      </c>
      <c r="D539" s="8" t="s">
        <v>1402</v>
      </c>
      <c r="E539" s="6">
        <v>43000</v>
      </c>
      <c r="F539" s="6" t="s">
        <v>69</v>
      </c>
      <c r="G539" s="9">
        <f>tblSalaries[[#This Row],[clean Salary (in local currency)]]*VLOOKUP(tblSalaries[[#This Row],[Currency]],tblXrate[],2,FALSE)</f>
        <v>67775.665698893223</v>
      </c>
      <c r="H539" s="6" t="s">
        <v>181</v>
      </c>
      <c r="I539" s="6" t="s">
        <v>488</v>
      </c>
      <c r="J539" s="6" t="s">
        <v>71</v>
      </c>
      <c r="K539" s="6" t="str">
        <f>VLOOKUP(tblSalaries[[#This Row],[Where do you work]],tblCountries[[Actual]:[Mapping]],2,FALSE)</f>
        <v>UK</v>
      </c>
      <c r="L539" s="6" t="str">
        <f>VLOOKUP(tblSalaries[[#This Row],[clean Country]],tblCountries[[Mapping]:[Region]],2,FALSE)</f>
        <v>Europe</v>
      </c>
      <c r="M539" s="6">
        <f>VLOOKUP(tblSalaries[[#This Row],[clean Country]],tblCountries[[Mapping]:[geo_latitude]],3,FALSE)</f>
        <v>-3.2765753000000002</v>
      </c>
      <c r="N539" s="6">
        <f>VLOOKUP(tblSalaries[[#This Row],[clean Country]],tblCountries[[Mapping]:[geo_latitude]],4,FALSE)</f>
        <v>54.702354499999998</v>
      </c>
      <c r="O539" s="6" t="s">
        <v>9</v>
      </c>
      <c r="P539" s="6">
        <v>25</v>
      </c>
      <c r="Q539" s="6" t="str">
        <f>IF(tblSalaries[[#This Row],[Years of Experience]]&lt;5,"&lt;5",IF(tblSalaries[[#This Row],[Years of Experience]]&lt;10,"&lt;10",IF(tblSalaries[[#This Row],[Years of Experience]]&lt;15,"&lt;15",IF(tblSalaries[[#This Row],[Years of Experience]]&lt;20,"&lt;20"," &gt;20"))))</f>
        <v xml:space="preserve"> &gt;20</v>
      </c>
      <c r="R539" s="14">
        <v>522</v>
      </c>
      <c r="S539" s="14">
        <f>VLOOKUP(tblSalaries[[#This Row],[clean Country]],Table3[[Country]:[GNI]],2,FALSE)</f>
        <v>35840</v>
      </c>
      <c r="T539" s="18">
        <f>tblSalaries[[#This Row],[Salary in USD]]/tblSalaries[[#This Row],[PPP GNI]]</f>
        <v>1.8910621009735833</v>
      </c>
      <c r="U539" s="27">
        <f>IF(ISNUMBER(VLOOKUP(tblSalaries[[#This Row],[clean Country]],calc!$B$22:$C$127,2,TRUE)),tblSalaries[[#This Row],[Salary in USD]],0.001)</f>
        <v>67775.665698893223</v>
      </c>
    </row>
    <row r="540" spans="2:21" ht="15" customHeight="1" x14ac:dyDescent="0.25">
      <c r="B540" s="6" t="s">
        <v>3660</v>
      </c>
      <c r="C540" s="7">
        <v>41065.880046296297</v>
      </c>
      <c r="D540" s="8" t="s">
        <v>1828</v>
      </c>
      <c r="E540" s="6">
        <v>400000</v>
      </c>
      <c r="F540" s="6" t="s">
        <v>1829</v>
      </c>
      <c r="G540" s="9">
        <f>tblSalaries[[#This Row],[clean Salary (in local currency)]]*VLOOKUP(tblSalaries[[#This Row],[Currency]],tblXrate[],2,FALSE)</f>
        <v>67700.452577525488</v>
      </c>
      <c r="H540" s="6" t="s">
        <v>1830</v>
      </c>
      <c r="I540" s="6" t="s">
        <v>20</v>
      </c>
      <c r="J540" s="6" t="s">
        <v>583</v>
      </c>
      <c r="K540" s="6" t="str">
        <f>VLOOKUP(tblSalaries[[#This Row],[Where do you work]],tblCountries[[Actual]:[Mapping]],2,FALSE)</f>
        <v>Norway</v>
      </c>
      <c r="L540" s="6" t="str">
        <f>VLOOKUP(tblSalaries[[#This Row],[clean Country]],tblCountries[[Mapping]:[Region]],2,FALSE)</f>
        <v>Europe</v>
      </c>
      <c r="M540" s="6">
        <f>VLOOKUP(tblSalaries[[#This Row],[clean Country]],tblCountries[[Mapping]:[geo_latitude]],3,FALSE)</f>
        <v>14.2476196306026</v>
      </c>
      <c r="N540" s="6">
        <f>VLOOKUP(tblSalaries[[#This Row],[clean Country]],tblCountries[[Mapping]:[geo_latitude]],4,FALSE)</f>
        <v>65.0837339717189</v>
      </c>
      <c r="O540" s="6" t="s">
        <v>13</v>
      </c>
      <c r="P540" s="6">
        <v>5</v>
      </c>
      <c r="Q540" s="6" t="str">
        <f>IF(tblSalaries[[#This Row],[Years of Experience]]&lt;5,"&lt;5",IF(tblSalaries[[#This Row],[Years of Experience]]&lt;10,"&lt;10",IF(tblSalaries[[#This Row],[Years of Experience]]&lt;15,"&lt;15",IF(tblSalaries[[#This Row],[Years of Experience]]&lt;20,"&lt;20"," &gt;20"))))</f>
        <v>&lt;10</v>
      </c>
      <c r="R540" s="14">
        <v>523</v>
      </c>
      <c r="S540" s="14">
        <f>VLOOKUP(tblSalaries[[#This Row],[clean Country]],Table3[[Country]:[GNI]],2,FALSE)</f>
        <v>58570</v>
      </c>
      <c r="T540" s="18">
        <f>tblSalaries[[#This Row],[Salary in USD]]/tblSalaries[[#This Row],[PPP GNI]]</f>
        <v>1.1558895778986766</v>
      </c>
      <c r="U540" s="27">
        <f>IF(ISNUMBER(VLOOKUP(tblSalaries[[#This Row],[clean Country]],calc!$B$22:$C$127,2,TRUE)),tblSalaries[[#This Row],[Salary in USD]],0.001)</f>
        <v>67700.452577525488</v>
      </c>
    </row>
    <row r="541" spans="2:21" ht="15" customHeight="1" x14ac:dyDescent="0.25">
      <c r="B541" s="6" t="s">
        <v>2499</v>
      </c>
      <c r="C541" s="7">
        <v>41055.166909722226</v>
      </c>
      <c r="D541" s="8">
        <v>68500</v>
      </c>
      <c r="E541" s="6">
        <v>68500</v>
      </c>
      <c r="F541" s="6" t="s">
        <v>86</v>
      </c>
      <c r="G541" s="9">
        <f>tblSalaries[[#This Row],[clean Salary (in local currency)]]*VLOOKUP(tblSalaries[[#This Row],[Currency]],tblXrate[],2,FALSE)</f>
        <v>67360.264327577388</v>
      </c>
      <c r="H541" s="6" t="s">
        <v>14</v>
      </c>
      <c r="I541" s="6" t="s">
        <v>20</v>
      </c>
      <c r="J541" s="6" t="s">
        <v>88</v>
      </c>
      <c r="K541" s="6" t="str">
        <f>VLOOKUP(tblSalaries[[#This Row],[Where do you work]],tblCountries[[Actual]:[Mapping]],2,FALSE)</f>
        <v>Canada</v>
      </c>
      <c r="L541" s="6" t="str">
        <f>VLOOKUP(tblSalaries[[#This Row],[clean Country]],tblCountries[[Mapping]:[Region]],2,FALSE)</f>
        <v>America</v>
      </c>
      <c r="M541" s="6">
        <f>VLOOKUP(tblSalaries[[#This Row],[clean Country]],tblCountries[[Mapping]:[geo_latitude]],3,FALSE)</f>
        <v>-96.081121840459303</v>
      </c>
      <c r="N541" s="6">
        <f>VLOOKUP(tblSalaries[[#This Row],[clean Country]],tblCountries[[Mapping]:[geo_latitude]],4,FALSE)</f>
        <v>62.8661033080922</v>
      </c>
      <c r="O541" s="6" t="s">
        <v>9</v>
      </c>
      <c r="P541" s="6"/>
      <c r="Q541" s="6" t="str">
        <f>IF(tblSalaries[[#This Row],[Years of Experience]]&lt;5,"&lt;5",IF(tblSalaries[[#This Row],[Years of Experience]]&lt;10,"&lt;10",IF(tblSalaries[[#This Row],[Years of Experience]]&lt;15,"&lt;15",IF(tblSalaries[[#This Row],[Years of Experience]]&lt;20,"&lt;20"," &gt;20"))))</f>
        <v>&lt;5</v>
      </c>
      <c r="R541" s="14">
        <v>524</v>
      </c>
      <c r="S541" s="14">
        <f>VLOOKUP(tblSalaries[[#This Row],[clean Country]],Table3[[Country]:[GNI]],2,FALSE)</f>
        <v>38370</v>
      </c>
      <c r="T541" s="18">
        <f>tblSalaries[[#This Row],[Salary in USD]]/tblSalaries[[#This Row],[PPP GNI]]</f>
        <v>1.7555450697830959</v>
      </c>
      <c r="U541" s="27">
        <f>IF(ISNUMBER(VLOOKUP(tblSalaries[[#This Row],[clean Country]],calc!$B$22:$C$127,2,TRUE)),tblSalaries[[#This Row],[Salary in USD]],0.001)</f>
        <v>1E-3</v>
      </c>
    </row>
    <row r="542" spans="2:21" ht="15" customHeight="1" x14ac:dyDescent="0.25">
      <c r="B542" s="6" t="s">
        <v>2121</v>
      </c>
      <c r="C542" s="7">
        <v>41055.02884259259</v>
      </c>
      <c r="D542" s="8">
        <v>67000</v>
      </c>
      <c r="E542" s="6">
        <v>67000</v>
      </c>
      <c r="F542" s="6" t="s">
        <v>6</v>
      </c>
      <c r="G542" s="9">
        <f>tblSalaries[[#This Row],[clean Salary (in local currency)]]*VLOOKUP(tblSalaries[[#This Row],[Currency]],tblXrate[],2,FALSE)</f>
        <v>67000</v>
      </c>
      <c r="H542" s="6" t="s">
        <v>180</v>
      </c>
      <c r="I542" s="6" t="s">
        <v>20</v>
      </c>
      <c r="J542" s="6" t="s">
        <v>15</v>
      </c>
      <c r="K542" s="6" t="str">
        <f>VLOOKUP(tblSalaries[[#This Row],[Where do you work]],tblCountries[[Actual]:[Mapping]],2,FALSE)</f>
        <v>USA</v>
      </c>
      <c r="L542" s="6" t="str">
        <f>VLOOKUP(tblSalaries[[#This Row],[clean Country]],tblCountries[[Mapping]:[Region]],2,FALSE)</f>
        <v>America</v>
      </c>
      <c r="M542" s="6">
        <f>VLOOKUP(tblSalaries[[#This Row],[clean Country]],tblCountries[[Mapping]:[geo_latitude]],3,FALSE)</f>
        <v>-100.37109375</v>
      </c>
      <c r="N542" s="6">
        <f>VLOOKUP(tblSalaries[[#This Row],[clean Country]],tblCountries[[Mapping]:[geo_latitude]],4,FALSE)</f>
        <v>40.580584664127599</v>
      </c>
      <c r="O542" s="6" t="s">
        <v>9</v>
      </c>
      <c r="P542" s="6"/>
      <c r="Q542" s="6" t="str">
        <f>IF(tblSalaries[[#This Row],[Years of Experience]]&lt;5,"&lt;5",IF(tblSalaries[[#This Row],[Years of Experience]]&lt;10,"&lt;10",IF(tblSalaries[[#This Row],[Years of Experience]]&lt;15,"&lt;15",IF(tblSalaries[[#This Row],[Years of Experience]]&lt;20,"&lt;20"," &gt;20"))))</f>
        <v>&lt;5</v>
      </c>
      <c r="R542" s="14">
        <v>525</v>
      </c>
      <c r="S542" s="14">
        <f>VLOOKUP(tblSalaries[[#This Row],[clean Country]],Table3[[Country]:[GNI]],2,FALSE)</f>
        <v>47310</v>
      </c>
      <c r="T542" s="18">
        <f>tblSalaries[[#This Row],[Salary in USD]]/tblSalaries[[#This Row],[PPP GNI]]</f>
        <v>1.4161910801099133</v>
      </c>
      <c r="U542" s="27">
        <f>IF(ISNUMBER(VLOOKUP(tblSalaries[[#This Row],[clean Country]],calc!$B$22:$C$127,2,TRUE)),tblSalaries[[#This Row],[Salary in USD]],0.001)</f>
        <v>1E-3</v>
      </c>
    </row>
    <row r="543" spans="2:21" ht="15" customHeight="1" x14ac:dyDescent="0.25">
      <c r="B543" s="6" t="s">
        <v>2179</v>
      </c>
      <c r="C543" s="7">
        <v>41055.033888888887</v>
      </c>
      <c r="D543" s="8">
        <v>67000</v>
      </c>
      <c r="E543" s="6">
        <v>67000</v>
      </c>
      <c r="F543" s="6" t="s">
        <v>6</v>
      </c>
      <c r="G543" s="9">
        <f>tblSalaries[[#This Row],[clean Salary (in local currency)]]*VLOOKUP(tblSalaries[[#This Row],[Currency]],tblXrate[],2,FALSE)</f>
        <v>67000</v>
      </c>
      <c r="H543" s="6" t="s">
        <v>245</v>
      </c>
      <c r="I543" s="6" t="s">
        <v>20</v>
      </c>
      <c r="J543" s="6" t="s">
        <v>15</v>
      </c>
      <c r="K543" s="6" t="str">
        <f>VLOOKUP(tblSalaries[[#This Row],[Where do you work]],tblCountries[[Actual]:[Mapping]],2,FALSE)</f>
        <v>USA</v>
      </c>
      <c r="L543" s="6" t="str">
        <f>VLOOKUP(tblSalaries[[#This Row],[clean Country]],tblCountries[[Mapping]:[Region]],2,FALSE)</f>
        <v>America</v>
      </c>
      <c r="M543" s="6">
        <f>VLOOKUP(tblSalaries[[#This Row],[clean Country]],tblCountries[[Mapping]:[geo_latitude]],3,FALSE)</f>
        <v>-100.37109375</v>
      </c>
      <c r="N543" s="6">
        <f>VLOOKUP(tblSalaries[[#This Row],[clean Country]],tblCountries[[Mapping]:[geo_latitude]],4,FALSE)</f>
        <v>40.580584664127599</v>
      </c>
      <c r="O543" s="6" t="s">
        <v>9</v>
      </c>
      <c r="P543" s="6"/>
      <c r="Q543" s="6" t="str">
        <f>IF(tblSalaries[[#This Row],[Years of Experience]]&lt;5,"&lt;5",IF(tblSalaries[[#This Row],[Years of Experience]]&lt;10,"&lt;10",IF(tblSalaries[[#This Row],[Years of Experience]]&lt;15,"&lt;15",IF(tblSalaries[[#This Row],[Years of Experience]]&lt;20,"&lt;20"," &gt;20"))))</f>
        <v>&lt;5</v>
      </c>
      <c r="R543" s="14">
        <v>526</v>
      </c>
      <c r="S543" s="14">
        <f>VLOOKUP(tblSalaries[[#This Row],[clean Country]],Table3[[Country]:[GNI]],2,FALSE)</f>
        <v>47310</v>
      </c>
      <c r="T543" s="18">
        <f>tblSalaries[[#This Row],[Salary in USD]]/tblSalaries[[#This Row],[PPP GNI]]</f>
        <v>1.4161910801099133</v>
      </c>
      <c r="U543" s="27">
        <f>IF(ISNUMBER(VLOOKUP(tblSalaries[[#This Row],[clean Country]],calc!$B$22:$C$127,2,TRUE)),tblSalaries[[#This Row],[Salary in USD]],0.001)</f>
        <v>1E-3</v>
      </c>
    </row>
    <row r="544" spans="2:21" ht="15" customHeight="1" x14ac:dyDescent="0.25">
      <c r="B544" s="6" t="s">
        <v>2199</v>
      </c>
      <c r="C544" s="7">
        <v>41055.036354166667</v>
      </c>
      <c r="D544" s="8">
        <v>67000</v>
      </c>
      <c r="E544" s="6">
        <v>67000</v>
      </c>
      <c r="F544" s="6" t="s">
        <v>6</v>
      </c>
      <c r="G544" s="9">
        <f>tblSalaries[[#This Row],[clean Salary (in local currency)]]*VLOOKUP(tblSalaries[[#This Row],[Currency]],tblXrate[],2,FALSE)</f>
        <v>67000</v>
      </c>
      <c r="H544" s="6" t="s">
        <v>14</v>
      </c>
      <c r="I544" s="6" t="s">
        <v>20</v>
      </c>
      <c r="J544" s="6" t="s">
        <v>15</v>
      </c>
      <c r="K544" s="6" t="str">
        <f>VLOOKUP(tblSalaries[[#This Row],[Where do you work]],tblCountries[[Actual]:[Mapping]],2,FALSE)</f>
        <v>USA</v>
      </c>
      <c r="L544" s="6" t="str">
        <f>VLOOKUP(tblSalaries[[#This Row],[clean Country]],tblCountries[[Mapping]:[Region]],2,FALSE)</f>
        <v>America</v>
      </c>
      <c r="M544" s="6">
        <f>VLOOKUP(tblSalaries[[#This Row],[clean Country]],tblCountries[[Mapping]:[geo_latitude]],3,FALSE)</f>
        <v>-100.37109375</v>
      </c>
      <c r="N544" s="6">
        <f>VLOOKUP(tblSalaries[[#This Row],[clean Country]],tblCountries[[Mapping]:[geo_latitude]],4,FALSE)</f>
        <v>40.580584664127599</v>
      </c>
      <c r="O544" s="6" t="s">
        <v>9</v>
      </c>
      <c r="P544" s="6"/>
      <c r="Q544" s="6" t="str">
        <f>IF(tblSalaries[[#This Row],[Years of Experience]]&lt;5,"&lt;5",IF(tblSalaries[[#This Row],[Years of Experience]]&lt;10,"&lt;10",IF(tblSalaries[[#This Row],[Years of Experience]]&lt;15,"&lt;15",IF(tblSalaries[[#This Row],[Years of Experience]]&lt;20,"&lt;20"," &gt;20"))))</f>
        <v>&lt;5</v>
      </c>
      <c r="R544" s="14">
        <v>527</v>
      </c>
      <c r="S544" s="14">
        <f>VLOOKUP(tblSalaries[[#This Row],[clean Country]],Table3[[Country]:[GNI]],2,FALSE)</f>
        <v>47310</v>
      </c>
      <c r="T544" s="18">
        <f>tblSalaries[[#This Row],[Salary in USD]]/tblSalaries[[#This Row],[PPP GNI]]</f>
        <v>1.4161910801099133</v>
      </c>
      <c r="U544" s="27">
        <f>IF(ISNUMBER(VLOOKUP(tblSalaries[[#This Row],[clean Country]],calc!$B$22:$C$127,2,TRUE)),tblSalaries[[#This Row],[Salary in USD]],0.001)</f>
        <v>1E-3</v>
      </c>
    </row>
    <row r="545" spans="2:21" ht="15" customHeight="1" x14ac:dyDescent="0.25">
      <c r="B545" s="6" t="s">
        <v>2308</v>
      </c>
      <c r="C545" s="7">
        <v>41055.057592592595</v>
      </c>
      <c r="D545" s="8">
        <v>67000</v>
      </c>
      <c r="E545" s="6">
        <v>67000</v>
      </c>
      <c r="F545" s="6" t="s">
        <v>6</v>
      </c>
      <c r="G545" s="9">
        <f>tblSalaries[[#This Row],[clean Salary (in local currency)]]*VLOOKUP(tblSalaries[[#This Row],[Currency]],tblXrate[],2,FALSE)</f>
        <v>67000</v>
      </c>
      <c r="H545" s="6" t="s">
        <v>379</v>
      </c>
      <c r="I545" s="6" t="s">
        <v>20</v>
      </c>
      <c r="J545" s="6" t="s">
        <v>15</v>
      </c>
      <c r="K545" s="6" t="str">
        <f>VLOOKUP(tblSalaries[[#This Row],[Where do you work]],tblCountries[[Actual]:[Mapping]],2,FALSE)</f>
        <v>USA</v>
      </c>
      <c r="L545" s="6" t="str">
        <f>VLOOKUP(tblSalaries[[#This Row],[clean Country]],tblCountries[[Mapping]:[Region]],2,FALSE)</f>
        <v>America</v>
      </c>
      <c r="M545" s="6">
        <f>VLOOKUP(tblSalaries[[#This Row],[clean Country]],tblCountries[[Mapping]:[geo_latitude]],3,FALSE)</f>
        <v>-100.37109375</v>
      </c>
      <c r="N545" s="6">
        <f>VLOOKUP(tblSalaries[[#This Row],[clean Country]],tblCountries[[Mapping]:[geo_latitude]],4,FALSE)</f>
        <v>40.580584664127599</v>
      </c>
      <c r="O545" s="6" t="s">
        <v>9</v>
      </c>
      <c r="P545" s="6"/>
      <c r="Q545" s="6" t="str">
        <f>IF(tblSalaries[[#This Row],[Years of Experience]]&lt;5,"&lt;5",IF(tblSalaries[[#This Row],[Years of Experience]]&lt;10,"&lt;10",IF(tblSalaries[[#This Row],[Years of Experience]]&lt;15,"&lt;15",IF(tblSalaries[[#This Row],[Years of Experience]]&lt;20,"&lt;20"," &gt;20"))))</f>
        <v>&lt;5</v>
      </c>
      <c r="R545" s="14">
        <v>528</v>
      </c>
      <c r="S545" s="14">
        <f>VLOOKUP(tblSalaries[[#This Row],[clean Country]],Table3[[Country]:[GNI]],2,FALSE)</f>
        <v>47310</v>
      </c>
      <c r="T545" s="18">
        <f>tblSalaries[[#This Row],[Salary in USD]]/tblSalaries[[#This Row],[PPP GNI]]</f>
        <v>1.4161910801099133</v>
      </c>
      <c r="U545" s="27">
        <f>IF(ISNUMBER(VLOOKUP(tblSalaries[[#This Row],[clean Country]],calc!$B$22:$C$127,2,TRUE)),tblSalaries[[#This Row],[Salary in USD]],0.001)</f>
        <v>1E-3</v>
      </c>
    </row>
    <row r="546" spans="2:21" ht="15" customHeight="1" x14ac:dyDescent="0.25">
      <c r="B546" s="6" t="s">
        <v>2549</v>
      </c>
      <c r="C546" s="7">
        <v>41055.240300925929</v>
      </c>
      <c r="D546" s="8">
        <v>67000</v>
      </c>
      <c r="E546" s="6">
        <v>67000</v>
      </c>
      <c r="F546" s="6" t="s">
        <v>6</v>
      </c>
      <c r="G546" s="9">
        <f>tblSalaries[[#This Row],[clean Salary (in local currency)]]*VLOOKUP(tblSalaries[[#This Row],[Currency]],tblXrate[],2,FALSE)</f>
        <v>67000</v>
      </c>
      <c r="H546" s="6" t="s">
        <v>394</v>
      </c>
      <c r="I546" s="6" t="s">
        <v>20</v>
      </c>
      <c r="J546" s="6" t="s">
        <v>15</v>
      </c>
      <c r="K546" s="6" t="str">
        <f>VLOOKUP(tblSalaries[[#This Row],[Where do you work]],tblCountries[[Actual]:[Mapping]],2,FALSE)</f>
        <v>USA</v>
      </c>
      <c r="L546" s="6" t="str">
        <f>VLOOKUP(tblSalaries[[#This Row],[clean Country]],tblCountries[[Mapping]:[Region]],2,FALSE)</f>
        <v>America</v>
      </c>
      <c r="M546" s="6">
        <f>VLOOKUP(tblSalaries[[#This Row],[clean Country]],tblCountries[[Mapping]:[geo_latitude]],3,FALSE)</f>
        <v>-100.37109375</v>
      </c>
      <c r="N546" s="6">
        <f>VLOOKUP(tblSalaries[[#This Row],[clean Country]],tblCountries[[Mapping]:[geo_latitude]],4,FALSE)</f>
        <v>40.580584664127599</v>
      </c>
      <c r="O546" s="6" t="s">
        <v>9</v>
      </c>
      <c r="P546" s="6"/>
      <c r="Q546" s="6" t="str">
        <f>IF(tblSalaries[[#This Row],[Years of Experience]]&lt;5,"&lt;5",IF(tblSalaries[[#This Row],[Years of Experience]]&lt;10,"&lt;10",IF(tblSalaries[[#This Row],[Years of Experience]]&lt;15,"&lt;15",IF(tblSalaries[[#This Row],[Years of Experience]]&lt;20,"&lt;20"," &gt;20"))))</f>
        <v>&lt;5</v>
      </c>
      <c r="R546" s="14">
        <v>529</v>
      </c>
      <c r="S546" s="14">
        <f>VLOOKUP(tblSalaries[[#This Row],[clean Country]],Table3[[Country]:[GNI]],2,FALSE)</f>
        <v>47310</v>
      </c>
      <c r="T546" s="18">
        <f>tblSalaries[[#This Row],[Salary in USD]]/tblSalaries[[#This Row],[PPP GNI]]</f>
        <v>1.4161910801099133</v>
      </c>
      <c r="U546" s="27">
        <f>IF(ISNUMBER(VLOOKUP(tblSalaries[[#This Row],[clean Country]],calc!$B$22:$C$127,2,TRUE)),tblSalaries[[#This Row],[Salary in USD]],0.001)</f>
        <v>1E-3</v>
      </c>
    </row>
    <row r="547" spans="2:21" ht="15" customHeight="1" x14ac:dyDescent="0.25">
      <c r="B547" s="6" t="s">
        <v>3423</v>
      </c>
      <c r="C547" s="7">
        <v>41059.508773148147</v>
      </c>
      <c r="D547" s="8">
        <v>67000</v>
      </c>
      <c r="E547" s="6">
        <v>67000</v>
      </c>
      <c r="F547" s="6" t="s">
        <v>6</v>
      </c>
      <c r="G547" s="9">
        <f>tblSalaries[[#This Row],[clean Salary (in local currency)]]*VLOOKUP(tblSalaries[[#This Row],[Currency]],tblXrate[],2,FALSE)</f>
        <v>67000</v>
      </c>
      <c r="H547" s="6" t="s">
        <v>1599</v>
      </c>
      <c r="I547" s="6" t="s">
        <v>52</v>
      </c>
      <c r="J547" s="6" t="s">
        <v>15</v>
      </c>
      <c r="K547" s="6" t="str">
        <f>VLOOKUP(tblSalaries[[#This Row],[Where do you work]],tblCountries[[Actual]:[Mapping]],2,FALSE)</f>
        <v>USA</v>
      </c>
      <c r="L547" s="6" t="str">
        <f>VLOOKUP(tblSalaries[[#This Row],[clean Country]],tblCountries[[Mapping]:[Region]],2,FALSE)</f>
        <v>America</v>
      </c>
      <c r="M547" s="6">
        <f>VLOOKUP(tblSalaries[[#This Row],[clean Country]],tblCountries[[Mapping]:[geo_latitude]],3,FALSE)</f>
        <v>-100.37109375</v>
      </c>
      <c r="N547" s="6">
        <f>VLOOKUP(tblSalaries[[#This Row],[clean Country]],tblCountries[[Mapping]:[geo_latitude]],4,FALSE)</f>
        <v>40.580584664127599</v>
      </c>
      <c r="O547" s="6" t="s">
        <v>18</v>
      </c>
      <c r="P547" s="6">
        <v>20</v>
      </c>
      <c r="Q547" s="6" t="str">
        <f>IF(tblSalaries[[#This Row],[Years of Experience]]&lt;5,"&lt;5",IF(tblSalaries[[#This Row],[Years of Experience]]&lt;10,"&lt;10",IF(tblSalaries[[#This Row],[Years of Experience]]&lt;15,"&lt;15",IF(tblSalaries[[#This Row],[Years of Experience]]&lt;20,"&lt;20"," &gt;20"))))</f>
        <v xml:space="preserve"> &gt;20</v>
      </c>
      <c r="R547" s="14">
        <v>530</v>
      </c>
      <c r="S547" s="14">
        <f>VLOOKUP(tblSalaries[[#This Row],[clean Country]],Table3[[Country]:[GNI]],2,FALSE)</f>
        <v>47310</v>
      </c>
      <c r="T547" s="18">
        <f>tblSalaries[[#This Row],[Salary in USD]]/tblSalaries[[#This Row],[PPP GNI]]</f>
        <v>1.4161910801099133</v>
      </c>
      <c r="U547" s="27">
        <f>IF(ISNUMBER(VLOOKUP(tblSalaries[[#This Row],[clean Country]],calc!$B$22:$C$127,2,TRUE)),tblSalaries[[#This Row],[Salary in USD]],0.001)</f>
        <v>1E-3</v>
      </c>
    </row>
    <row r="548" spans="2:21" ht="15" customHeight="1" x14ac:dyDescent="0.25">
      <c r="B548" s="6" t="s">
        <v>3726</v>
      </c>
      <c r="C548" s="7">
        <v>41068.875289351854</v>
      </c>
      <c r="D548" s="8">
        <v>67000</v>
      </c>
      <c r="E548" s="6">
        <v>67000</v>
      </c>
      <c r="F548" s="6" t="s">
        <v>6</v>
      </c>
      <c r="G548" s="9">
        <f>tblSalaries[[#This Row],[clean Salary (in local currency)]]*VLOOKUP(tblSalaries[[#This Row],[Currency]],tblXrate[],2,FALSE)</f>
        <v>67000</v>
      </c>
      <c r="H548" s="6" t="s">
        <v>52</v>
      </c>
      <c r="I548" s="6" t="s">
        <v>52</v>
      </c>
      <c r="J548" s="6" t="s">
        <v>15</v>
      </c>
      <c r="K548" s="6" t="str">
        <f>VLOOKUP(tblSalaries[[#This Row],[Where do you work]],tblCountries[[Actual]:[Mapping]],2,FALSE)</f>
        <v>USA</v>
      </c>
      <c r="L548" s="6" t="str">
        <f>VLOOKUP(tblSalaries[[#This Row],[clean Country]],tblCountries[[Mapping]:[Region]],2,FALSE)</f>
        <v>America</v>
      </c>
      <c r="M548" s="6">
        <f>VLOOKUP(tblSalaries[[#This Row],[clean Country]],tblCountries[[Mapping]:[geo_latitude]],3,FALSE)</f>
        <v>-100.37109375</v>
      </c>
      <c r="N548" s="6">
        <f>VLOOKUP(tblSalaries[[#This Row],[clean Country]],tblCountries[[Mapping]:[geo_latitude]],4,FALSE)</f>
        <v>40.580584664127599</v>
      </c>
      <c r="O548" s="6" t="s">
        <v>9</v>
      </c>
      <c r="P548" s="6">
        <v>16</v>
      </c>
      <c r="Q548" s="6" t="str">
        <f>IF(tblSalaries[[#This Row],[Years of Experience]]&lt;5,"&lt;5",IF(tblSalaries[[#This Row],[Years of Experience]]&lt;10,"&lt;10",IF(tblSalaries[[#This Row],[Years of Experience]]&lt;15,"&lt;15",IF(tblSalaries[[#This Row],[Years of Experience]]&lt;20,"&lt;20"," &gt;20"))))</f>
        <v>&lt;20</v>
      </c>
      <c r="R548" s="14">
        <v>531</v>
      </c>
      <c r="S548" s="14">
        <f>VLOOKUP(tblSalaries[[#This Row],[clean Country]],Table3[[Country]:[GNI]],2,FALSE)</f>
        <v>47310</v>
      </c>
      <c r="T548" s="18">
        <f>tblSalaries[[#This Row],[Salary in USD]]/tblSalaries[[#This Row],[PPP GNI]]</f>
        <v>1.4161910801099133</v>
      </c>
      <c r="U548" s="27">
        <f>IF(ISNUMBER(VLOOKUP(tblSalaries[[#This Row],[clean Country]],calc!$B$22:$C$127,2,TRUE)),tblSalaries[[#This Row],[Salary in USD]],0.001)</f>
        <v>1E-3</v>
      </c>
    </row>
    <row r="549" spans="2:21" ht="15" customHeight="1" x14ac:dyDescent="0.25">
      <c r="B549" s="6" t="s">
        <v>3730</v>
      </c>
      <c r="C549" s="7">
        <v>41068.990405092591</v>
      </c>
      <c r="D549" s="8">
        <v>67000</v>
      </c>
      <c r="E549" s="6">
        <v>67000</v>
      </c>
      <c r="F549" s="6" t="s">
        <v>6</v>
      </c>
      <c r="G549" s="9">
        <f>tblSalaries[[#This Row],[clean Salary (in local currency)]]*VLOOKUP(tblSalaries[[#This Row],[Currency]],tblXrate[],2,FALSE)</f>
        <v>67000</v>
      </c>
      <c r="H549" s="6" t="s">
        <v>52</v>
      </c>
      <c r="I549" s="6" t="s">
        <v>52</v>
      </c>
      <c r="J549" s="6" t="s">
        <v>15</v>
      </c>
      <c r="K549" s="6" t="str">
        <f>VLOOKUP(tblSalaries[[#This Row],[Where do you work]],tblCountries[[Actual]:[Mapping]],2,FALSE)</f>
        <v>USA</v>
      </c>
      <c r="L549" s="6" t="str">
        <f>VLOOKUP(tblSalaries[[#This Row],[clean Country]],tblCountries[[Mapping]:[Region]],2,FALSE)</f>
        <v>America</v>
      </c>
      <c r="M549" s="6">
        <f>VLOOKUP(tblSalaries[[#This Row],[clean Country]],tblCountries[[Mapping]:[geo_latitude]],3,FALSE)</f>
        <v>-100.37109375</v>
      </c>
      <c r="N549" s="6">
        <f>VLOOKUP(tblSalaries[[#This Row],[clean Country]],tblCountries[[Mapping]:[geo_latitude]],4,FALSE)</f>
        <v>40.580584664127599</v>
      </c>
      <c r="O549" s="6" t="s">
        <v>186</v>
      </c>
      <c r="P549" s="6">
        <v>6</v>
      </c>
      <c r="Q549" s="6" t="str">
        <f>IF(tblSalaries[[#This Row],[Years of Experience]]&lt;5,"&lt;5",IF(tblSalaries[[#This Row],[Years of Experience]]&lt;10,"&lt;10",IF(tblSalaries[[#This Row],[Years of Experience]]&lt;15,"&lt;15",IF(tblSalaries[[#This Row],[Years of Experience]]&lt;20,"&lt;20"," &gt;20"))))</f>
        <v>&lt;10</v>
      </c>
      <c r="R549" s="14">
        <v>532</v>
      </c>
      <c r="S549" s="14">
        <f>VLOOKUP(tblSalaries[[#This Row],[clean Country]],Table3[[Country]:[GNI]],2,FALSE)</f>
        <v>47310</v>
      </c>
      <c r="T549" s="18">
        <f>tblSalaries[[#This Row],[Salary in USD]]/tblSalaries[[#This Row],[PPP GNI]]</f>
        <v>1.4161910801099133</v>
      </c>
      <c r="U549" s="27">
        <f>IF(ISNUMBER(VLOOKUP(tblSalaries[[#This Row],[clean Country]],calc!$B$22:$C$127,2,TRUE)),tblSalaries[[#This Row],[Salary in USD]],0.001)</f>
        <v>1E-3</v>
      </c>
    </row>
    <row r="550" spans="2:21" ht="15" customHeight="1" x14ac:dyDescent="0.25">
      <c r="B550" s="6" t="s">
        <v>3833</v>
      </c>
      <c r="C550" s="7">
        <v>41075.99318287037</v>
      </c>
      <c r="D550" s="8">
        <v>67000</v>
      </c>
      <c r="E550" s="6">
        <v>67000</v>
      </c>
      <c r="F550" s="6" t="s">
        <v>6</v>
      </c>
      <c r="G550" s="9">
        <f>tblSalaries[[#This Row],[clean Salary (in local currency)]]*VLOOKUP(tblSalaries[[#This Row],[Currency]],tblXrate[],2,FALSE)</f>
        <v>67000</v>
      </c>
      <c r="H550" s="6" t="s">
        <v>1962</v>
      </c>
      <c r="I550" s="6" t="s">
        <v>20</v>
      </c>
      <c r="J550" s="6" t="s">
        <v>15</v>
      </c>
      <c r="K550" s="6" t="str">
        <f>VLOOKUP(tblSalaries[[#This Row],[Where do you work]],tblCountries[[Actual]:[Mapping]],2,FALSE)</f>
        <v>USA</v>
      </c>
      <c r="L550" s="6" t="str">
        <f>VLOOKUP(tblSalaries[[#This Row],[clean Country]],tblCountries[[Mapping]:[Region]],2,FALSE)</f>
        <v>America</v>
      </c>
      <c r="M550" s="6">
        <f>VLOOKUP(tblSalaries[[#This Row],[clean Country]],tblCountries[[Mapping]:[geo_latitude]],3,FALSE)</f>
        <v>-100.37109375</v>
      </c>
      <c r="N550" s="6">
        <f>VLOOKUP(tblSalaries[[#This Row],[clean Country]],tblCountries[[Mapping]:[geo_latitude]],4,FALSE)</f>
        <v>40.580584664127599</v>
      </c>
      <c r="O550" s="6" t="s">
        <v>9</v>
      </c>
      <c r="P550" s="6">
        <v>6</v>
      </c>
      <c r="Q550" s="6" t="str">
        <f>IF(tblSalaries[[#This Row],[Years of Experience]]&lt;5,"&lt;5",IF(tblSalaries[[#This Row],[Years of Experience]]&lt;10,"&lt;10",IF(tblSalaries[[#This Row],[Years of Experience]]&lt;15,"&lt;15",IF(tblSalaries[[#This Row],[Years of Experience]]&lt;20,"&lt;20"," &gt;20"))))</f>
        <v>&lt;10</v>
      </c>
      <c r="R550" s="14">
        <v>533</v>
      </c>
      <c r="S550" s="14">
        <f>VLOOKUP(tblSalaries[[#This Row],[clean Country]],Table3[[Country]:[GNI]],2,FALSE)</f>
        <v>47310</v>
      </c>
      <c r="T550" s="18">
        <f>tblSalaries[[#This Row],[Salary in USD]]/tblSalaries[[#This Row],[PPP GNI]]</f>
        <v>1.4161910801099133</v>
      </c>
      <c r="U550" s="27">
        <f>IF(ISNUMBER(VLOOKUP(tblSalaries[[#This Row],[clean Country]],calc!$B$22:$C$127,2,TRUE)),tblSalaries[[#This Row],[Salary in USD]],0.001)</f>
        <v>1E-3</v>
      </c>
    </row>
    <row r="551" spans="2:21" ht="15" customHeight="1" x14ac:dyDescent="0.25">
      <c r="B551" s="6" t="s">
        <v>2162</v>
      </c>
      <c r="C551" s="7">
        <v>41055.031782407408</v>
      </c>
      <c r="D551" s="8">
        <v>66500</v>
      </c>
      <c r="E551" s="6">
        <v>66500</v>
      </c>
      <c r="F551" s="6" t="s">
        <v>6</v>
      </c>
      <c r="G551" s="9">
        <f>tblSalaries[[#This Row],[clean Salary (in local currency)]]*VLOOKUP(tblSalaries[[#This Row],[Currency]],tblXrate[],2,FALSE)</f>
        <v>66500</v>
      </c>
      <c r="H551" s="6" t="s">
        <v>226</v>
      </c>
      <c r="I551" s="6" t="s">
        <v>20</v>
      </c>
      <c r="J551" s="6" t="s">
        <v>15</v>
      </c>
      <c r="K551" s="6" t="str">
        <f>VLOOKUP(tblSalaries[[#This Row],[Where do you work]],tblCountries[[Actual]:[Mapping]],2,FALSE)</f>
        <v>USA</v>
      </c>
      <c r="L551" s="6" t="str">
        <f>VLOOKUP(tblSalaries[[#This Row],[clean Country]],tblCountries[[Mapping]:[Region]],2,FALSE)</f>
        <v>America</v>
      </c>
      <c r="M551" s="6">
        <f>VLOOKUP(tblSalaries[[#This Row],[clean Country]],tblCountries[[Mapping]:[geo_latitude]],3,FALSE)</f>
        <v>-100.37109375</v>
      </c>
      <c r="N551" s="6">
        <f>VLOOKUP(tblSalaries[[#This Row],[clean Country]],tblCountries[[Mapping]:[geo_latitude]],4,FALSE)</f>
        <v>40.580584664127599</v>
      </c>
      <c r="O551" s="6" t="s">
        <v>13</v>
      </c>
      <c r="P551" s="6"/>
      <c r="Q551" s="6" t="str">
        <f>IF(tblSalaries[[#This Row],[Years of Experience]]&lt;5,"&lt;5",IF(tblSalaries[[#This Row],[Years of Experience]]&lt;10,"&lt;10",IF(tblSalaries[[#This Row],[Years of Experience]]&lt;15,"&lt;15",IF(tblSalaries[[#This Row],[Years of Experience]]&lt;20,"&lt;20"," &gt;20"))))</f>
        <v>&lt;5</v>
      </c>
      <c r="R551" s="14">
        <v>534</v>
      </c>
      <c r="S551" s="14">
        <f>VLOOKUP(tblSalaries[[#This Row],[clean Country]],Table3[[Country]:[GNI]],2,FALSE)</f>
        <v>47310</v>
      </c>
      <c r="T551" s="18">
        <f>tblSalaries[[#This Row],[Salary in USD]]/tblSalaries[[#This Row],[PPP GNI]]</f>
        <v>1.4056224899598393</v>
      </c>
      <c r="U551" s="27">
        <f>IF(ISNUMBER(VLOOKUP(tblSalaries[[#This Row],[clean Country]],calc!$B$22:$C$127,2,TRUE)),tblSalaries[[#This Row],[Salary in USD]],0.001)</f>
        <v>1E-3</v>
      </c>
    </row>
    <row r="552" spans="2:21" ht="15" customHeight="1" x14ac:dyDescent="0.25">
      <c r="B552" s="6" t="s">
        <v>2791</v>
      </c>
      <c r="C552" s="7">
        <v>41055.875462962962</v>
      </c>
      <c r="D552" s="8" t="s">
        <v>919</v>
      </c>
      <c r="E552" s="6">
        <v>65000</v>
      </c>
      <c r="F552" s="6" t="s">
        <v>82</v>
      </c>
      <c r="G552" s="9">
        <f>tblSalaries[[#This Row],[clean Salary (in local currency)]]*VLOOKUP(tblSalaries[[#This Row],[Currency]],tblXrate[],2,FALSE)</f>
        <v>66294.12766617132</v>
      </c>
      <c r="H552" s="6" t="s">
        <v>920</v>
      </c>
      <c r="I552" s="6" t="s">
        <v>20</v>
      </c>
      <c r="J552" s="6" t="s">
        <v>84</v>
      </c>
      <c r="K552" s="6" t="str">
        <f>VLOOKUP(tblSalaries[[#This Row],[Where do you work]],tblCountries[[Actual]:[Mapping]],2,FALSE)</f>
        <v>Australia</v>
      </c>
      <c r="L552" s="6" t="str">
        <f>VLOOKUP(tblSalaries[[#This Row],[clean Country]],tblCountries[[Mapping]:[Region]],2,FALSE)</f>
        <v>Australia</v>
      </c>
      <c r="M552" s="6">
        <f>VLOOKUP(tblSalaries[[#This Row],[clean Country]],tblCountries[[Mapping]:[geo_latitude]],3,FALSE)</f>
        <v>136.67140151954899</v>
      </c>
      <c r="N552" s="6">
        <f>VLOOKUP(tblSalaries[[#This Row],[clean Country]],tblCountries[[Mapping]:[geo_latitude]],4,FALSE)</f>
        <v>-24.803590596310801</v>
      </c>
      <c r="O552" s="6" t="s">
        <v>13</v>
      </c>
      <c r="P552" s="6">
        <v>10</v>
      </c>
      <c r="Q552" s="6" t="str">
        <f>IF(tblSalaries[[#This Row],[Years of Experience]]&lt;5,"&lt;5",IF(tblSalaries[[#This Row],[Years of Experience]]&lt;10,"&lt;10",IF(tblSalaries[[#This Row],[Years of Experience]]&lt;15,"&lt;15",IF(tblSalaries[[#This Row],[Years of Experience]]&lt;20,"&lt;20"," &gt;20"))))</f>
        <v>&lt;15</v>
      </c>
      <c r="R552" s="14">
        <v>535</v>
      </c>
      <c r="S552" s="14">
        <f>VLOOKUP(tblSalaries[[#This Row],[clean Country]],Table3[[Country]:[GNI]],2,FALSE)</f>
        <v>36910</v>
      </c>
      <c r="T552" s="18">
        <f>tblSalaries[[#This Row],[Salary in USD]]/tblSalaries[[#This Row],[PPP GNI]]</f>
        <v>1.7961020771111167</v>
      </c>
      <c r="U552" s="27">
        <f>IF(ISNUMBER(VLOOKUP(tblSalaries[[#This Row],[clean Country]],calc!$B$22:$C$127,2,TRUE)),tblSalaries[[#This Row],[Salary in USD]],0.001)</f>
        <v>66294.12766617132</v>
      </c>
    </row>
    <row r="553" spans="2:21" ht="15" customHeight="1" x14ac:dyDescent="0.25">
      <c r="B553" s="6" t="s">
        <v>2953</v>
      </c>
      <c r="C553" s="7">
        <v>41057.267777777779</v>
      </c>
      <c r="D553" s="8" t="s">
        <v>1104</v>
      </c>
      <c r="E553" s="6">
        <v>65000</v>
      </c>
      <c r="F553" s="6" t="s">
        <v>82</v>
      </c>
      <c r="G553" s="9">
        <f>tblSalaries[[#This Row],[clean Salary (in local currency)]]*VLOOKUP(tblSalaries[[#This Row],[Currency]],tblXrate[],2,FALSE)</f>
        <v>66294.12766617132</v>
      </c>
      <c r="H553" s="6" t="s">
        <v>1105</v>
      </c>
      <c r="I553" s="6" t="s">
        <v>52</v>
      </c>
      <c r="J553" s="6" t="s">
        <v>84</v>
      </c>
      <c r="K553" s="6" t="str">
        <f>VLOOKUP(tblSalaries[[#This Row],[Where do you work]],tblCountries[[Actual]:[Mapping]],2,FALSE)</f>
        <v>Australia</v>
      </c>
      <c r="L553" s="6" t="str">
        <f>VLOOKUP(tblSalaries[[#This Row],[clean Country]],tblCountries[[Mapping]:[Region]],2,FALSE)</f>
        <v>Australia</v>
      </c>
      <c r="M553" s="6">
        <f>VLOOKUP(tblSalaries[[#This Row],[clean Country]],tblCountries[[Mapping]:[geo_latitude]],3,FALSE)</f>
        <v>136.67140151954899</v>
      </c>
      <c r="N553" s="6">
        <f>VLOOKUP(tblSalaries[[#This Row],[clean Country]],tblCountries[[Mapping]:[geo_latitude]],4,FALSE)</f>
        <v>-24.803590596310801</v>
      </c>
      <c r="O553" s="6" t="s">
        <v>18</v>
      </c>
      <c r="P553" s="6">
        <v>5</v>
      </c>
      <c r="Q553" s="6" t="str">
        <f>IF(tblSalaries[[#This Row],[Years of Experience]]&lt;5,"&lt;5",IF(tblSalaries[[#This Row],[Years of Experience]]&lt;10,"&lt;10",IF(tblSalaries[[#This Row],[Years of Experience]]&lt;15,"&lt;15",IF(tblSalaries[[#This Row],[Years of Experience]]&lt;20,"&lt;20"," &gt;20"))))</f>
        <v>&lt;10</v>
      </c>
      <c r="R553" s="14">
        <v>536</v>
      </c>
      <c r="S553" s="14">
        <f>VLOOKUP(tblSalaries[[#This Row],[clean Country]],Table3[[Country]:[GNI]],2,FALSE)</f>
        <v>36910</v>
      </c>
      <c r="T553" s="18">
        <f>tblSalaries[[#This Row],[Salary in USD]]/tblSalaries[[#This Row],[PPP GNI]]</f>
        <v>1.7961020771111167</v>
      </c>
      <c r="U553" s="27">
        <f>IF(ISNUMBER(VLOOKUP(tblSalaries[[#This Row],[clean Country]],calc!$B$22:$C$127,2,TRUE)),tblSalaries[[#This Row],[Salary in USD]],0.001)</f>
        <v>66294.12766617132</v>
      </c>
    </row>
    <row r="554" spans="2:21" ht="15" customHeight="1" x14ac:dyDescent="0.25">
      <c r="B554" s="6" t="s">
        <v>2964</v>
      </c>
      <c r="C554" s="7">
        <v>41057.314918981479</v>
      </c>
      <c r="D554" s="8">
        <v>65000</v>
      </c>
      <c r="E554" s="6">
        <v>65000</v>
      </c>
      <c r="F554" s="6" t="s">
        <v>82</v>
      </c>
      <c r="G554" s="9">
        <f>tblSalaries[[#This Row],[clean Salary (in local currency)]]*VLOOKUP(tblSalaries[[#This Row],[Currency]],tblXrate[],2,FALSE)</f>
        <v>66294.12766617132</v>
      </c>
      <c r="H554" s="6" t="s">
        <v>153</v>
      </c>
      <c r="I554" s="6" t="s">
        <v>20</v>
      </c>
      <c r="J554" s="6" t="s">
        <v>84</v>
      </c>
      <c r="K554" s="6" t="str">
        <f>VLOOKUP(tblSalaries[[#This Row],[Where do you work]],tblCountries[[Actual]:[Mapping]],2,FALSE)</f>
        <v>Australia</v>
      </c>
      <c r="L554" s="6" t="str">
        <f>VLOOKUP(tblSalaries[[#This Row],[clean Country]],tblCountries[[Mapping]:[Region]],2,FALSE)</f>
        <v>Australia</v>
      </c>
      <c r="M554" s="6">
        <f>VLOOKUP(tblSalaries[[#This Row],[clean Country]],tblCountries[[Mapping]:[geo_latitude]],3,FALSE)</f>
        <v>136.67140151954899</v>
      </c>
      <c r="N554" s="6">
        <f>VLOOKUP(tblSalaries[[#This Row],[clean Country]],tblCountries[[Mapping]:[geo_latitude]],4,FALSE)</f>
        <v>-24.803590596310801</v>
      </c>
      <c r="O554" s="6" t="s">
        <v>9</v>
      </c>
      <c r="P554" s="6">
        <v>4</v>
      </c>
      <c r="Q554" s="6" t="str">
        <f>IF(tblSalaries[[#This Row],[Years of Experience]]&lt;5,"&lt;5",IF(tblSalaries[[#This Row],[Years of Experience]]&lt;10,"&lt;10",IF(tblSalaries[[#This Row],[Years of Experience]]&lt;15,"&lt;15",IF(tblSalaries[[#This Row],[Years of Experience]]&lt;20,"&lt;20"," &gt;20"))))</f>
        <v>&lt;5</v>
      </c>
      <c r="R554" s="14">
        <v>537</v>
      </c>
      <c r="S554" s="14">
        <f>VLOOKUP(tblSalaries[[#This Row],[clean Country]],Table3[[Country]:[GNI]],2,FALSE)</f>
        <v>36910</v>
      </c>
      <c r="T554" s="18">
        <f>tblSalaries[[#This Row],[Salary in USD]]/tblSalaries[[#This Row],[PPP GNI]]</f>
        <v>1.7961020771111167</v>
      </c>
      <c r="U554" s="27">
        <f>IF(ISNUMBER(VLOOKUP(tblSalaries[[#This Row],[clean Country]],calc!$B$22:$C$127,2,TRUE)),tblSalaries[[#This Row],[Salary in USD]],0.001)</f>
        <v>66294.12766617132</v>
      </c>
    </row>
    <row r="555" spans="2:21" ht="15" customHeight="1" x14ac:dyDescent="0.25">
      <c r="B555" s="6" t="s">
        <v>3630</v>
      </c>
      <c r="C555" s="7">
        <v>41064.752326388887</v>
      </c>
      <c r="D555" s="8">
        <v>42000</v>
      </c>
      <c r="E555" s="6">
        <v>42000</v>
      </c>
      <c r="F555" s="6" t="s">
        <v>69</v>
      </c>
      <c r="G555" s="9">
        <f>tblSalaries[[#This Row],[clean Salary (in local currency)]]*VLOOKUP(tblSalaries[[#This Row],[Currency]],tblXrate[],2,FALSE)</f>
        <v>66199.48742682593</v>
      </c>
      <c r="H555" s="6" t="s">
        <v>772</v>
      </c>
      <c r="I555" s="6" t="s">
        <v>52</v>
      </c>
      <c r="J555" s="6" t="s">
        <v>71</v>
      </c>
      <c r="K555" s="6" t="str">
        <f>VLOOKUP(tblSalaries[[#This Row],[Where do you work]],tblCountries[[Actual]:[Mapping]],2,FALSE)</f>
        <v>UK</v>
      </c>
      <c r="L555" s="6" t="str">
        <f>VLOOKUP(tblSalaries[[#This Row],[clean Country]],tblCountries[[Mapping]:[Region]],2,FALSE)</f>
        <v>Europe</v>
      </c>
      <c r="M555" s="6">
        <f>VLOOKUP(tblSalaries[[#This Row],[clean Country]],tblCountries[[Mapping]:[geo_latitude]],3,FALSE)</f>
        <v>-3.2765753000000002</v>
      </c>
      <c r="N555" s="6">
        <f>VLOOKUP(tblSalaries[[#This Row],[clean Country]],tblCountries[[Mapping]:[geo_latitude]],4,FALSE)</f>
        <v>54.702354499999998</v>
      </c>
      <c r="O555" s="6" t="s">
        <v>9</v>
      </c>
      <c r="P555" s="6">
        <v>23</v>
      </c>
      <c r="Q555" s="6" t="str">
        <f>IF(tblSalaries[[#This Row],[Years of Experience]]&lt;5,"&lt;5",IF(tblSalaries[[#This Row],[Years of Experience]]&lt;10,"&lt;10",IF(tblSalaries[[#This Row],[Years of Experience]]&lt;15,"&lt;15",IF(tblSalaries[[#This Row],[Years of Experience]]&lt;20,"&lt;20"," &gt;20"))))</f>
        <v xml:space="preserve"> &gt;20</v>
      </c>
      <c r="R555" s="14">
        <v>538</v>
      </c>
      <c r="S555" s="14">
        <f>VLOOKUP(tblSalaries[[#This Row],[clean Country]],Table3[[Country]:[GNI]],2,FALSE)</f>
        <v>35840</v>
      </c>
      <c r="T555" s="18">
        <f>tblSalaries[[#This Row],[Salary in USD]]/tblSalaries[[#This Row],[PPP GNI]]</f>
        <v>1.8470839125788485</v>
      </c>
      <c r="U555" s="27">
        <f>IF(ISNUMBER(VLOOKUP(tblSalaries[[#This Row],[clean Country]],calc!$B$22:$C$127,2,TRUE)),tblSalaries[[#This Row],[Salary in USD]],0.001)</f>
        <v>66199.48742682593</v>
      </c>
    </row>
    <row r="556" spans="2:21" ht="15" customHeight="1" x14ac:dyDescent="0.25">
      <c r="B556" s="6" t="s">
        <v>2114</v>
      </c>
      <c r="C556" s="7">
        <v>41055.028506944444</v>
      </c>
      <c r="D556" s="8">
        <v>66000</v>
      </c>
      <c r="E556" s="6">
        <v>66000</v>
      </c>
      <c r="F556" s="6" t="s">
        <v>6</v>
      </c>
      <c r="G556" s="9">
        <f>tblSalaries[[#This Row],[clean Salary (in local currency)]]*VLOOKUP(tblSalaries[[#This Row],[Currency]],tblXrate[],2,FALSE)</f>
        <v>66000</v>
      </c>
      <c r="H556" s="6" t="s">
        <v>20</v>
      </c>
      <c r="I556" s="6" t="s">
        <v>20</v>
      </c>
      <c r="J556" s="6" t="s">
        <v>15</v>
      </c>
      <c r="K556" s="6" t="str">
        <f>VLOOKUP(tblSalaries[[#This Row],[Where do you work]],tblCountries[[Actual]:[Mapping]],2,FALSE)</f>
        <v>USA</v>
      </c>
      <c r="L556" s="6" t="str">
        <f>VLOOKUP(tblSalaries[[#This Row],[clean Country]],tblCountries[[Mapping]:[Region]],2,FALSE)</f>
        <v>America</v>
      </c>
      <c r="M556" s="6">
        <f>VLOOKUP(tblSalaries[[#This Row],[clean Country]],tblCountries[[Mapping]:[geo_latitude]],3,FALSE)</f>
        <v>-100.37109375</v>
      </c>
      <c r="N556" s="6">
        <f>VLOOKUP(tblSalaries[[#This Row],[clean Country]],tblCountries[[Mapping]:[geo_latitude]],4,FALSE)</f>
        <v>40.580584664127599</v>
      </c>
      <c r="O556" s="6" t="s">
        <v>18</v>
      </c>
      <c r="P556" s="6"/>
      <c r="Q556" s="6" t="str">
        <f>IF(tblSalaries[[#This Row],[Years of Experience]]&lt;5,"&lt;5",IF(tblSalaries[[#This Row],[Years of Experience]]&lt;10,"&lt;10",IF(tblSalaries[[#This Row],[Years of Experience]]&lt;15,"&lt;15",IF(tblSalaries[[#This Row],[Years of Experience]]&lt;20,"&lt;20"," &gt;20"))))</f>
        <v>&lt;5</v>
      </c>
      <c r="R556" s="14">
        <v>539</v>
      </c>
      <c r="S556" s="14">
        <f>VLOOKUP(tblSalaries[[#This Row],[clean Country]],Table3[[Country]:[GNI]],2,FALSE)</f>
        <v>47310</v>
      </c>
      <c r="T556" s="18">
        <f>tblSalaries[[#This Row],[Salary in USD]]/tblSalaries[[#This Row],[PPP GNI]]</f>
        <v>1.3950538998097655</v>
      </c>
      <c r="U556" s="27">
        <f>IF(ISNUMBER(VLOOKUP(tblSalaries[[#This Row],[clean Country]],calc!$B$22:$C$127,2,TRUE)),tblSalaries[[#This Row],[Salary in USD]],0.001)</f>
        <v>1E-3</v>
      </c>
    </row>
    <row r="557" spans="2:21" ht="15" customHeight="1" x14ac:dyDescent="0.25">
      <c r="B557" s="6" t="s">
        <v>3476</v>
      </c>
      <c r="C557" s="7">
        <v>41059.939131944448</v>
      </c>
      <c r="D557" s="8">
        <v>66000</v>
      </c>
      <c r="E557" s="6">
        <v>66000</v>
      </c>
      <c r="F557" s="6" t="s">
        <v>6</v>
      </c>
      <c r="G557" s="9">
        <f>tblSalaries[[#This Row],[clean Salary (in local currency)]]*VLOOKUP(tblSalaries[[#This Row],[Currency]],tblXrate[],2,FALSE)</f>
        <v>66000</v>
      </c>
      <c r="H557" s="6" t="s">
        <v>1654</v>
      </c>
      <c r="I557" s="6" t="s">
        <v>20</v>
      </c>
      <c r="J557" s="6" t="s">
        <v>15</v>
      </c>
      <c r="K557" s="6" t="str">
        <f>VLOOKUP(tblSalaries[[#This Row],[Where do you work]],tblCountries[[Actual]:[Mapping]],2,FALSE)</f>
        <v>USA</v>
      </c>
      <c r="L557" s="6" t="str">
        <f>VLOOKUP(tblSalaries[[#This Row],[clean Country]],tblCountries[[Mapping]:[Region]],2,FALSE)</f>
        <v>America</v>
      </c>
      <c r="M557" s="6">
        <f>VLOOKUP(tblSalaries[[#This Row],[clean Country]],tblCountries[[Mapping]:[geo_latitude]],3,FALSE)</f>
        <v>-100.37109375</v>
      </c>
      <c r="N557" s="6">
        <f>VLOOKUP(tblSalaries[[#This Row],[clean Country]],tblCountries[[Mapping]:[geo_latitude]],4,FALSE)</f>
        <v>40.580584664127599</v>
      </c>
      <c r="O557" s="6" t="s">
        <v>9</v>
      </c>
      <c r="P557" s="6">
        <v>2</v>
      </c>
      <c r="Q557" s="6" t="str">
        <f>IF(tblSalaries[[#This Row],[Years of Experience]]&lt;5,"&lt;5",IF(tblSalaries[[#This Row],[Years of Experience]]&lt;10,"&lt;10",IF(tblSalaries[[#This Row],[Years of Experience]]&lt;15,"&lt;15",IF(tblSalaries[[#This Row],[Years of Experience]]&lt;20,"&lt;20"," &gt;20"))))</f>
        <v>&lt;5</v>
      </c>
      <c r="R557" s="14">
        <v>540</v>
      </c>
      <c r="S557" s="14">
        <f>VLOOKUP(tblSalaries[[#This Row],[clean Country]],Table3[[Country]:[GNI]],2,FALSE)</f>
        <v>47310</v>
      </c>
      <c r="T557" s="18">
        <f>tblSalaries[[#This Row],[Salary in USD]]/tblSalaries[[#This Row],[PPP GNI]]</f>
        <v>1.3950538998097655</v>
      </c>
      <c r="U557" s="27">
        <f>IF(ISNUMBER(VLOOKUP(tblSalaries[[#This Row],[clean Country]],calc!$B$22:$C$127,2,TRUE)),tblSalaries[[#This Row],[Salary in USD]],0.001)</f>
        <v>1E-3</v>
      </c>
    </row>
    <row r="558" spans="2:21" ht="15" customHeight="1" x14ac:dyDescent="0.25">
      <c r="B558" s="6" t="s">
        <v>3604</v>
      </c>
      <c r="C558" s="7">
        <v>41063.17690972222</v>
      </c>
      <c r="D558" s="8" t="s">
        <v>1774</v>
      </c>
      <c r="E558" s="6">
        <v>3700000</v>
      </c>
      <c r="F558" s="6" t="s">
        <v>40</v>
      </c>
      <c r="G558" s="9">
        <f>tblSalaries[[#This Row],[clean Salary (in local currency)]]*VLOOKUP(tblSalaries[[#This Row],[Currency]],tblXrate[],2,FALSE)</f>
        <v>65889.291743537498</v>
      </c>
      <c r="H558" s="6" t="s">
        <v>1775</v>
      </c>
      <c r="I558" s="6" t="s">
        <v>52</v>
      </c>
      <c r="J558" s="6" t="s">
        <v>8</v>
      </c>
      <c r="K558" s="6" t="str">
        <f>VLOOKUP(tblSalaries[[#This Row],[Where do you work]],tblCountries[[Actual]:[Mapping]],2,FALSE)</f>
        <v>India</v>
      </c>
      <c r="L558" s="6" t="str">
        <f>VLOOKUP(tblSalaries[[#This Row],[clean Country]],tblCountries[[Mapping]:[Region]],2,FALSE)</f>
        <v>Asia</v>
      </c>
      <c r="M558" s="6">
        <f>VLOOKUP(tblSalaries[[#This Row],[clean Country]],tblCountries[[Mapping]:[geo_latitude]],3,FALSE)</f>
        <v>79.718824157759499</v>
      </c>
      <c r="N558" s="6">
        <f>VLOOKUP(tblSalaries[[#This Row],[clean Country]],tblCountries[[Mapping]:[geo_latitude]],4,FALSE)</f>
        <v>22.134914550529199</v>
      </c>
      <c r="O558" s="6" t="s">
        <v>13</v>
      </c>
      <c r="P558" s="6">
        <v>4</v>
      </c>
      <c r="Q558" s="6" t="str">
        <f>IF(tblSalaries[[#This Row],[Years of Experience]]&lt;5,"&lt;5",IF(tblSalaries[[#This Row],[Years of Experience]]&lt;10,"&lt;10",IF(tblSalaries[[#This Row],[Years of Experience]]&lt;15,"&lt;15",IF(tblSalaries[[#This Row],[Years of Experience]]&lt;20,"&lt;20"," &gt;20"))))</f>
        <v>&lt;5</v>
      </c>
      <c r="R558" s="14">
        <v>541</v>
      </c>
      <c r="S558" s="14">
        <f>VLOOKUP(tblSalaries[[#This Row],[clean Country]],Table3[[Country]:[GNI]],2,FALSE)</f>
        <v>3400</v>
      </c>
      <c r="T558" s="18">
        <f>tblSalaries[[#This Row],[Salary in USD]]/tblSalaries[[#This Row],[PPP GNI]]</f>
        <v>19.379203453981617</v>
      </c>
      <c r="U558" s="27">
        <f>IF(ISNUMBER(VLOOKUP(tblSalaries[[#This Row],[clean Country]],calc!$B$22:$C$127,2,TRUE)),tblSalaries[[#This Row],[Salary in USD]],0.001)</f>
        <v>65889.291743537498</v>
      </c>
    </row>
    <row r="559" spans="2:21" ht="15" customHeight="1" x14ac:dyDescent="0.25">
      <c r="B559" s="6" t="s">
        <v>2019</v>
      </c>
      <c r="C559" s="7">
        <v>41054.155381944445</v>
      </c>
      <c r="D559" s="8" t="s">
        <v>34</v>
      </c>
      <c r="E559" s="6">
        <v>51650</v>
      </c>
      <c r="F559" s="6" t="s">
        <v>22</v>
      </c>
      <c r="G559" s="9">
        <f>tblSalaries[[#This Row],[clean Salary (in local currency)]]*VLOOKUP(tblSalaries[[#This Row],[Currency]],tblXrate[],2,FALSE)</f>
        <v>65616.131023916547</v>
      </c>
      <c r="H559" s="6" t="s">
        <v>35</v>
      </c>
      <c r="I559" s="6" t="s">
        <v>67</v>
      </c>
      <c r="J559" s="6" t="s">
        <v>36</v>
      </c>
      <c r="K559" s="6" t="str">
        <f>VLOOKUP(tblSalaries[[#This Row],[Where do you work]],tblCountries[[Actual]:[Mapping]],2,FALSE)</f>
        <v>Ireland</v>
      </c>
      <c r="L559" s="6" t="str">
        <f>VLOOKUP(tblSalaries[[#This Row],[clean Country]],tblCountries[[Mapping]:[Region]],2,FALSE)</f>
        <v>Europe</v>
      </c>
      <c r="M559" s="6">
        <f>VLOOKUP(tblSalaries[[#This Row],[clean Country]],tblCountries[[Mapping]:[geo_latitude]],3,FALSE)</f>
        <v>-8.3497513219418007</v>
      </c>
      <c r="N559" s="6">
        <f>VLOOKUP(tblSalaries[[#This Row],[clean Country]],tblCountries[[Mapping]:[geo_latitude]],4,FALSE)</f>
        <v>53.181314068583603</v>
      </c>
      <c r="O559" s="6" t="s">
        <v>18</v>
      </c>
      <c r="P559" s="6"/>
      <c r="Q559" s="6" t="str">
        <f>IF(tblSalaries[[#This Row],[Years of Experience]]&lt;5,"&lt;5",IF(tblSalaries[[#This Row],[Years of Experience]]&lt;10,"&lt;10",IF(tblSalaries[[#This Row],[Years of Experience]]&lt;15,"&lt;15",IF(tblSalaries[[#This Row],[Years of Experience]]&lt;20,"&lt;20"," &gt;20"))))</f>
        <v>&lt;5</v>
      </c>
      <c r="R559" s="14">
        <v>542</v>
      </c>
      <c r="S559" s="14">
        <f>VLOOKUP(tblSalaries[[#This Row],[clean Country]],Table3[[Country]:[GNI]],2,FALSE)</f>
        <v>33540</v>
      </c>
      <c r="T559" s="18">
        <f>tblSalaries[[#This Row],[Salary in USD]]/tblSalaries[[#This Row],[PPP GNI]]</f>
        <v>1.9563545326152816</v>
      </c>
      <c r="U559" s="27">
        <f>IF(ISNUMBER(VLOOKUP(tblSalaries[[#This Row],[clean Country]],calc!$B$22:$C$127,2,TRUE)),tblSalaries[[#This Row],[Salary in USD]],0.001)</f>
        <v>65616.131023916547</v>
      </c>
    </row>
    <row r="560" spans="2:21" ht="15" customHeight="1" x14ac:dyDescent="0.25">
      <c r="B560" s="6" t="s">
        <v>2239</v>
      </c>
      <c r="C560" s="7">
        <v>41055.04310185185</v>
      </c>
      <c r="D560" s="8">
        <v>65250</v>
      </c>
      <c r="E560" s="6">
        <v>65250</v>
      </c>
      <c r="F560" s="6" t="s">
        <v>6</v>
      </c>
      <c r="G560" s="9">
        <f>tblSalaries[[#This Row],[clean Salary (in local currency)]]*VLOOKUP(tblSalaries[[#This Row],[Currency]],tblXrate[],2,FALSE)</f>
        <v>65250</v>
      </c>
      <c r="H560" s="6" t="s">
        <v>310</v>
      </c>
      <c r="I560" s="6" t="s">
        <v>310</v>
      </c>
      <c r="J560" s="6" t="s">
        <v>15</v>
      </c>
      <c r="K560" s="6" t="str">
        <f>VLOOKUP(tblSalaries[[#This Row],[Where do you work]],tblCountries[[Actual]:[Mapping]],2,FALSE)</f>
        <v>USA</v>
      </c>
      <c r="L560" s="6" t="str">
        <f>VLOOKUP(tblSalaries[[#This Row],[clean Country]],tblCountries[[Mapping]:[Region]],2,FALSE)</f>
        <v>America</v>
      </c>
      <c r="M560" s="6">
        <f>VLOOKUP(tblSalaries[[#This Row],[clean Country]],tblCountries[[Mapping]:[geo_latitude]],3,FALSE)</f>
        <v>-100.37109375</v>
      </c>
      <c r="N560" s="6">
        <f>VLOOKUP(tblSalaries[[#This Row],[clean Country]],tblCountries[[Mapping]:[geo_latitude]],4,FALSE)</f>
        <v>40.580584664127599</v>
      </c>
      <c r="O560" s="6" t="s">
        <v>9</v>
      </c>
      <c r="P560" s="6"/>
      <c r="Q560" s="6" t="str">
        <f>IF(tblSalaries[[#This Row],[Years of Experience]]&lt;5,"&lt;5",IF(tblSalaries[[#This Row],[Years of Experience]]&lt;10,"&lt;10",IF(tblSalaries[[#This Row],[Years of Experience]]&lt;15,"&lt;15",IF(tblSalaries[[#This Row],[Years of Experience]]&lt;20,"&lt;20"," &gt;20"))))</f>
        <v>&lt;5</v>
      </c>
      <c r="R560" s="14">
        <v>543</v>
      </c>
      <c r="S560" s="14">
        <f>VLOOKUP(tblSalaries[[#This Row],[clean Country]],Table3[[Country]:[GNI]],2,FALSE)</f>
        <v>47310</v>
      </c>
      <c r="T560" s="18">
        <f>tblSalaries[[#This Row],[Salary in USD]]/tblSalaries[[#This Row],[PPP GNI]]</f>
        <v>1.3792010145846545</v>
      </c>
      <c r="U560" s="27">
        <f>IF(ISNUMBER(VLOOKUP(tblSalaries[[#This Row],[clean Country]],calc!$B$22:$C$127,2,TRUE)),tblSalaries[[#This Row],[Salary in USD]],0.001)</f>
        <v>1E-3</v>
      </c>
    </row>
    <row r="561" spans="2:21" ht="15" customHeight="1" x14ac:dyDescent="0.25">
      <c r="B561" s="6" t="s">
        <v>2133</v>
      </c>
      <c r="C561" s="7">
        <v>41055.029293981483</v>
      </c>
      <c r="D561" s="8">
        <v>65000</v>
      </c>
      <c r="E561" s="6">
        <v>65000</v>
      </c>
      <c r="F561" s="6" t="s">
        <v>6</v>
      </c>
      <c r="G561" s="9">
        <f>tblSalaries[[#This Row],[clean Salary (in local currency)]]*VLOOKUP(tblSalaries[[#This Row],[Currency]],tblXrate[],2,FALSE)</f>
        <v>65000</v>
      </c>
      <c r="H561" s="6" t="s">
        <v>194</v>
      </c>
      <c r="I561" s="6" t="s">
        <v>310</v>
      </c>
      <c r="J561" s="6" t="s">
        <v>15</v>
      </c>
      <c r="K561" s="6" t="str">
        <f>VLOOKUP(tblSalaries[[#This Row],[Where do you work]],tblCountries[[Actual]:[Mapping]],2,FALSE)</f>
        <v>USA</v>
      </c>
      <c r="L561" s="6" t="str">
        <f>VLOOKUP(tblSalaries[[#This Row],[clean Country]],tblCountries[[Mapping]:[Region]],2,FALSE)</f>
        <v>America</v>
      </c>
      <c r="M561" s="6">
        <f>VLOOKUP(tblSalaries[[#This Row],[clean Country]],tblCountries[[Mapping]:[geo_latitude]],3,FALSE)</f>
        <v>-100.37109375</v>
      </c>
      <c r="N561" s="6">
        <f>VLOOKUP(tblSalaries[[#This Row],[clean Country]],tblCountries[[Mapping]:[geo_latitude]],4,FALSE)</f>
        <v>40.580584664127599</v>
      </c>
      <c r="O561" s="6" t="s">
        <v>13</v>
      </c>
      <c r="P561" s="6"/>
      <c r="Q561" s="6" t="str">
        <f>IF(tblSalaries[[#This Row],[Years of Experience]]&lt;5,"&lt;5",IF(tblSalaries[[#This Row],[Years of Experience]]&lt;10,"&lt;10",IF(tblSalaries[[#This Row],[Years of Experience]]&lt;15,"&lt;15",IF(tblSalaries[[#This Row],[Years of Experience]]&lt;20,"&lt;20"," &gt;20"))))</f>
        <v>&lt;5</v>
      </c>
      <c r="R561" s="14">
        <v>544</v>
      </c>
      <c r="S561" s="14">
        <f>VLOOKUP(tblSalaries[[#This Row],[clean Country]],Table3[[Country]:[GNI]],2,FALSE)</f>
        <v>47310</v>
      </c>
      <c r="T561" s="18">
        <f>tblSalaries[[#This Row],[Salary in USD]]/tblSalaries[[#This Row],[PPP GNI]]</f>
        <v>1.3739167195096174</v>
      </c>
      <c r="U561" s="27">
        <f>IF(ISNUMBER(VLOOKUP(tblSalaries[[#This Row],[clean Country]],calc!$B$22:$C$127,2,TRUE)),tblSalaries[[#This Row],[Salary in USD]],0.001)</f>
        <v>1E-3</v>
      </c>
    </row>
    <row r="562" spans="2:21" ht="15" customHeight="1" x14ac:dyDescent="0.25">
      <c r="B562" s="6" t="s">
        <v>2158</v>
      </c>
      <c r="C562" s="7">
        <v>41055.03125</v>
      </c>
      <c r="D562" s="8">
        <v>65000</v>
      </c>
      <c r="E562" s="6">
        <v>65000</v>
      </c>
      <c r="F562" s="6" t="s">
        <v>6</v>
      </c>
      <c r="G562" s="9">
        <f>tblSalaries[[#This Row],[clean Salary (in local currency)]]*VLOOKUP(tblSalaries[[#This Row],[Currency]],tblXrate[],2,FALSE)</f>
        <v>65000</v>
      </c>
      <c r="H562" s="6" t="s">
        <v>222</v>
      </c>
      <c r="I562" s="6" t="s">
        <v>310</v>
      </c>
      <c r="J562" s="6" t="s">
        <v>15</v>
      </c>
      <c r="K562" s="6" t="str">
        <f>VLOOKUP(tblSalaries[[#This Row],[Where do you work]],tblCountries[[Actual]:[Mapping]],2,FALSE)</f>
        <v>USA</v>
      </c>
      <c r="L562" s="6" t="str">
        <f>VLOOKUP(tblSalaries[[#This Row],[clean Country]],tblCountries[[Mapping]:[Region]],2,FALSE)</f>
        <v>America</v>
      </c>
      <c r="M562" s="6">
        <f>VLOOKUP(tblSalaries[[#This Row],[clean Country]],tblCountries[[Mapping]:[geo_latitude]],3,FALSE)</f>
        <v>-100.37109375</v>
      </c>
      <c r="N562" s="6">
        <f>VLOOKUP(tblSalaries[[#This Row],[clean Country]],tblCountries[[Mapping]:[geo_latitude]],4,FALSE)</f>
        <v>40.580584664127599</v>
      </c>
      <c r="O562" s="6" t="s">
        <v>13</v>
      </c>
      <c r="P562" s="6"/>
      <c r="Q562" s="6" t="str">
        <f>IF(tblSalaries[[#This Row],[Years of Experience]]&lt;5,"&lt;5",IF(tblSalaries[[#This Row],[Years of Experience]]&lt;10,"&lt;10",IF(tblSalaries[[#This Row],[Years of Experience]]&lt;15,"&lt;15",IF(tblSalaries[[#This Row],[Years of Experience]]&lt;20,"&lt;20"," &gt;20"))))</f>
        <v>&lt;5</v>
      </c>
      <c r="R562" s="14">
        <v>545</v>
      </c>
      <c r="S562" s="14">
        <f>VLOOKUP(tblSalaries[[#This Row],[clean Country]],Table3[[Country]:[GNI]],2,FALSE)</f>
        <v>47310</v>
      </c>
      <c r="T562" s="18">
        <f>tblSalaries[[#This Row],[Salary in USD]]/tblSalaries[[#This Row],[PPP GNI]]</f>
        <v>1.3739167195096174</v>
      </c>
      <c r="U562" s="27">
        <f>IF(ISNUMBER(VLOOKUP(tblSalaries[[#This Row],[clean Country]],calc!$B$22:$C$127,2,TRUE)),tblSalaries[[#This Row],[Salary in USD]],0.001)</f>
        <v>1E-3</v>
      </c>
    </row>
    <row r="563" spans="2:21" ht="15" customHeight="1" x14ac:dyDescent="0.25">
      <c r="B563" s="6" t="s">
        <v>2233</v>
      </c>
      <c r="C563" s="7">
        <v>41055.041006944448</v>
      </c>
      <c r="D563" s="8">
        <v>65000</v>
      </c>
      <c r="E563" s="6">
        <v>65000</v>
      </c>
      <c r="F563" s="6" t="s">
        <v>6</v>
      </c>
      <c r="G563" s="9">
        <f>tblSalaries[[#This Row],[clean Salary (in local currency)]]*VLOOKUP(tblSalaries[[#This Row],[Currency]],tblXrate[],2,FALSE)</f>
        <v>65000</v>
      </c>
      <c r="H563" s="6" t="s">
        <v>304</v>
      </c>
      <c r="I563" s="6" t="s">
        <v>67</v>
      </c>
      <c r="J563" s="6" t="s">
        <v>15</v>
      </c>
      <c r="K563" s="6" t="str">
        <f>VLOOKUP(tblSalaries[[#This Row],[Where do you work]],tblCountries[[Actual]:[Mapping]],2,FALSE)</f>
        <v>USA</v>
      </c>
      <c r="L563" s="6" t="str">
        <f>VLOOKUP(tblSalaries[[#This Row],[clean Country]],tblCountries[[Mapping]:[Region]],2,FALSE)</f>
        <v>America</v>
      </c>
      <c r="M563" s="6">
        <f>VLOOKUP(tblSalaries[[#This Row],[clean Country]],tblCountries[[Mapping]:[geo_latitude]],3,FALSE)</f>
        <v>-100.37109375</v>
      </c>
      <c r="N563" s="6">
        <f>VLOOKUP(tblSalaries[[#This Row],[clean Country]],tblCountries[[Mapping]:[geo_latitude]],4,FALSE)</f>
        <v>40.580584664127599</v>
      </c>
      <c r="O563" s="6" t="s">
        <v>18</v>
      </c>
      <c r="P563" s="6"/>
      <c r="Q563" s="6" t="str">
        <f>IF(tblSalaries[[#This Row],[Years of Experience]]&lt;5,"&lt;5",IF(tblSalaries[[#This Row],[Years of Experience]]&lt;10,"&lt;10",IF(tblSalaries[[#This Row],[Years of Experience]]&lt;15,"&lt;15",IF(tblSalaries[[#This Row],[Years of Experience]]&lt;20,"&lt;20"," &gt;20"))))</f>
        <v>&lt;5</v>
      </c>
      <c r="R563" s="14">
        <v>546</v>
      </c>
      <c r="S563" s="14">
        <f>VLOOKUP(tblSalaries[[#This Row],[clean Country]],Table3[[Country]:[GNI]],2,FALSE)</f>
        <v>47310</v>
      </c>
      <c r="T563" s="18">
        <f>tblSalaries[[#This Row],[Salary in USD]]/tblSalaries[[#This Row],[PPP GNI]]</f>
        <v>1.3739167195096174</v>
      </c>
      <c r="U563" s="27">
        <f>IF(ISNUMBER(VLOOKUP(tblSalaries[[#This Row],[clean Country]],calc!$B$22:$C$127,2,TRUE)),tblSalaries[[#This Row],[Salary in USD]],0.001)</f>
        <v>1E-3</v>
      </c>
    </row>
    <row r="564" spans="2:21" ht="15" customHeight="1" x14ac:dyDescent="0.25">
      <c r="B564" s="6" t="s">
        <v>2294</v>
      </c>
      <c r="C564" s="7">
        <v>41055.0547337963</v>
      </c>
      <c r="D564" s="8">
        <v>65000</v>
      </c>
      <c r="E564" s="6">
        <v>65000</v>
      </c>
      <c r="F564" s="6" t="s">
        <v>6</v>
      </c>
      <c r="G564" s="9">
        <f>tblSalaries[[#This Row],[clean Salary (in local currency)]]*VLOOKUP(tblSalaries[[#This Row],[Currency]],tblXrate[],2,FALSE)</f>
        <v>65000</v>
      </c>
      <c r="H564" s="6" t="s">
        <v>364</v>
      </c>
      <c r="I564" s="6" t="s">
        <v>20</v>
      </c>
      <c r="J564" s="6" t="s">
        <v>15</v>
      </c>
      <c r="K564" s="6" t="str">
        <f>VLOOKUP(tblSalaries[[#This Row],[Where do you work]],tblCountries[[Actual]:[Mapping]],2,FALSE)</f>
        <v>USA</v>
      </c>
      <c r="L564" s="6" t="str">
        <f>VLOOKUP(tblSalaries[[#This Row],[clean Country]],tblCountries[[Mapping]:[Region]],2,FALSE)</f>
        <v>America</v>
      </c>
      <c r="M564" s="6">
        <f>VLOOKUP(tblSalaries[[#This Row],[clean Country]],tblCountries[[Mapping]:[geo_latitude]],3,FALSE)</f>
        <v>-100.37109375</v>
      </c>
      <c r="N564" s="6">
        <f>VLOOKUP(tblSalaries[[#This Row],[clean Country]],tblCountries[[Mapping]:[geo_latitude]],4,FALSE)</f>
        <v>40.580584664127599</v>
      </c>
      <c r="O564" s="6" t="s">
        <v>9</v>
      </c>
      <c r="P564" s="6"/>
      <c r="Q564" s="6" t="str">
        <f>IF(tblSalaries[[#This Row],[Years of Experience]]&lt;5,"&lt;5",IF(tblSalaries[[#This Row],[Years of Experience]]&lt;10,"&lt;10",IF(tblSalaries[[#This Row],[Years of Experience]]&lt;15,"&lt;15",IF(tblSalaries[[#This Row],[Years of Experience]]&lt;20,"&lt;20"," &gt;20"))))</f>
        <v>&lt;5</v>
      </c>
      <c r="R564" s="14">
        <v>547</v>
      </c>
      <c r="S564" s="14">
        <f>VLOOKUP(tblSalaries[[#This Row],[clean Country]],Table3[[Country]:[GNI]],2,FALSE)</f>
        <v>47310</v>
      </c>
      <c r="T564" s="18">
        <f>tblSalaries[[#This Row],[Salary in USD]]/tblSalaries[[#This Row],[PPP GNI]]</f>
        <v>1.3739167195096174</v>
      </c>
      <c r="U564" s="27">
        <f>IF(ISNUMBER(VLOOKUP(tblSalaries[[#This Row],[clean Country]],calc!$B$22:$C$127,2,TRUE)),tblSalaries[[#This Row],[Salary in USD]],0.001)</f>
        <v>1E-3</v>
      </c>
    </row>
    <row r="565" spans="2:21" ht="15" customHeight="1" x14ac:dyDescent="0.25">
      <c r="B565" s="6" t="s">
        <v>2329</v>
      </c>
      <c r="C565" s="7">
        <v>41055.062951388885</v>
      </c>
      <c r="D565" s="8">
        <v>65000</v>
      </c>
      <c r="E565" s="6">
        <v>65000</v>
      </c>
      <c r="F565" s="6" t="s">
        <v>6</v>
      </c>
      <c r="G565" s="9">
        <f>tblSalaries[[#This Row],[clean Salary (in local currency)]]*VLOOKUP(tblSalaries[[#This Row],[Currency]],tblXrate[],2,FALSE)</f>
        <v>65000</v>
      </c>
      <c r="H565" s="6" t="s">
        <v>42</v>
      </c>
      <c r="I565" s="6" t="s">
        <v>20</v>
      </c>
      <c r="J565" s="6" t="s">
        <v>15</v>
      </c>
      <c r="K565" s="6" t="str">
        <f>VLOOKUP(tblSalaries[[#This Row],[Where do you work]],tblCountries[[Actual]:[Mapping]],2,FALSE)</f>
        <v>USA</v>
      </c>
      <c r="L565" s="6" t="str">
        <f>VLOOKUP(tblSalaries[[#This Row],[clean Country]],tblCountries[[Mapping]:[Region]],2,FALSE)</f>
        <v>America</v>
      </c>
      <c r="M565" s="6">
        <f>VLOOKUP(tblSalaries[[#This Row],[clean Country]],tblCountries[[Mapping]:[geo_latitude]],3,FALSE)</f>
        <v>-100.37109375</v>
      </c>
      <c r="N565" s="6">
        <f>VLOOKUP(tblSalaries[[#This Row],[clean Country]],tblCountries[[Mapping]:[geo_latitude]],4,FALSE)</f>
        <v>40.580584664127599</v>
      </c>
      <c r="O565" s="6" t="s">
        <v>13</v>
      </c>
      <c r="P565" s="6"/>
      <c r="Q565" s="6" t="str">
        <f>IF(tblSalaries[[#This Row],[Years of Experience]]&lt;5,"&lt;5",IF(tblSalaries[[#This Row],[Years of Experience]]&lt;10,"&lt;10",IF(tblSalaries[[#This Row],[Years of Experience]]&lt;15,"&lt;15",IF(tblSalaries[[#This Row],[Years of Experience]]&lt;20,"&lt;20"," &gt;20"))))</f>
        <v>&lt;5</v>
      </c>
      <c r="R565" s="14">
        <v>548</v>
      </c>
      <c r="S565" s="14">
        <f>VLOOKUP(tblSalaries[[#This Row],[clean Country]],Table3[[Country]:[GNI]],2,FALSE)</f>
        <v>47310</v>
      </c>
      <c r="T565" s="18">
        <f>tblSalaries[[#This Row],[Salary in USD]]/tblSalaries[[#This Row],[PPP GNI]]</f>
        <v>1.3739167195096174</v>
      </c>
      <c r="U565" s="27">
        <f>IF(ISNUMBER(VLOOKUP(tblSalaries[[#This Row],[clean Country]],calc!$B$22:$C$127,2,TRUE)),tblSalaries[[#This Row],[Salary in USD]],0.001)</f>
        <v>1E-3</v>
      </c>
    </row>
    <row r="566" spans="2:21" ht="15" customHeight="1" x14ac:dyDescent="0.25">
      <c r="B566" s="6" t="s">
        <v>2439</v>
      </c>
      <c r="C566" s="7">
        <v>41055.110115740739</v>
      </c>
      <c r="D566" s="8">
        <v>65000</v>
      </c>
      <c r="E566" s="6">
        <v>65000</v>
      </c>
      <c r="F566" s="6" t="s">
        <v>6</v>
      </c>
      <c r="G566" s="9">
        <f>tblSalaries[[#This Row],[clean Salary (in local currency)]]*VLOOKUP(tblSalaries[[#This Row],[Currency]],tblXrate[],2,FALSE)</f>
        <v>65000</v>
      </c>
      <c r="H566" s="6" t="s">
        <v>531</v>
      </c>
      <c r="I566" s="6" t="s">
        <v>20</v>
      </c>
      <c r="J566" s="6" t="s">
        <v>15</v>
      </c>
      <c r="K566" s="6" t="str">
        <f>VLOOKUP(tblSalaries[[#This Row],[Where do you work]],tblCountries[[Actual]:[Mapping]],2,FALSE)</f>
        <v>USA</v>
      </c>
      <c r="L566" s="6" t="str">
        <f>VLOOKUP(tblSalaries[[#This Row],[clean Country]],tblCountries[[Mapping]:[Region]],2,FALSE)</f>
        <v>America</v>
      </c>
      <c r="M566" s="6">
        <f>VLOOKUP(tblSalaries[[#This Row],[clean Country]],tblCountries[[Mapping]:[geo_latitude]],3,FALSE)</f>
        <v>-100.37109375</v>
      </c>
      <c r="N566" s="6">
        <f>VLOOKUP(tblSalaries[[#This Row],[clean Country]],tblCountries[[Mapping]:[geo_latitude]],4,FALSE)</f>
        <v>40.580584664127599</v>
      </c>
      <c r="O566" s="6" t="s">
        <v>9</v>
      </c>
      <c r="P566" s="6"/>
      <c r="Q566" s="6" t="str">
        <f>IF(tblSalaries[[#This Row],[Years of Experience]]&lt;5,"&lt;5",IF(tblSalaries[[#This Row],[Years of Experience]]&lt;10,"&lt;10",IF(tblSalaries[[#This Row],[Years of Experience]]&lt;15,"&lt;15",IF(tblSalaries[[#This Row],[Years of Experience]]&lt;20,"&lt;20"," &gt;20"))))</f>
        <v>&lt;5</v>
      </c>
      <c r="R566" s="14">
        <v>549</v>
      </c>
      <c r="S566" s="14">
        <f>VLOOKUP(tblSalaries[[#This Row],[clean Country]],Table3[[Country]:[GNI]],2,FALSE)</f>
        <v>47310</v>
      </c>
      <c r="T566" s="18">
        <f>tblSalaries[[#This Row],[Salary in USD]]/tblSalaries[[#This Row],[PPP GNI]]</f>
        <v>1.3739167195096174</v>
      </c>
      <c r="U566" s="27">
        <f>IF(ISNUMBER(VLOOKUP(tblSalaries[[#This Row],[clean Country]],calc!$B$22:$C$127,2,TRUE)),tblSalaries[[#This Row],[Salary in USD]],0.001)</f>
        <v>1E-3</v>
      </c>
    </row>
    <row r="567" spans="2:21" ht="15" customHeight="1" x14ac:dyDescent="0.25">
      <c r="B567" s="6" t="s">
        <v>2486</v>
      </c>
      <c r="C567" s="7">
        <v>41055.147372685184</v>
      </c>
      <c r="D567" s="8">
        <v>65000</v>
      </c>
      <c r="E567" s="6">
        <v>65000</v>
      </c>
      <c r="F567" s="6" t="s">
        <v>6</v>
      </c>
      <c r="G567" s="9">
        <f>tblSalaries[[#This Row],[clean Salary (in local currency)]]*VLOOKUP(tblSalaries[[#This Row],[Currency]],tblXrate[],2,FALSE)</f>
        <v>65000</v>
      </c>
      <c r="H567" s="6" t="s">
        <v>117</v>
      </c>
      <c r="I567" s="6" t="s">
        <v>20</v>
      </c>
      <c r="J567" s="6" t="s">
        <v>15</v>
      </c>
      <c r="K567" s="6" t="str">
        <f>VLOOKUP(tblSalaries[[#This Row],[Where do you work]],tblCountries[[Actual]:[Mapping]],2,FALSE)</f>
        <v>USA</v>
      </c>
      <c r="L567" s="6" t="str">
        <f>VLOOKUP(tblSalaries[[#This Row],[clean Country]],tblCountries[[Mapping]:[Region]],2,FALSE)</f>
        <v>America</v>
      </c>
      <c r="M567" s="6">
        <f>VLOOKUP(tblSalaries[[#This Row],[clean Country]],tblCountries[[Mapping]:[geo_latitude]],3,FALSE)</f>
        <v>-100.37109375</v>
      </c>
      <c r="N567" s="6">
        <f>VLOOKUP(tblSalaries[[#This Row],[clean Country]],tblCountries[[Mapping]:[geo_latitude]],4,FALSE)</f>
        <v>40.580584664127599</v>
      </c>
      <c r="O567" s="6" t="s">
        <v>18</v>
      </c>
      <c r="P567" s="6"/>
      <c r="Q567" s="6" t="str">
        <f>IF(tblSalaries[[#This Row],[Years of Experience]]&lt;5,"&lt;5",IF(tblSalaries[[#This Row],[Years of Experience]]&lt;10,"&lt;10",IF(tblSalaries[[#This Row],[Years of Experience]]&lt;15,"&lt;15",IF(tblSalaries[[#This Row],[Years of Experience]]&lt;20,"&lt;20"," &gt;20"))))</f>
        <v>&lt;5</v>
      </c>
      <c r="R567" s="14">
        <v>550</v>
      </c>
      <c r="S567" s="14">
        <f>VLOOKUP(tblSalaries[[#This Row],[clean Country]],Table3[[Country]:[GNI]],2,FALSE)</f>
        <v>47310</v>
      </c>
      <c r="T567" s="18">
        <f>tblSalaries[[#This Row],[Salary in USD]]/tblSalaries[[#This Row],[PPP GNI]]</f>
        <v>1.3739167195096174</v>
      </c>
      <c r="U567" s="27">
        <f>IF(ISNUMBER(VLOOKUP(tblSalaries[[#This Row],[clean Country]],calc!$B$22:$C$127,2,TRUE)),tblSalaries[[#This Row],[Salary in USD]],0.001)</f>
        <v>1E-3</v>
      </c>
    </row>
    <row r="568" spans="2:21" ht="15" customHeight="1" x14ac:dyDescent="0.25">
      <c r="B568" s="6" t="s">
        <v>2510</v>
      </c>
      <c r="C568" s="7">
        <v>41055.179340277777</v>
      </c>
      <c r="D568" s="8">
        <v>65000</v>
      </c>
      <c r="E568" s="6">
        <v>65000</v>
      </c>
      <c r="F568" s="6" t="s">
        <v>6</v>
      </c>
      <c r="G568" s="9">
        <f>tblSalaries[[#This Row],[clean Salary (in local currency)]]*VLOOKUP(tblSalaries[[#This Row],[Currency]],tblXrate[],2,FALSE)</f>
        <v>65000</v>
      </c>
      <c r="H568" s="6" t="s">
        <v>613</v>
      </c>
      <c r="I568" s="6" t="s">
        <v>52</v>
      </c>
      <c r="J568" s="6" t="s">
        <v>15</v>
      </c>
      <c r="K568" s="6" t="str">
        <f>VLOOKUP(tblSalaries[[#This Row],[Where do you work]],tblCountries[[Actual]:[Mapping]],2,FALSE)</f>
        <v>USA</v>
      </c>
      <c r="L568" s="6" t="str">
        <f>VLOOKUP(tblSalaries[[#This Row],[clean Country]],tblCountries[[Mapping]:[Region]],2,FALSE)</f>
        <v>America</v>
      </c>
      <c r="M568" s="6">
        <f>VLOOKUP(tblSalaries[[#This Row],[clean Country]],tblCountries[[Mapping]:[geo_latitude]],3,FALSE)</f>
        <v>-100.37109375</v>
      </c>
      <c r="N568" s="6">
        <f>VLOOKUP(tblSalaries[[#This Row],[clean Country]],tblCountries[[Mapping]:[geo_latitude]],4,FALSE)</f>
        <v>40.580584664127599</v>
      </c>
      <c r="O568" s="6" t="s">
        <v>13</v>
      </c>
      <c r="P568" s="6"/>
      <c r="Q568" s="6" t="str">
        <f>IF(tblSalaries[[#This Row],[Years of Experience]]&lt;5,"&lt;5",IF(tblSalaries[[#This Row],[Years of Experience]]&lt;10,"&lt;10",IF(tblSalaries[[#This Row],[Years of Experience]]&lt;15,"&lt;15",IF(tblSalaries[[#This Row],[Years of Experience]]&lt;20,"&lt;20"," &gt;20"))))</f>
        <v>&lt;5</v>
      </c>
      <c r="R568" s="14">
        <v>551</v>
      </c>
      <c r="S568" s="14">
        <f>VLOOKUP(tblSalaries[[#This Row],[clean Country]],Table3[[Country]:[GNI]],2,FALSE)</f>
        <v>47310</v>
      </c>
      <c r="T568" s="18">
        <f>tblSalaries[[#This Row],[Salary in USD]]/tblSalaries[[#This Row],[PPP GNI]]</f>
        <v>1.3739167195096174</v>
      </c>
      <c r="U568" s="27">
        <f>IF(ISNUMBER(VLOOKUP(tblSalaries[[#This Row],[clean Country]],calc!$B$22:$C$127,2,TRUE)),tblSalaries[[#This Row],[Salary in USD]],0.001)</f>
        <v>1E-3</v>
      </c>
    </row>
    <row r="569" spans="2:21" ht="15" customHeight="1" x14ac:dyDescent="0.25">
      <c r="B569" s="6" t="s">
        <v>2587</v>
      </c>
      <c r="C569" s="7">
        <v>41055.337256944447</v>
      </c>
      <c r="D569" s="8">
        <v>65000</v>
      </c>
      <c r="E569" s="6">
        <v>65000</v>
      </c>
      <c r="F569" s="6" t="s">
        <v>6</v>
      </c>
      <c r="G569" s="9">
        <f>tblSalaries[[#This Row],[clean Salary (in local currency)]]*VLOOKUP(tblSalaries[[#This Row],[Currency]],tblXrate[],2,FALSE)</f>
        <v>65000</v>
      </c>
      <c r="H569" s="6" t="s">
        <v>153</v>
      </c>
      <c r="I569" s="6" t="s">
        <v>20</v>
      </c>
      <c r="J569" s="6" t="s">
        <v>15</v>
      </c>
      <c r="K569" s="6" t="str">
        <f>VLOOKUP(tblSalaries[[#This Row],[Where do you work]],tblCountries[[Actual]:[Mapping]],2,FALSE)</f>
        <v>USA</v>
      </c>
      <c r="L569" s="6" t="str">
        <f>VLOOKUP(tblSalaries[[#This Row],[clean Country]],tblCountries[[Mapping]:[Region]],2,FALSE)</f>
        <v>America</v>
      </c>
      <c r="M569" s="6">
        <f>VLOOKUP(tblSalaries[[#This Row],[clean Country]],tblCountries[[Mapping]:[geo_latitude]],3,FALSE)</f>
        <v>-100.37109375</v>
      </c>
      <c r="N569" s="6">
        <f>VLOOKUP(tblSalaries[[#This Row],[clean Country]],tblCountries[[Mapping]:[geo_latitude]],4,FALSE)</f>
        <v>40.580584664127599</v>
      </c>
      <c r="O569" s="6" t="s">
        <v>9</v>
      </c>
      <c r="P569" s="6">
        <v>3</v>
      </c>
      <c r="Q569" s="6" t="str">
        <f>IF(tblSalaries[[#This Row],[Years of Experience]]&lt;5,"&lt;5",IF(tblSalaries[[#This Row],[Years of Experience]]&lt;10,"&lt;10",IF(tblSalaries[[#This Row],[Years of Experience]]&lt;15,"&lt;15",IF(tblSalaries[[#This Row],[Years of Experience]]&lt;20,"&lt;20"," &gt;20"))))</f>
        <v>&lt;5</v>
      </c>
      <c r="R569" s="14">
        <v>552</v>
      </c>
      <c r="S569" s="14">
        <f>VLOOKUP(tblSalaries[[#This Row],[clean Country]],Table3[[Country]:[GNI]],2,FALSE)</f>
        <v>47310</v>
      </c>
      <c r="T569" s="18">
        <f>tblSalaries[[#This Row],[Salary in USD]]/tblSalaries[[#This Row],[PPP GNI]]</f>
        <v>1.3739167195096174</v>
      </c>
      <c r="U569" s="27">
        <f>IF(ISNUMBER(VLOOKUP(tblSalaries[[#This Row],[clean Country]],calc!$B$22:$C$127,2,TRUE)),tblSalaries[[#This Row],[Salary in USD]],0.001)</f>
        <v>1E-3</v>
      </c>
    </row>
    <row r="570" spans="2:21" ht="15" customHeight="1" x14ac:dyDescent="0.25">
      <c r="B570" s="6" t="s">
        <v>2601</v>
      </c>
      <c r="C570" s="7">
        <v>41055.39502314815</v>
      </c>
      <c r="D570" s="8">
        <v>65000</v>
      </c>
      <c r="E570" s="6">
        <v>65000</v>
      </c>
      <c r="F570" s="6" t="s">
        <v>6</v>
      </c>
      <c r="G570" s="9">
        <f>tblSalaries[[#This Row],[clean Salary (in local currency)]]*VLOOKUP(tblSalaries[[#This Row],[Currency]],tblXrate[],2,FALSE)</f>
        <v>65000</v>
      </c>
      <c r="H570" s="6" t="s">
        <v>704</v>
      </c>
      <c r="I570" s="6" t="s">
        <v>20</v>
      </c>
      <c r="J570" s="6" t="s">
        <v>15</v>
      </c>
      <c r="K570" s="6" t="str">
        <f>VLOOKUP(tblSalaries[[#This Row],[Where do you work]],tblCountries[[Actual]:[Mapping]],2,FALSE)</f>
        <v>USA</v>
      </c>
      <c r="L570" s="6" t="str">
        <f>VLOOKUP(tblSalaries[[#This Row],[clean Country]],tblCountries[[Mapping]:[Region]],2,FALSE)</f>
        <v>America</v>
      </c>
      <c r="M570" s="6">
        <f>VLOOKUP(tblSalaries[[#This Row],[clean Country]],tblCountries[[Mapping]:[geo_latitude]],3,FALSE)</f>
        <v>-100.37109375</v>
      </c>
      <c r="N570" s="6">
        <f>VLOOKUP(tblSalaries[[#This Row],[clean Country]],tblCountries[[Mapping]:[geo_latitude]],4,FALSE)</f>
        <v>40.580584664127599</v>
      </c>
      <c r="O570" s="6" t="s">
        <v>18</v>
      </c>
      <c r="P570" s="6">
        <v>17</v>
      </c>
      <c r="Q570" s="6" t="str">
        <f>IF(tblSalaries[[#This Row],[Years of Experience]]&lt;5,"&lt;5",IF(tblSalaries[[#This Row],[Years of Experience]]&lt;10,"&lt;10",IF(tblSalaries[[#This Row],[Years of Experience]]&lt;15,"&lt;15",IF(tblSalaries[[#This Row],[Years of Experience]]&lt;20,"&lt;20"," &gt;20"))))</f>
        <v>&lt;20</v>
      </c>
      <c r="R570" s="14">
        <v>553</v>
      </c>
      <c r="S570" s="14">
        <f>VLOOKUP(tblSalaries[[#This Row],[clean Country]],Table3[[Country]:[GNI]],2,FALSE)</f>
        <v>47310</v>
      </c>
      <c r="T570" s="18">
        <f>tblSalaries[[#This Row],[Salary in USD]]/tblSalaries[[#This Row],[PPP GNI]]</f>
        <v>1.3739167195096174</v>
      </c>
      <c r="U570" s="27">
        <f>IF(ISNUMBER(VLOOKUP(tblSalaries[[#This Row],[clean Country]],calc!$B$22:$C$127,2,TRUE)),tblSalaries[[#This Row],[Salary in USD]],0.001)</f>
        <v>1E-3</v>
      </c>
    </row>
    <row r="571" spans="2:21" ht="15" customHeight="1" x14ac:dyDescent="0.25">
      <c r="B571" s="6" t="s">
        <v>2784</v>
      </c>
      <c r="C571" s="7">
        <v>41055.846944444442</v>
      </c>
      <c r="D571" s="8">
        <v>65000</v>
      </c>
      <c r="E571" s="6">
        <v>65000</v>
      </c>
      <c r="F571" s="6" t="s">
        <v>6</v>
      </c>
      <c r="G571" s="9">
        <f>tblSalaries[[#This Row],[clean Salary (in local currency)]]*VLOOKUP(tblSalaries[[#This Row],[Currency]],tblXrate[],2,FALSE)</f>
        <v>65000</v>
      </c>
      <c r="H571" s="6" t="s">
        <v>910</v>
      </c>
      <c r="I571" s="6" t="s">
        <v>20</v>
      </c>
      <c r="J571" s="6" t="s">
        <v>15</v>
      </c>
      <c r="K571" s="6" t="str">
        <f>VLOOKUP(tblSalaries[[#This Row],[Where do you work]],tblCountries[[Actual]:[Mapping]],2,FALSE)</f>
        <v>USA</v>
      </c>
      <c r="L571" s="6" t="str">
        <f>VLOOKUP(tblSalaries[[#This Row],[clean Country]],tblCountries[[Mapping]:[Region]],2,FALSE)</f>
        <v>America</v>
      </c>
      <c r="M571" s="6">
        <f>VLOOKUP(tblSalaries[[#This Row],[clean Country]],tblCountries[[Mapping]:[geo_latitude]],3,FALSE)</f>
        <v>-100.37109375</v>
      </c>
      <c r="N571" s="6">
        <f>VLOOKUP(tblSalaries[[#This Row],[clean Country]],tblCountries[[Mapping]:[geo_latitude]],4,FALSE)</f>
        <v>40.580584664127599</v>
      </c>
      <c r="O571" s="6" t="s">
        <v>18</v>
      </c>
      <c r="P571" s="6">
        <v>10</v>
      </c>
      <c r="Q571" s="6" t="str">
        <f>IF(tblSalaries[[#This Row],[Years of Experience]]&lt;5,"&lt;5",IF(tblSalaries[[#This Row],[Years of Experience]]&lt;10,"&lt;10",IF(tblSalaries[[#This Row],[Years of Experience]]&lt;15,"&lt;15",IF(tblSalaries[[#This Row],[Years of Experience]]&lt;20,"&lt;20"," &gt;20"))))</f>
        <v>&lt;15</v>
      </c>
      <c r="R571" s="14">
        <v>554</v>
      </c>
      <c r="S571" s="14">
        <f>VLOOKUP(tblSalaries[[#This Row],[clean Country]],Table3[[Country]:[GNI]],2,FALSE)</f>
        <v>47310</v>
      </c>
      <c r="T571" s="18">
        <f>tblSalaries[[#This Row],[Salary in USD]]/tblSalaries[[#This Row],[PPP GNI]]</f>
        <v>1.3739167195096174</v>
      </c>
      <c r="U571" s="27">
        <f>IF(ISNUMBER(VLOOKUP(tblSalaries[[#This Row],[clean Country]],calc!$B$22:$C$127,2,TRUE)),tblSalaries[[#This Row],[Salary in USD]],0.001)</f>
        <v>1E-3</v>
      </c>
    </row>
    <row r="572" spans="2:21" ht="15" customHeight="1" x14ac:dyDescent="0.25">
      <c r="B572" s="6" t="s">
        <v>2856</v>
      </c>
      <c r="C572" s="7">
        <v>41056.194826388892</v>
      </c>
      <c r="D572" s="8">
        <v>65000</v>
      </c>
      <c r="E572" s="6">
        <v>65000</v>
      </c>
      <c r="F572" s="6" t="s">
        <v>6</v>
      </c>
      <c r="G572" s="9">
        <f>tblSalaries[[#This Row],[clean Salary (in local currency)]]*VLOOKUP(tblSalaries[[#This Row],[Currency]],tblXrate[],2,FALSE)</f>
        <v>65000</v>
      </c>
      <c r="H572" s="6" t="s">
        <v>994</v>
      </c>
      <c r="I572" s="6" t="s">
        <v>20</v>
      </c>
      <c r="J572" s="6" t="s">
        <v>15</v>
      </c>
      <c r="K572" s="6" t="str">
        <f>VLOOKUP(tblSalaries[[#This Row],[Where do you work]],tblCountries[[Actual]:[Mapping]],2,FALSE)</f>
        <v>USA</v>
      </c>
      <c r="L572" s="6" t="str">
        <f>VLOOKUP(tblSalaries[[#This Row],[clean Country]],tblCountries[[Mapping]:[Region]],2,FALSE)</f>
        <v>America</v>
      </c>
      <c r="M572" s="6">
        <f>VLOOKUP(tblSalaries[[#This Row],[clean Country]],tblCountries[[Mapping]:[geo_latitude]],3,FALSE)</f>
        <v>-100.37109375</v>
      </c>
      <c r="N572" s="6">
        <f>VLOOKUP(tblSalaries[[#This Row],[clean Country]],tblCountries[[Mapping]:[geo_latitude]],4,FALSE)</f>
        <v>40.580584664127599</v>
      </c>
      <c r="O572" s="6" t="s">
        <v>25</v>
      </c>
      <c r="P572" s="6">
        <v>8</v>
      </c>
      <c r="Q572" s="6" t="str">
        <f>IF(tblSalaries[[#This Row],[Years of Experience]]&lt;5,"&lt;5",IF(tblSalaries[[#This Row],[Years of Experience]]&lt;10,"&lt;10",IF(tblSalaries[[#This Row],[Years of Experience]]&lt;15,"&lt;15",IF(tblSalaries[[#This Row],[Years of Experience]]&lt;20,"&lt;20"," &gt;20"))))</f>
        <v>&lt;10</v>
      </c>
      <c r="R572" s="14">
        <v>555</v>
      </c>
      <c r="S572" s="14">
        <f>VLOOKUP(tblSalaries[[#This Row],[clean Country]],Table3[[Country]:[GNI]],2,FALSE)</f>
        <v>47310</v>
      </c>
      <c r="T572" s="18">
        <f>tblSalaries[[#This Row],[Salary in USD]]/tblSalaries[[#This Row],[PPP GNI]]</f>
        <v>1.3739167195096174</v>
      </c>
      <c r="U572" s="27">
        <f>IF(ISNUMBER(VLOOKUP(tblSalaries[[#This Row],[clean Country]],calc!$B$22:$C$127,2,TRUE)),tblSalaries[[#This Row],[Salary in USD]],0.001)</f>
        <v>1E-3</v>
      </c>
    </row>
    <row r="573" spans="2:21" ht="15" customHeight="1" x14ac:dyDescent="0.25">
      <c r="B573" s="6" t="s">
        <v>3008</v>
      </c>
      <c r="C573" s="7">
        <v>41057.518541666665</v>
      </c>
      <c r="D573" s="8">
        <v>65000</v>
      </c>
      <c r="E573" s="6">
        <v>65000</v>
      </c>
      <c r="F573" s="6" t="s">
        <v>6</v>
      </c>
      <c r="G573" s="9">
        <f>tblSalaries[[#This Row],[clean Salary (in local currency)]]*VLOOKUP(tblSalaries[[#This Row],[Currency]],tblXrate[],2,FALSE)</f>
        <v>65000</v>
      </c>
      <c r="H573" s="6" t="s">
        <v>488</v>
      </c>
      <c r="I573" s="6" t="s">
        <v>488</v>
      </c>
      <c r="J573" s="6" t="s">
        <v>15</v>
      </c>
      <c r="K573" s="6" t="str">
        <f>VLOOKUP(tblSalaries[[#This Row],[Where do you work]],tblCountries[[Actual]:[Mapping]],2,FALSE)</f>
        <v>USA</v>
      </c>
      <c r="L573" s="6" t="str">
        <f>VLOOKUP(tblSalaries[[#This Row],[clean Country]],tblCountries[[Mapping]:[Region]],2,FALSE)</f>
        <v>America</v>
      </c>
      <c r="M573" s="6">
        <f>VLOOKUP(tblSalaries[[#This Row],[clean Country]],tblCountries[[Mapping]:[geo_latitude]],3,FALSE)</f>
        <v>-100.37109375</v>
      </c>
      <c r="N573" s="6">
        <f>VLOOKUP(tblSalaries[[#This Row],[clean Country]],tblCountries[[Mapping]:[geo_latitude]],4,FALSE)</f>
        <v>40.580584664127599</v>
      </c>
      <c r="O573" s="6" t="s">
        <v>9</v>
      </c>
      <c r="P573" s="6">
        <v>9</v>
      </c>
      <c r="Q573" s="6" t="str">
        <f>IF(tblSalaries[[#This Row],[Years of Experience]]&lt;5,"&lt;5",IF(tblSalaries[[#This Row],[Years of Experience]]&lt;10,"&lt;10",IF(tblSalaries[[#This Row],[Years of Experience]]&lt;15,"&lt;15",IF(tblSalaries[[#This Row],[Years of Experience]]&lt;20,"&lt;20"," &gt;20"))))</f>
        <v>&lt;10</v>
      </c>
      <c r="R573" s="14">
        <v>556</v>
      </c>
      <c r="S573" s="14">
        <f>VLOOKUP(tblSalaries[[#This Row],[clean Country]],Table3[[Country]:[GNI]],2,FALSE)</f>
        <v>47310</v>
      </c>
      <c r="T573" s="18">
        <f>tblSalaries[[#This Row],[Salary in USD]]/tblSalaries[[#This Row],[PPP GNI]]</f>
        <v>1.3739167195096174</v>
      </c>
      <c r="U573" s="27">
        <f>IF(ISNUMBER(VLOOKUP(tblSalaries[[#This Row],[clean Country]],calc!$B$22:$C$127,2,TRUE)),tblSalaries[[#This Row],[Salary in USD]],0.001)</f>
        <v>1E-3</v>
      </c>
    </row>
    <row r="574" spans="2:21" ht="15" customHeight="1" x14ac:dyDescent="0.25">
      <c r="B574" s="6" t="s">
        <v>3377</v>
      </c>
      <c r="C574" s="7">
        <v>41058.951574074075</v>
      </c>
      <c r="D574" s="8">
        <v>65000</v>
      </c>
      <c r="E574" s="6">
        <v>65000</v>
      </c>
      <c r="F574" s="6" t="s">
        <v>6</v>
      </c>
      <c r="G574" s="9">
        <f>tblSalaries[[#This Row],[clean Salary (in local currency)]]*VLOOKUP(tblSalaries[[#This Row],[Currency]],tblXrate[],2,FALSE)</f>
        <v>65000</v>
      </c>
      <c r="H574" s="6" t="s">
        <v>1560</v>
      </c>
      <c r="I574" s="6" t="s">
        <v>20</v>
      </c>
      <c r="J574" s="6" t="s">
        <v>15</v>
      </c>
      <c r="K574" s="6" t="str">
        <f>VLOOKUP(tblSalaries[[#This Row],[Where do you work]],tblCountries[[Actual]:[Mapping]],2,FALSE)</f>
        <v>USA</v>
      </c>
      <c r="L574" s="6" t="str">
        <f>VLOOKUP(tblSalaries[[#This Row],[clean Country]],tblCountries[[Mapping]:[Region]],2,FALSE)</f>
        <v>America</v>
      </c>
      <c r="M574" s="6">
        <f>VLOOKUP(tblSalaries[[#This Row],[clean Country]],tblCountries[[Mapping]:[geo_latitude]],3,FALSE)</f>
        <v>-100.37109375</v>
      </c>
      <c r="N574" s="6">
        <f>VLOOKUP(tblSalaries[[#This Row],[clean Country]],tblCountries[[Mapping]:[geo_latitude]],4,FALSE)</f>
        <v>40.580584664127599</v>
      </c>
      <c r="O574" s="6" t="s">
        <v>18</v>
      </c>
      <c r="P574" s="6">
        <v>10</v>
      </c>
      <c r="Q574" s="6" t="str">
        <f>IF(tblSalaries[[#This Row],[Years of Experience]]&lt;5,"&lt;5",IF(tblSalaries[[#This Row],[Years of Experience]]&lt;10,"&lt;10",IF(tblSalaries[[#This Row],[Years of Experience]]&lt;15,"&lt;15",IF(tblSalaries[[#This Row],[Years of Experience]]&lt;20,"&lt;20"," &gt;20"))))</f>
        <v>&lt;15</v>
      </c>
      <c r="R574" s="14">
        <v>557</v>
      </c>
      <c r="S574" s="14">
        <f>VLOOKUP(tblSalaries[[#This Row],[clean Country]],Table3[[Country]:[GNI]],2,FALSE)</f>
        <v>47310</v>
      </c>
      <c r="T574" s="18">
        <f>tblSalaries[[#This Row],[Salary in USD]]/tblSalaries[[#This Row],[PPP GNI]]</f>
        <v>1.3739167195096174</v>
      </c>
      <c r="U574" s="27">
        <f>IF(ISNUMBER(VLOOKUP(tblSalaries[[#This Row],[clean Country]],calc!$B$22:$C$127,2,TRUE)),tblSalaries[[#This Row],[Salary in USD]],0.001)</f>
        <v>1E-3</v>
      </c>
    </row>
    <row r="575" spans="2:21" ht="15" customHeight="1" x14ac:dyDescent="0.25">
      <c r="B575" s="6" t="s">
        <v>3382</v>
      </c>
      <c r="C575" s="7">
        <v>41058.964918981481</v>
      </c>
      <c r="D575" s="8">
        <v>65000</v>
      </c>
      <c r="E575" s="6">
        <v>65000</v>
      </c>
      <c r="F575" s="6" t="s">
        <v>6</v>
      </c>
      <c r="G575" s="9">
        <f>tblSalaries[[#This Row],[clean Salary (in local currency)]]*VLOOKUP(tblSalaries[[#This Row],[Currency]],tblXrate[],2,FALSE)</f>
        <v>65000</v>
      </c>
      <c r="H575" s="6" t="s">
        <v>153</v>
      </c>
      <c r="I575" s="6" t="s">
        <v>20</v>
      </c>
      <c r="J575" s="6" t="s">
        <v>15</v>
      </c>
      <c r="K575" s="6" t="str">
        <f>VLOOKUP(tblSalaries[[#This Row],[Where do you work]],tblCountries[[Actual]:[Mapping]],2,FALSE)</f>
        <v>USA</v>
      </c>
      <c r="L575" s="6" t="str">
        <f>VLOOKUP(tblSalaries[[#This Row],[clean Country]],tblCountries[[Mapping]:[Region]],2,FALSE)</f>
        <v>America</v>
      </c>
      <c r="M575" s="6">
        <f>VLOOKUP(tblSalaries[[#This Row],[clean Country]],tblCountries[[Mapping]:[geo_latitude]],3,FALSE)</f>
        <v>-100.37109375</v>
      </c>
      <c r="N575" s="6">
        <f>VLOOKUP(tblSalaries[[#This Row],[clean Country]],tblCountries[[Mapping]:[geo_latitude]],4,FALSE)</f>
        <v>40.580584664127599</v>
      </c>
      <c r="O575" s="6" t="s">
        <v>13</v>
      </c>
      <c r="P575" s="6">
        <v>14</v>
      </c>
      <c r="Q575" s="6" t="str">
        <f>IF(tblSalaries[[#This Row],[Years of Experience]]&lt;5,"&lt;5",IF(tblSalaries[[#This Row],[Years of Experience]]&lt;10,"&lt;10",IF(tblSalaries[[#This Row],[Years of Experience]]&lt;15,"&lt;15",IF(tblSalaries[[#This Row],[Years of Experience]]&lt;20,"&lt;20"," &gt;20"))))</f>
        <v>&lt;15</v>
      </c>
      <c r="R575" s="14">
        <v>558</v>
      </c>
      <c r="S575" s="14">
        <f>VLOOKUP(tblSalaries[[#This Row],[clean Country]],Table3[[Country]:[GNI]],2,FALSE)</f>
        <v>47310</v>
      </c>
      <c r="T575" s="18">
        <f>tblSalaries[[#This Row],[Salary in USD]]/tblSalaries[[#This Row],[PPP GNI]]</f>
        <v>1.3739167195096174</v>
      </c>
      <c r="U575" s="27">
        <f>IF(ISNUMBER(VLOOKUP(tblSalaries[[#This Row],[clean Country]],calc!$B$22:$C$127,2,TRUE)),tblSalaries[[#This Row],[Salary in USD]],0.001)</f>
        <v>1E-3</v>
      </c>
    </row>
    <row r="576" spans="2:21" ht="15" customHeight="1" x14ac:dyDescent="0.25">
      <c r="B576" s="6" t="s">
        <v>3663</v>
      </c>
      <c r="C576" s="7">
        <v>41065.916435185187</v>
      </c>
      <c r="D576" s="8">
        <v>65000</v>
      </c>
      <c r="E576" s="6">
        <v>65000</v>
      </c>
      <c r="F576" s="6" t="s">
        <v>6</v>
      </c>
      <c r="G576" s="9">
        <f>tblSalaries[[#This Row],[clean Salary (in local currency)]]*VLOOKUP(tblSalaries[[#This Row],[Currency]],tblXrate[],2,FALSE)</f>
        <v>65000</v>
      </c>
      <c r="H576" s="6" t="s">
        <v>207</v>
      </c>
      <c r="I576" s="6" t="s">
        <v>20</v>
      </c>
      <c r="J576" s="6" t="s">
        <v>15</v>
      </c>
      <c r="K576" s="6" t="str">
        <f>VLOOKUP(tblSalaries[[#This Row],[Where do you work]],tblCountries[[Actual]:[Mapping]],2,FALSE)</f>
        <v>USA</v>
      </c>
      <c r="L576" s="6" t="str">
        <f>VLOOKUP(tblSalaries[[#This Row],[clean Country]],tblCountries[[Mapping]:[Region]],2,FALSE)</f>
        <v>America</v>
      </c>
      <c r="M576" s="6">
        <f>VLOOKUP(tblSalaries[[#This Row],[clean Country]],tblCountries[[Mapping]:[geo_latitude]],3,FALSE)</f>
        <v>-100.37109375</v>
      </c>
      <c r="N576" s="6">
        <f>VLOOKUP(tblSalaries[[#This Row],[clean Country]],tblCountries[[Mapping]:[geo_latitude]],4,FALSE)</f>
        <v>40.580584664127599</v>
      </c>
      <c r="O576" s="6" t="s">
        <v>9</v>
      </c>
      <c r="P576" s="6">
        <v>8</v>
      </c>
      <c r="Q576" s="6" t="str">
        <f>IF(tblSalaries[[#This Row],[Years of Experience]]&lt;5,"&lt;5",IF(tblSalaries[[#This Row],[Years of Experience]]&lt;10,"&lt;10",IF(tblSalaries[[#This Row],[Years of Experience]]&lt;15,"&lt;15",IF(tblSalaries[[#This Row],[Years of Experience]]&lt;20,"&lt;20"," &gt;20"))))</f>
        <v>&lt;10</v>
      </c>
      <c r="R576" s="14">
        <v>559</v>
      </c>
      <c r="S576" s="14">
        <f>VLOOKUP(tblSalaries[[#This Row],[clean Country]],Table3[[Country]:[GNI]],2,FALSE)</f>
        <v>47310</v>
      </c>
      <c r="T576" s="18">
        <f>tblSalaries[[#This Row],[Salary in USD]]/tblSalaries[[#This Row],[PPP GNI]]</f>
        <v>1.3739167195096174</v>
      </c>
      <c r="U576" s="27">
        <f>IF(ISNUMBER(VLOOKUP(tblSalaries[[#This Row],[clean Country]],calc!$B$22:$C$127,2,TRUE)),tblSalaries[[#This Row],[Salary in USD]],0.001)</f>
        <v>1E-3</v>
      </c>
    </row>
    <row r="577" spans="2:21" ht="15" customHeight="1" x14ac:dyDescent="0.25">
      <c r="B577" s="6" t="s">
        <v>3673</v>
      </c>
      <c r="C577" s="7">
        <v>41066.095300925925</v>
      </c>
      <c r="D577" s="8">
        <v>65000</v>
      </c>
      <c r="E577" s="6">
        <v>65000</v>
      </c>
      <c r="F577" s="6" t="s">
        <v>6</v>
      </c>
      <c r="G577" s="9">
        <f>tblSalaries[[#This Row],[clean Salary (in local currency)]]*VLOOKUP(tblSalaries[[#This Row],[Currency]],tblXrate[],2,FALSE)</f>
        <v>65000</v>
      </c>
      <c r="H577" s="6" t="s">
        <v>1840</v>
      </c>
      <c r="I577" s="6" t="s">
        <v>20</v>
      </c>
      <c r="J577" s="6" t="s">
        <v>15</v>
      </c>
      <c r="K577" s="6" t="str">
        <f>VLOOKUP(tblSalaries[[#This Row],[Where do you work]],tblCountries[[Actual]:[Mapping]],2,FALSE)</f>
        <v>USA</v>
      </c>
      <c r="L577" s="6" t="str">
        <f>VLOOKUP(tblSalaries[[#This Row],[clean Country]],tblCountries[[Mapping]:[Region]],2,FALSE)</f>
        <v>America</v>
      </c>
      <c r="M577" s="6">
        <f>VLOOKUP(tblSalaries[[#This Row],[clean Country]],tblCountries[[Mapping]:[geo_latitude]],3,FALSE)</f>
        <v>-100.37109375</v>
      </c>
      <c r="N577" s="6">
        <f>VLOOKUP(tblSalaries[[#This Row],[clean Country]],tblCountries[[Mapping]:[geo_latitude]],4,FALSE)</f>
        <v>40.580584664127599</v>
      </c>
      <c r="O577" s="6" t="s">
        <v>13</v>
      </c>
      <c r="P577" s="6">
        <v>4</v>
      </c>
      <c r="Q577" s="6" t="str">
        <f>IF(tblSalaries[[#This Row],[Years of Experience]]&lt;5,"&lt;5",IF(tblSalaries[[#This Row],[Years of Experience]]&lt;10,"&lt;10",IF(tblSalaries[[#This Row],[Years of Experience]]&lt;15,"&lt;15",IF(tblSalaries[[#This Row],[Years of Experience]]&lt;20,"&lt;20"," &gt;20"))))</f>
        <v>&lt;5</v>
      </c>
      <c r="R577" s="14">
        <v>560</v>
      </c>
      <c r="S577" s="14">
        <f>VLOOKUP(tblSalaries[[#This Row],[clean Country]],Table3[[Country]:[GNI]],2,FALSE)</f>
        <v>47310</v>
      </c>
      <c r="T577" s="18">
        <f>tblSalaries[[#This Row],[Salary in USD]]/tblSalaries[[#This Row],[PPP GNI]]</f>
        <v>1.3739167195096174</v>
      </c>
      <c r="U577" s="27">
        <f>IF(ISNUMBER(VLOOKUP(tblSalaries[[#This Row],[clean Country]],calc!$B$22:$C$127,2,TRUE)),tblSalaries[[#This Row],[Salary in USD]],0.001)</f>
        <v>1E-3</v>
      </c>
    </row>
    <row r="578" spans="2:21" ht="15" customHeight="1" x14ac:dyDescent="0.25">
      <c r="B578" s="6" t="s">
        <v>3732</v>
      </c>
      <c r="C578" s="7">
        <v>41069.05259259259</v>
      </c>
      <c r="D578" s="8">
        <v>65000</v>
      </c>
      <c r="E578" s="6">
        <v>65000</v>
      </c>
      <c r="F578" s="6" t="s">
        <v>6</v>
      </c>
      <c r="G578" s="9">
        <f>tblSalaries[[#This Row],[clean Salary (in local currency)]]*VLOOKUP(tblSalaries[[#This Row],[Currency]],tblXrate[],2,FALSE)</f>
        <v>65000</v>
      </c>
      <c r="H578" s="6" t="s">
        <v>1884</v>
      </c>
      <c r="I578" s="6" t="s">
        <v>52</v>
      </c>
      <c r="J578" s="6" t="s">
        <v>15</v>
      </c>
      <c r="K578" s="6" t="str">
        <f>VLOOKUP(tblSalaries[[#This Row],[Where do you work]],tblCountries[[Actual]:[Mapping]],2,FALSE)</f>
        <v>USA</v>
      </c>
      <c r="L578" s="6" t="str">
        <f>VLOOKUP(tblSalaries[[#This Row],[clean Country]],tblCountries[[Mapping]:[Region]],2,FALSE)</f>
        <v>America</v>
      </c>
      <c r="M578" s="6">
        <f>VLOOKUP(tblSalaries[[#This Row],[clean Country]],tblCountries[[Mapping]:[geo_latitude]],3,FALSE)</f>
        <v>-100.37109375</v>
      </c>
      <c r="N578" s="6">
        <f>VLOOKUP(tblSalaries[[#This Row],[clean Country]],tblCountries[[Mapping]:[geo_latitude]],4,FALSE)</f>
        <v>40.580584664127599</v>
      </c>
      <c r="O578" s="6" t="s">
        <v>9</v>
      </c>
      <c r="P578" s="6">
        <v>2</v>
      </c>
      <c r="Q578" s="6" t="str">
        <f>IF(tblSalaries[[#This Row],[Years of Experience]]&lt;5,"&lt;5",IF(tblSalaries[[#This Row],[Years of Experience]]&lt;10,"&lt;10",IF(tblSalaries[[#This Row],[Years of Experience]]&lt;15,"&lt;15",IF(tblSalaries[[#This Row],[Years of Experience]]&lt;20,"&lt;20"," &gt;20"))))</f>
        <v>&lt;5</v>
      </c>
      <c r="R578" s="14">
        <v>561</v>
      </c>
      <c r="S578" s="14">
        <f>VLOOKUP(tblSalaries[[#This Row],[clean Country]],Table3[[Country]:[GNI]],2,FALSE)</f>
        <v>47310</v>
      </c>
      <c r="T578" s="18">
        <f>tblSalaries[[#This Row],[Salary in USD]]/tblSalaries[[#This Row],[PPP GNI]]</f>
        <v>1.3739167195096174</v>
      </c>
      <c r="U578" s="27">
        <f>IF(ISNUMBER(VLOOKUP(tblSalaries[[#This Row],[clean Country]],calc!$B$22:$C$127,2,TRUE)),tblSalaries[[#This Row],[Salary in USD]],0.001)</f>
        <v>1E-3</v>
      </c>
    </row>
    <row r="579" spans="2:21" ht="15" customHeight="1" x14ac:dyDescent="0.25">
      <c r="B579" s="6" t="s">
        <v>3766</v>
      </c>
      <c r="C579" s="7">
        <v>41072.113391203704</v>
      </c>
      <c r="D579" s="8" t="s">
        <v>1908</v>
      </c>
      <c r="E579" s="6">
        <v>65000</v>
      </c>
      <c r="F579" s="6" t="s">
        <v>6</v>
      </c>
      <c r="G579" s="9">
        <f>tblSalaries[[#This Row],[clean Salary (in local currency)]]*VLOOKUP(tblSalaries[[#This Row],[Currency]],tblXrate[],2,FALSE)</f>
        <v>65000</v>
      </c>
      <c r="H579" s="6" t="s">
        <v>1909</v>
      </c>
      <c r="I579" s="6" t="s">
        <v>20</v>
      </c>
      <c r="J579" s="6" t="s">
        <v>15</v>
      </c>
      <c r="K579" s="6" t="str">
        <f>VLOOKUP(tblSalaries[[#This Row],[Where do you work]],tblCountries[[Actual]:[Mapping]],2,FALSE)</f>
        <v>USA</v>
      </c>
      <c r="L579" s="6" t="str">
        <f>VLOOKUP(tblSalaries[[#This Row],[clean Country]],tblCountries[[Mapping]:[Region]],2,FALSE)</f>
        <v>America</v>
      </c>
      <c r="M579" s="6">
        <f>VLOOKUP(tblSalaries[[#This Row],[clean Country]],tblCountries[[Mapping]:[geo_latitude]],3,FALSE)</f>
        <v>-100.37109375</v>
      </c>
      <c r="N579" s="6">
        <f>VLOOKUP(tblSalaries[[#This Row],[clean Country]],tblCountries[[Mapping]:[geo_latitude]],4,FALSE)</f>
        <v>40.580584664127599</v>
      </c>
      <c r="O579" s="6" t="s">
        <v>9</v>
      </c>
      <c r="P579" s="6">
        <v>14</v>
      </c>
      <c r="Q579" s="6" t="str">
        <f>IF(tblSalaries[[#This Row],[Years of Experience]]&lt;5,"&lt;5",IF(tblSalaries[[#This Row],[Years of Experience]]&lt;10,"&lt;10",IF(tblSalaries[[#This Row],[Years of Experience]]&lt;15,"&lt;15",IF(tblSalaries[[#This Row],[Years of Experience]]&lt;20,"&lt;20"," &gt;20"))))</f>
        <v>&lt;15</v>
      </c>
      <c r="R579" s="14">
        <v>562</v>
      </c>
      <c r="S579" s="14">
        <f>VLOOKUP(tblSalaries[[#This Row],[clean Country]],Table3[[Country]:[GNI]],2,FALSE)</f>
        <v>47310</v>
      </c>
      <c r="T579" s="18">
        <f>tblSalaries[[#This Row],[Salary in USD]]/tblSalaries[[#This Row],[PPP GNI]]</f>
        <v>1.3739167195096174</v>
      </c>
      <c r="U579" s="27">
        <f>IF(ISNUMBER(VLOOKUP(tblSalaries[[#This Row],[clean Country]],calc!$B$22:$C$127,2,TRUE)),tblSalaries[[#This Row],[Salary in USD]],0.001)</f>
        <v>1E-3</v>
      </c>
    </row>
    <row r="580" spans="2:21" ht="15" customHeight="1" x14ac:dyDescent="0.25">
      <c r="B580" s="6" t="s">
        <v>3767</v>
      </c>
      <c r="C580" s="7">
        <v>41072.124490740738</v>
      </c>
      <c r="D580" s="8">
        <v>65000</v>
      </c>
      <c r="E580" s="6">
        <v>65000</v>
      </c>
      <c r="F580" s="6" t="s">
        <v>6</v>
      </c>
      <c r="G580" s="9">
        <f>tblSalaries[[#This Row],[clean Salary (in local currency)]]*VLOOKUP(tblSalaries[[#This Row],[Currency]],tblXrate[],2,FALSE)</f>
        <v>65000</v>
      </c>
      <c r="H580" s="6" t="s">
        <v>153</v>
      </c>
      <c r="I580" s="6" t="s">
        <v>20</v>
      </c>
      <c r="J580" s="6" t="s">
        <v>15</v>
      </c>
      <c r="K580" s="6" t="str">
        <f>VLOOKUP(tblSalaries[[#This Row],[Where do you work]],tblCountries[[Actual]:[Mapping]],2,FALSE)</f>
        <v>USA</v>
      </c>
      <c r="L580" s="6" t="str">
        <f>VLOOKUP(tblSalaries[[#This Row],[clean Country]],tblCountries[[Mapping]:[Region]],2,FALSE)</f>
        <v>America</v>
      </c>
      <c r="M580" s="6">
        <f>VLOOKUP(tblSalaries[[#This Row],[clean Country]],tblCountries[[Mapping]:[geo_latitude]],3,FALSE)</f>
        <v>-100.37109375</v>
      </c>
      <c r="N580" s="6">
        <f>VLOOKUP(tblSalaries[[#This Row],[clean Country]],tblCountries[[Mapping]:[geo_latitude]],4,FALSE)</f>
        <v>40.580584664127599</v>
      </c>
      <c r="O580" s="6" t="s">
        <v>18</v>
      </c>
      <c r="P580" s="6">
        <v>10</v>
      </c>
      <c r="Q580" s="6" t="str">
        <f>IF(tblSalaries[[#This Row],[Years of Experience]]&lt;5,"&lt;5",IF(tblSalaries[[#This Row],[Years of Experience]]&lt;10,"&lt;10",IF(tblSalaries[[#This Row],[Years of Experience]]&lt;15,"&lt;15",IF(tblSalaries[[#This Row],[Years of Experience]]&lt;20,"&lt;20"," &gt;20"))))</f>
        <v>&lt;15</v>
      </c>
      <c r="R580" s="14">
        <v>563</v>
      </c>
      <c r="S580" s="14">
        <f>VLOOKUP(tblSalaries[[#This Row],[clean Country]],Table3[[Country]:[GNI]],2,FALSE)</f>
        <v>47310</v>
      </c>
      <c r="T580" s="18">
        <f>tblSalaries[[#This Row],[Salary in USD]]/tblSalaries[[#This Row],[PPP GNI]]</f>
        <v>1.3739167195096174</v>
      </c>
      <c r="U580" s="27">
        <f>IF(ISNUMBER(VLOOKUP(tblSalaries[[#This Row],[clean Country]],calc!$B$22:$C$127,2,TRUE)),tblSalaries[[#This Row],[Salary in USD]],0.001)</f>
        <v>1E-3</v>
      </c>
    </row>
    <row r="581" spans="2:21" ht="15" customHeight="1" x14ac:dyDescent="0.25">
      <c r="B581" s="6" t="s">
        <v>3768</v>
      </c>
      <c r="C581" s="7">
        <v>41072.147534722222</v>
      </c>
      <c r="D581" s="8">
        <v>65000</v>
      </c>
      <c r="E581" s="6">
        <v>65000</v>
      </c>
      <c r="F581" s="6" t="s">
        <v>6</v>
      </c>
      <c r="G581" s="9">
        <f>tblSalaries[[#This Row],[clean Salary (in local currency)]]*VLOOKUP(tblSalaries[[#This Row],[Currency]],tblXrate[],2,FALSE)</f>
        <v>65000</v>
      </c>
      <c r="H581" s="6" t="s">
        <v>296</v>
      </c>
      <c r="I581" s="6" t="s">
        <v>488</v>
      </c>
      <c r="J581" s="6" t="s">
        <v>15</v>
      </c>
      <c r="K581" s="6" t="str">
        <f>VLOOKUP(tblSalaries[[#This Row],[Where do you work]],tblCountries[[Actual]:[Mapping]],2,FALSE)</f>
        <v>USA</v>
      </c>
      <c r="L581" s="6" t="str">
        <f>VLOOKUP(tblSalaries[[#This Row],[clean Country]],tblCountries[[Mapping]:[Region]],2,FALSE)</f>
        <v>America</v>
      </c>
      <c r="M581" s="6">
        <f>VLOOKUP(tblSalaries[[#This Row],[clean Country]],tblCountries[[Mapping]:[geo_latitude]],3,FALSE)</f>
        <v>-100.37109375</v>
      </c>
      <c r="N581" s="6">
        <f>VLOOKUP(tblSalaries[[#This Row],[clean Country]],tblCountries[[Mapping]:[geo_latitude]],4,FALSE)</f>
        <v>40.580584664127599</v>
      </c>
      <c r="O581" s="6" t="s">
        <v>18</v>
      </c>
      <c r="P581" s="6">
        <v>13</v>
      </c>
      <c r="Q581" s="6" t="str">
        <f>IF(tblSalaries[[#This Row],[Years of Experience]]&lt;5,"&lt;5",IF(tblSalaries[[#This Row],[Years of Experience]]&lt;10,"&lt;10",IF(tblSalaries[[#This Row],[Years of Experience]]&lt;15,"&lt;15",IF(tblSalaries[[#This Row],[Years of Experience]]&lt;20,"&lt;20"," &gt;20"))))</f>
        <v>&lt;15</v>
      </c>
      <c r="R581" s="14">
        <v>564</v>
      </c>
      <c r="S581" s="14">
        <f>VLOOKUP(tblSalaries[[#This Row],[clean Country]],Table3[[Country]:[GNI]],2,FALSE)</f>
        <v>47310</v>
      </c>
      <c r="T581" s="18">
        <f>tblSalaries[[#This Row],[Salary in USD]]/tblSalaries[[#This Row],[PPP GNI]]</f>
        <v>1.3739167195096174</v>
      </c>
      <c r="U581" s="27">
        <f>IF(ISNUMBER(VLOOKUP(tblSalaries[[#This Row],[clean Country]],calc!$B$22:$C$127,2,TRUE)),tblSalaries[[#This Row],[Salary in USD]],0.001)</f>
        <v>1E-3</v>
      </c>
    </row>
    <row r="582" spans="2:21" ht="15" customHeight="1" x14ac:dyDescent="0.25">
      <c r="B582" s="6" t="s">
        <v>2783</v>
      </c>
      <c r="C582" s="7">
        <v>41055.844768518517</v>
      </c>
      <c r="D582" s="8" t="s">
        <v>908</v>
      </c>
      <c r="E582" s="6">
        <v>66000</v>
      </c>
      <c r="F582" s="6" t="s">
        <v>86</v>
      </c>
      <c r="G582" s="9">
        <f>tblSalaries[[#This Row],[clean Salary (in local currency)]]*VLOOKUP(tblSalaries[[#This Row],[Currency]],tblXrate[],2,FALSE)</f>
        <v>64901.860520001574</v>
      </c>
      <c r="H582" s="6" t="s">
        <v>909</v>
      </c>
      <c r="I582" s="6" t="s">
        <v>20</v>
      </c>
      <c r="J582" s="6" t="s">
        <v>88</v>
      </c>
      <c r="K582" s="6" t="str">
        <f>VLOOKUP(tblSalaries[[#This Row],[Where do you work]],tblCountries[[Actual]:[Mapping]],2,FALSE)</f>
        <v>Canada</v>
      </c>
      <c r="L582" s="6" t="str">
        <f>VLOOKUP(tblSalaries[[#This Row],[clean Country]],tblCountries[[Mapping]:[Region]],2,FALSE)</f>
        <v>America</v>
      </c>
      <c r="M582" s="6">
        <f>VLOOKUP(tblSalaries[[#This Row],[clean Country]],tblCountries[[Mapping]:[geo_latitude]],3,FALSE)</f>
        <v>-96.081121840459303</v>
      </c>
      <c r="N582" s="6">
        <f>VLOOKUP(tblSalaries[[#This Row],[clean Country]],tblCountries[[Mapping]:[geo_latitude]],4,FALSE)</f>
        <v>62.8661033080922</v>
      </c>
      <c r="O582" s="6" t="s">
        <v>18</v>
      </c>
      <c r="P582" s="6">
        <v>20</v>
      </c>
      <c r="Q582" s="6" t="str">
        <f>IF(tblSalaries[[#This Row],[Years of Experience]]&lt;5,"&lt;5",IF(tblSalaries[[#This Row],[Years of Experience]]&lt;10,"&lt;10",IF(tblSalaries[[#This Row],[Years of Experience]]&lt;15,"&lt;15",IF(tblSalaries[[#This Row],[Years of Experience]]&lt;20,"&lt;20"," &gt;20"))))</f>
        <v xml:space="preserve"> &gt;20</v>
      </c>
      <c r="R582" s="14">
        <v>565</v>
      </c>
      <c r="S582" s="14">
        <f>VLOOKUP(tblSalaries[[#This Row],[clean Country]],Table3[[Country]:[GNI]],2,FALSE)</f>
        <v>38370</v>
      </c>
      <c r="T582" s="18">
        <f>tblSalaries[[#This Row],[Salary in USD]]/tblSalaries[[#This Row],[PPP GNI]]</f>
        <v>1.6914740818348077</v>
      </c>
      <c r="U582" s="27">
        <f>IF(ISNUMBER(VLOOKUP(tblSalaries[[#This Row],[clean Country]],calc!$B$22:$C$127,2,TRUE)),tblSalaries[[#This Row],[Salary in USD]],0.001)</f>
        <v>1E-3</v>
      </c>
    </row>
    <row r="583" spans="2:21" ht="15" customHeight="1" x14ac:dyDescent="0.25">
      <c r="B583" s="6" t="s">
        <v>3389</v>
      </c>
      <c r="C583" s="7">
        <v>41059.001481481479</v>
      </c>
      <c r="D583" s="8">
        <v>64500</v>
      </c>
      <c r="E583" s="6">
        <v>64500</v>
      </c>
      <c r="F583" s="6" t="s">
        <v>6</v>
      </c>
      <c r="G583" s="9">
        <f>tblSalaries[[#This Row],[clean Salary (in local currency)]]*VLOOKUP(tblSalaries[[#This Row],[Currency]],tblXrate[],2,FALSE)</f>
        <v>64500</v>
      </c>
      <c r="H583" s="6" t="s">
        <v>1570</v>
      </c>
      <c r="I583" s="6" t="s">
        <v>20</v>
      </c>
      <c r="J583" s="6" t="s">
        <v>15</v>
      </c>
      <c r="K583" s="6" t="str">
        <f>VLOOKUP(tblSalaries[[#This Row],[Where do you work]],tblCountries[[Actual]:[Mapping]],2,FALSE)</f>
        <v>USA</v>
      </c>
      <c r="L583" s="6" t="str">
        <f>VLOOKUP(tblSalaries[[#This Row],[clean Country]],tblCountries[[Mapping]:[Region]],2,FALSE)</f>
        <v>America</v>
      </c>
      <c r="M583" s="6">
        <f>VLOOKUP(tblSalaries[[#This Row],[clean Country]],tblCountries[[Mapping]:[geo_latitude]],3,FALSE)</f>
        <v>-100.37109375</v>
      </c>
      <c r="N583" s="6">
        <f>VLOOKUP(tblSalaries[[#This Row],[clean Country]],tblCountries[[Mapping]:[geo_latitude]],4,FALSE)</f>
        <v>40.580584664127599</v>
      </c>
      <c r="O583" s="6" t="s">
        <v>9</v>
      </c>
      <c r="P583" s="6">
        <v>13</v>
      </c>
      <c r="Q583" s="6" t="str">
        <f>IF(tblSalaries[[#This Row],[Years of Experience]]&lt;5,"&lt;5",IF(tblSalaries[[#This Row],[Years of Experience]]&lt;10,"&lt;10",IF(tblSalaries[[#This Row],[Years of Experience]]&lt;15,"&lt;15",IF(tblSalaries[[#This Row],[Years of Experience]]&lt;20,"&lt;20"," &gt;20"))))</f>
        <v>&lt;15</v>
      </c>
      <c r="R583" s="14">
        <v>566</v>
      </c>
      <c r="S583" s="14">
        <f>VLOOKUP(tblSalaries[[#This Row],[clean Country]],Table3[[Country]:[GNI]],2,FALSE)</f>
        <v>47310</v>
      </c>
      <c r="T583" s="18">
        <f>tblSalaries[[#This Row],[Salary in USD]]/tblSalaries[[#This Row],[PPP GNI]]</f>
        <v>1.3633481293595435</v>
      </c>
      <c r="U583" s="27">
        <f>IF(ISNUMBER(VLOOKUP(tblSalaries[[#This Row],[clean Country]],calc!$B$22:$C$127,2,TRUE)),tblSalaries[[#This Row],[Salary in USD]],0.001)</f>
        <v>1E-3</v>
      </c>
    </row>
    <row r="584" spans="2:21" ht="15" customHeight="1" x14ac:dyDescent="0.25">
      <c r="B584" s="6" t="s">
        <v>3489</v>
      </c>
      <c r="C584" s="7">
        <v>41060.100428240738</v>
      </c>
      <c r="D584" s="8">
        <v>64300</v>
      </c>
      <c r="E584" s="6">
        <v>64300</v>
      </c>
      <c r="F584" s="6" t="s">
        <v>6</v>
      </c>
      <c r="G584" s="9">
        <f>tblSalaries[[#This Row],[clean Salary (in local currency)]]*VLOOKUP(tblSalaries[[#This Row],[Currency]],tblXrate[],2,FALSE)</f>
        <v>64300</v>
      </c>
      <c r="H584" s="6" t="s">
        <v>1668</v>
      </c>
      <c r="I584" s="6" t="s">
        <v>310</v>
      </c>
      <c r="J584" s="6" t="s">
        <v>15</v>
      </c>
      <c r="K584" s="6" t="str">
        <f>VLOOKUP(tblSalaries[[#This Row],[Where do you work]],tblCountries[[Actual]:[Mapping]],2,FALSE)</f>
        <v>USA</v>
      </c>
      <c r="L584" s="6" t="str">
        <f>VLOOKUP(tblSalaries[[#This Row],[clean Country]],tblCountries[[Mapping]:[Region]],2,FALSE)</f>
        <v>America</v>
      </c>
      <c r="M584" s="6">
        <f>VLOOKUP(tblSalaries[[#This Row],[clean Country]],tblCountries[[Mapping]:[geo_latitude]],3,FALSE)</f>
        <v>-100.37109375</v>
      </c>
      <c r="N584" s="6">
        <f>VLOOKUP(tblSalaries[[#This Row],[clean Country]],tblCountries[[Mapping]:[geo_latitude]],4,FALSE)</f>
        <v>40.580584664127599</v>
      </c>
      <c r="O584" s="6" t="s">
        <v>9</v>
      </c>
      <c r="P584" s="6">
        <v>15</v>
      </c>
      <c r="Q584" s="6" t="str">
        <f>IF(tblSalaries[[#This Row],[Years of Experience]]&lt;5,"&lt;5",IF(tblSalaries[[#This Row],[Years of Experience]]&lt;10,"&lt;10",IF(tblSalaries[[#This Row],[Years of Experience]]&lt;15,"&lt;15",IF(tblSalaries[[#This Row],[Years of Experience]]&lt;20,"&lt;20"," &gt;20"))))</f>
        <v>&lt;20</v>
      </c>
      <c r="R584" s="14">
        <v>567</v>
      </c>
      <c r="S584" s="14">
        <f>VLOOKUP(tblSalaries[[#This Row],[clean Country]],Table3[[Country]:[GNI]],2,FALSE)</f>
        <v>47310</v>
      </c>
      <c r="T584" s="18">
        <f>tblSalaries[[#This Row],[Salary in USD]]/tblSalaries[[#This Row],[PPP GNI]]</f>
        <v>1.3591206932995139</v>
      </c>
      <c r="U584" s="27">
        <f>IF(ISNUMBER(VLOOKUP(tblSalaries[[#This Row],[clean Country]],calc!$B$22:$C$127,2,TRUE)),tblSalaries[[#This Row],[Salary in USD]],0.001)</f>
        <v>1E-3</v>
      </c>
    </row>
    <row r="585" spans="2:21" ht="15" customHeight="1" x14ac:dyDescent="0.25">
      <c r="B585" s="6" t="s">
        <v>3850</v>
      </c>
      <c r="C585" s="7">
        <v>41077.560162037036</v>
      </c>
      <c r="D585" s="8" t="s">
        <v>1975</v>
      </c>
      <c r="E585" s="6">
        <v>63000</v>
      </c>
      <c r="F585" s="6" t="s">
        <v>82</v>
      </c>
      <c r="G585" s="9">
        <f>tblSalaries[[#This Row],[clean Salary (in local currency)]]*VLOOKUP(tblSalaries[[#This Row],[Currency]],tblXrate[],2,FALSE)</f>
        <v>64254.308353366054</v>
      </c>
      <c r="H585" s="6" t="s">
        <v>1976</v>
      </c>
      <c r="I585" s="6" t="s">
        <v>310</v>
      </c>
      <c r="J585" s="6" t="s">
        <v>84</v>
      </c>
      <c r="K585" s="6" t="str">
        <f>VLOOKUP(tblSalaries[[#This Row],[Where do you work]],tblCountries[[Actual]:[Mapping]],2,FALSE)</f>
        <v>Australia</v>
      </c>
      <c r="L585" s="6" t="str">
        <f>VLOOKUP(tblSalaries[[#This Row],[clean Country]],tblCountries[[Mapping]:[Region]],2,FALSE)</f>
        <v>Australia</v>
      </c>
      <c r="M585" s="6">
        <f>VLOOKUP(tblSalaries[[#This Row],[clean Country]],tblCountries[[Mapping]:[geo_latitude]],3,FALSE)</f>
        <v>136.67140151954899</v>
      </c>
      <c r="N585" s="6">
        <f>VLOOKUP(tblSalaries[[#This Row],[clean Country]],tblCountries[[Mapping]:[geo_latitude]],4,FALSE)</f>
        <v>-24.803590596310801</v>
      </c>
      <c r="O585" s="6" t="s">
        <v>13</v>
      </c>
      <c r="P585" s="6">
        <v>3</v>
      </c>
      <c r="Q585" s="6" t="str">
        <f>IF(tblSalaries[[#This Row],[Years of Experience]]&lt;5,"&lt;5",IF(tblSalaries[[#This Row],[Years of Experience]]&lt;10,"&lt;10",IF(tblSalaries[[#This Row],[Years of Experience]]&lt;15,"&lt;15",IF(tblSalaries[[#This Row],[Years of Experience]]&lt;20,"&lt;20"," &gt;20"))))</f>
        <v>&lt;5</v>
      </c>
      <c r="R585" s="14">
        <v>568</v>
      </c>
      <c r="S585" s="14">
        <f>VLOOKUP(tblSalaries[[#This Row],[clean Country]],Table3[[Country]:[GNI]],2,FALSE)</f>
        <v>36910</v>
      </c>
      <c r="T585" s="18">
        <f>tblSalaries[[#This Row],[Salary in USD]]/tblSalaries[[#This Row],[PPP GNI]]</f>
        <v>1.7408373978153902</v>
      </c>
      <c r="U585" s="27">
        <f>IF(ISNUMBER(VLOOKUP(tblSalaries[[#This Row],[clean Country]],calc!$B$22:$C$127,2,TRUE)),tblSalaries[[#This Row],[Salary in USD]],0.001)</f>
        <v>64254.308353366054</v>
      </c>
    </row>
    <row r="586" spans="2:21" ht="15" customHeight="1" x14ac:dyDescent="0.25">
      <c r="B586" s="6" t="s">
        <v>3462</v>
      </c>
      <c r="C586" s="7">
        <v>41059.847118055557</v>
      </c>
      <c r="D586" s="8">
        <v>64000</v>
      </c>
      <c r="E586" s="6">
        <v>64000</v>
      </c>
      <c r="F586" s="6" t="s">
        <v>6</v>
      </c>
      <c r="G586" s="9">
        <f>tblSalaries[[#This Row],[clean Salary (in local currency)]]*VLOOKUP(tblSalaries[[#This Row],[Currency]],tblXrate[],2,FALSE)</f>
        <v>64000</v>
      </c>
      <c r="H586" s="6" t="s">
        <v>564</v>
      </c>
      <c r="I586" s="6" t="s">
        <v>52</v>
      </c>
      <c r="J586" s="6" t="s">
        <v>15</v>
      </c>
      <c r="K586" s="6" t="str">
        <f>VLOOKUP(tblSalaries[[#This Row],[Where do you work]],tblCountries[[Actual]:[Mapping]],2,FALSE)</f>
        <v>USA</v>
      </c>
      <c r="L586" s="6" t="str">
        <f>VLOOKUP(tblSalaries[[#This Row],[clean Country]],tblCountries[[Mapping]:[Region]],2,FALSE)</f>
        <v>America</v>
      </c>
      <c r="M586" s="6">
        <f>VLOOKUP(tblSalaries[[#This Row],[clean Country]],tblCountries[[Mapping]:[geo_latitude]],3,FALSE)</f>
        <v>-100.37109375</v>
      </c>
      <c r="N586" s="6">
        <f>VLOOKUP(tblSalaries[[#This Row],[clean Country]],tblCountries[[Mapping]:[geo_latitude]],4,FALSE)</f>
        <v>40.580584664127599</v>
      </c>
      <c r="O586" s="6" t="s">
        <v>18</v>
      </c>
      <c r="P586" s="6">
        <v>12</v>
      </c>
      <c r="Q586" s="6" t="str">
        <f>IF(tblSalaries[[#This Row],[Years of Experience]]&lt;5,"&lt;5",IF(tblSalaries[[#This Row],[Years of Experience]]&lt;10,"&lt;10",IF(tblSalaries[[#This Row],[Years of Experience]]&lt;15,"&lt;15",IF(tblSalaries[[#This Row],[Years of Experience]]&lt;20,"&lt;20"," &gt;20"))))</f>
        <v>&lt;15</v>
      </c>
      <c r="R586" s="14">
        <v>569</v>
      </c>
      <c r="S586" s="14">
        <f>VLOOKUP(tblSalaries[[#This Row],[clean Country]],Table3[[Country]:[GNI]],2,FALSE)</f>
        <v>47310</v>
      </c>
      <c r="T586" s="18">
        <f>tblSalaries[[#This Row],[Salary in USD]]/tblSalaries[[#This Row],[PPP GNI]]</f>
        <v>1.3527795392094695</v>
      </c>
      <c r="U586" s="27">
        <f>IF(ISNUMBER(VLOOKUP(tblSalaries[[#This Row],[clean Country]],calc!$B$22:$C$127,2,TRUE)),tblSalaries[[#This Row],[Salary in USD]],0.001)</f>
        <v>1E-3</v>
      </c>
    </row>
    <row r="587" spans="2:21" ht="15" customHeight="1" x14ac:dyDescent="0.25">
      <c r="B587" s="6" t="s">
        <v>2248</v>
      </c>
      <c r="C587" s="7">
        <v>41055.04414351852</v>
      </c>
      <c r="D587" s="8">
        <v>65000</v>
      </c>
      <c r="E587" s="6">
        <v>65000</v>
      </c>
      <c r="F587" s="6" t="s">
        <v>86</v>
      </c>
      <c r="G587" s="9">
        <f>tblSalaries[[#This Row],[clean Salary (in local currency)]]*VLOOKUP(tblSalaries[[#This Row],[Currency]],tblXrate[],2,FALSE)</f>
        <v>63918.498996971248</v>
      </c>
      <c r="H587" s="6" t="s">
        <v>318</v>
      </c>
      <c r="I587" s="6" t="s">
        <v>52</v>
      </c>
      <c r="J587" s="6" t="s">
        <v>88</v>
      </c>
      <c r="K587" s="6" t="str">
        <f>VLOOKUP(tblSalaries[[#This Row],[Where do you work]],tblCountries[[Actual]:[Mapping]],2,FALSE)</f>
        <v>Canada</v>
      </c>
      <c r="L587" s="6" t="str">
        <f>VLOOKUP(tblSalaries[[#This Row],[clean Country]],tblCountries[[Mapping]:[Region]],2,FALSE)</f>
        <v>America</v>
      </c>
      <c r="M587" s="6">
        <f>VLOOKUP(tblSalaries[[#This Row],[clean Country]],tblCountries[[Mapping]:[geo_latitude]],3,FALSE)</f>
        <v>-96.081121840459303</v>
      </c>
      <c r="N587" s="6">
        <f>VLOOKUP(tblSalaries[[#This Row],[clean Country]],tblCountries[[Mapping]:[geo_latitude]],4,FALSE)</f>
        <v>62.8661033080922</v>
      </c>
      <c r="O587" s="6" t="s">
        <v>9</v>
      </c>
      <c r="P587" s="6"/>
      <c r="Q587" s="6" t="str">
        <f>IF(tblSalaries[[#This Row],[Years of Experience]]&lt;5,"&lt;5",IF(tblSalaries[[#This Row],[Years of Experience]]&lt;10,"&lt;10",IF(tblSalaries[[#This Row],[Years of Experience]]&lt;15,"&lt;15",IF(tblSalaries[[#This Row],[Years of Experience]]&lt;20,"&lt;20"," &gt;20"))))</f>
        <v>&lt;5</v>
      </c>
      <c r="R587" s="14">
        <v>570</v>
      </c>
      <c r="S587" s="14">
        <f>VLOOKUP(tblSalaries[[#This Row],[clean Country]],Table3[[Country]:[GNI]],2,FALSE)</f>
        <v>38370</v>
      </c>
      <c r="T587" s="18">
        <f>tblSalaries[[#This Row],[Salary in USD]]/tblSalaries[[#This Row],[PPP GNI]]</f>
        <v>1.6658456866554925</v>
      </c>
      <c r="U587" s="27">
        <f>IF(ISNUMBER(VLOOKUP(tblSalaries[[#This Row],[clean Country]],calc!$B$22:$C$127,2,TRUE)),tblSalaries[[#This Row],[Salary in USD]],0.001)</f>
        <v>1E-3</v>
      </c>
    </row>
    <row r="588" spans="2:21" ht="15" customHeight="1" x14ac:dyDescent="0.25">
      <c r="B588" s="6" t="s">
        <v>2335</v>
      </c>
      <c r="C588" s="7">
        <v>41055.064050925925</v>
      </c>
      <c r="D588" s="8" t="s">
        <v>409</v>
      </c>
      <c r="E588" s="6">
        <v>65000</v>
      </c>
      <c r="F588" s="6" t="s">
        <v>86</v>
      </c>
      <c r="G588" s="9">
        <f>tblSalaries[[#This Row],[clean Salary (in local currency)]]*VLOOKUP(tblSalaries[[#This Row],[Currency]],tblXrate[],2,FALSE)</f>
        <v>63918.498996971248</v>
      </c>
      <c r="H588" s="6" t="s">
        <v>410</v>
      </c>
      <c r="I588" s="6" t="s">
        <v>52</v>
      </c>
      <c r="J588" s="6" t="s">
        <v>109</v>
      </c>
      <c r="K588" s="6" t="str">
        <f>VLOOKUP(tblSalaries[[#This Row],[Where do you work]],tblCountries[[Actual]:[Mapping]],2,FALSE)</f>
        <v>Canada</v>
      </c>
      <c r="L588" s="6" t="str">
        <f>VLOOKUP(tblSalaries[[#This Row],[clean Country]],tblCountries[[Mapping]:[Region]],2,FALSE)</f>
        <v>America</v>
      </c>
      <c r="M588" s="6">
        <f>VLOOKUP(tblSalaries[[#This Row],[clean Country]],tblCountries[[Mapping]:[geo_latitude]],3,FALSE)</f>
        <v>-96.081121840459303</v>
      </c>
      <c r="N588" s="6">
        <f>VLOOKUP(tblSalaries[[#This Row],[clean Country]],tblCountries[[Mapping]:[geo_latitude]],4,FALSE)</f>
        <v>62.8661033080922</v>
      </c>
      <c r="O588" s="6" t="s">
        <v>18</v>
      </c>
      <c r="P588" s="6"/>
      <c r="Q588" s="6" t="str">
        <f>IF(tblSalaries[[#This Row],[Years of Experience]]&lt;5,"&lt;5",IF(tblSalaries[[#This Row],[Years of Experience]]&lt;10,"&lt;10",IF(tblSalaries[[#This Row],[Years of Experience]]&lt;15,"&lt;15",IF(tblSalaries[[#This Row],[Years of Experience]]&lt;20,"&lt;20"," &gt;20"))))</f>
        <v>&lt;5</v>
      </c>
      <c r="R588" s="14">
        <v>571</v>
      </c>
      <c r="S588" s="14">
        <f>VLOOKUP(tblSalaries[[#This Row],[clean Country]],Table3[[Country]:[GNI]],2,FALSE)</f>
        <v>38370</v>
      </c>
      <c r="T588" s="18">
        <f>tblSalaries[[#This Row],[Salary in USD]]/tblSalaries[[#This Row],[PPP GNI]]</f>
        <v>1.6658456866554925</v>
      </c>
      <c r="U588" s="27">
        <f>IF(ISNUMBER(VLOOKUP(tblSalaries[[#This Row],[clean Country]],calc!$B$22:$C$127,2,TRUE)),tblSalaries[[#This Row],[Salary in USD]],0.001)</f>
        <v>1E-3</v>
      </c>
    </row>
    <row r="589" spans="2:21" ht="15" customHeight="1" x14ac:dyDescent="0.25">
      <c r="B589" s="6" t="s">
        <v>3147</v>
      </c>
      <c r="C589" s="7">
        <v>41057.941620370373</v>
      </c>
      <c r="D589" s="8" t="s">
        <v>1307</v>
      </c>
      <c r="E589" s="6">
        <v>65000</v>
      </c>
      <c r="F589" s="6" t="s">
        <v>86</v>
      </c>
      <c r="G589" s="9">
        <f>tblSalaries[[#This Row],[clean Salary (in local currency)]]*VLOOKUP(tblSalaries[[#This Row],[Currency]],tblXrate[],2,FALSE)</f>
        <v>63918.498996971248</v>
      </c>
      <c r="H589" s="6" t="s">
        <v>1308</v>
      </c>
      <c r="I589" s="6" t="s">
        <v>20</v>
      </c>
      <c r="J589" s="6" t="s">
        <v>88</v>
      </c>
      <c r="K589" s="6" t="str">
        <f>VLOOKUP(tblSalaries[[#This Row],[Where do you work]],tblCountries[[Actual]:[Mapping]],2,FALSE)</f>
        <v>Canada</v>
      </c>
      <c r="L589" s="6" t="str">
        <f>VLOOKUP(tblSalaries[[#This Row],[clean Country]],tblCountries[[Mapping]:[Region]],2,FALSE)</f>
        <v>America</v>
      </c>
      <c r="M589" s="6">
        <f>VLOOKUP(tblSalaries[[#This Row],[clean Country]],tblCountries[[Mapping]:[geo_latitude]],3,FALSE)</f>
        <v>-96.081121840459303</v>
      </c>
      <c r="N589" s="6">
        <f>VLOOKUP(tblSalaries[[#This Row],[clean Country]],tblCountries[[Mapping]:[geo_latitude]],4,FALSE)</f>
        <v>62.8661033080922</v>
      </c>
      <c r="O589" s="6" t="s">
        <v>9</v>
      </c>
      <c r="P589" s="6">
        <v>20</v>
      </c>
      <c r="Q589" s="6" t="str">
        <f>IF(tblSalaries[[#This Row],[Years of Experience]]&lt;5,"&lt;5",IF(tblSalaries[[#This Row],[Years of Experience]]&lt;10,"&lt;10",IF(tblSalaries[[#This Row],[Years of Experience]]&lt;15,"&lt;15",IF(tblSalaries[[#This Row],[Years of Experience]]&lt;20,"&lt;20"," &gt;20"))))</f>
        <v xml:space="preserve"> &gt;20</v>
      </c>
      <c r="R589" s="14">
        <v>572</v>
      </c>
      <c r="S589" s="14">
        <f>VLOOKUP(tblSalaries[[#This Row],[clean Country]],Table3[[Country]:[GNI]],2,FALSE)</f>
        <v>38370</v>
      </c>
      <c r="T589" s="18">
        <f>tblSalaries[[#This Row],[Salary in USD]]/tblSalaries[[#This Row],[PPP GNI]]</f>
        <v>1.6658456866554925</v>
      </c>
      <c r="U589" s="27">
        <f>IF(ISNUMBER(VLOOKUP(tblSalaries[[#This Row],[clean Country]],calc!$B$22:$C$127,2,TRUE)),tblSalaries[[#This Row],[Salary in USD]],0.001)</f>
        <v>1E-3</v>
      </c>
    </row>
    <row r="590" spans="2:21" ht="15" customHeight="1" x14ac:dyDescent="0.25">
      <c r="B590" s="6" t="s">
        <v>3239</v>
      </c>
      <c r="C590" s="7">
        <v>41058.328425925924</v>
      </c>
      <c r="D590" s="8">
        <v>65000</v>
      </c>
      <c r="E590" s="6">
        <v>65000</v>
      </c>
      <c r="F590" s="6" t="s">
        <v>86</v>
      </c>
      <c r="G590" s="9">
        <f>tblSalaries[[#This Row],[clean Salary (in local currency)]]*VLOOKUP(tblSalaries[[#This Row],[Currency]],tblXrate[],2,FALSE)</f>
        <v>63918.498996971248</v>
      </c>
      <c r="H590" s="6" t="s">
        <v>1409</v>
      </c>
      <c r="I590" s="6" t="s">
        <v>52</v>
      </c>
      <c r="J590" s="6" t="s">
        <v>88</v>
      </c>
      <c r="K590" s="6" t="str">
        <f>VLOOKUP(tblSalaries[[#This Row],[Where do you work]],tblCountries[[Actual]:[Mapping]],2,FALSE)</f>
        <v>Canada</v>
      </c>
      <c r="L590" s="6" t="str">
        <f>VLOOKUP(tblSalaries[[#This Row],[clean Country]],tblCountries[[Mapping]:[Region]],2,FALSE)</f>
        <v>America</v>
      </c>
      <c r="M590" s="6">
        <f>VLOOKUP(tblSalaries[[#This Row],[clean Country]],tblCountries[[Mapping]:[geo_latitude]],3,FALSE)</f>
        <v>-96.081121840459303</v>
      </c>
      <c r="N590" s="6">
        <f>VLOOKUP(tblSalaries[[#This Row],[clean Country]],tblCountries[[Mapping]:[geo_latitude]],4,FALSE)</f>
        <v>62.8661033080922</v>
      </c>
      <c r="O590" s="6" t="s">
        <v>18</v>
      </c>
      <c r="P590" s="6">
        <v>15</v>
      </c>
      <c r="Q590" s="6" t="str">
        <f>IF(tblSalaries[[#This Row],[Years of Experience]]&lt;5,"&lt;5",IF(tblSalaries[[#This Row],[Years of Experience]]&lt;10,"&lt;10",IF(tblSalaries[[#This Row],[Years of Experience]]&lt;15,"&lt;15",IF(tblSalaries[[#This Row],[Years of Experience]]&lt;20,"&lt;20"," &gt;20"))))</f>
        <v>&lt;20</v>
      </c>
      <c r="R590" s="14">
        <v>573</v>
      </c>
      <c r="S590" s="14">
        <f>VLOOKUP(tblSalaries[[#This Row],[clean Country]],Table3[[Country]:[GNI]],2,FALSE)</f>
        <v>38370</v>
      </c>
      <c r="T590" s="18">
        <f>tblSalaries[[#This Row],[Salary in USD]]/tblSalaries[[#This Row],[PPP GNI]]</f>
        <v>1.6658456866554925</v>
      </c>
      <c r="U590" s="27">
        <f>IF(ISNUMBER(VLOOKUP(tblSalaries[[#This Row],[clean Country]],calc!$B$22:$C$127,2,TRUE)),tblSalaries[[#This Row],[Salary in USD]],0.001)</f>
        <v>1E-3</v>
      </c>
    </row>
    <row r="591" spans="2:21" ht="15" customHeight="1" x14ac:dyDescent="0.25">
      <c r="B591" s="6" t="s">
        <v>3074</v>
      </c>
      <c r="C591" s="7">
        <v>41057.666504629633</v>
      </c>
      <c r="D591" s="8">
        <v>40500</v>
      </c>
      <c r="E591" s="6">
        <v>40500</v>
      </c>
      <c r="F591" s="6" t="s">
        <v>69</v>
      </c>
      <c r="G591" s="9">
        <f>tblSalaries[[#This Row],[clean Salary (in local currency)]]*VLOOKUP(tblSalaries[[#This Row],[Currency]],tblXrate[],2,FALSE)</f>
        <v>63835.220018725006</v>
      </c>
      <c r="H591" s="6" t="s">
        <v>1227</v>
      </c>
      <c r="I591" s="6" t="s">
        <v>52</v>
      </c>
      <c r="J591" s="6" t="s">
        <v>71</v>
      </c>
      <c r="K591" s="6" t="str">
        <f>VLOOKUP(tblSalaries[[#This Row],[Where do you work]],tblCountries[[Actual]:[Mapping]],2,FALSE)</f>
        <v>UK</v>
      </c>
      <c r="L591" s="6" t="str">
        <f>VLOOKUP(tblSalaries[[#This Row],[clean Country]],tblCountries[[Mapping]:[Region]],2,FALSE)</f>
        <v>Europe</v>
      </c>
      <c r="M591" s="6">
        <f>VLOOKUP(tblSalaries[[#This Row],[clean Country]],tblCountries[[Mapping]:[geo_latitude]],3,FALSE)</f>
        <v>-3.2765753000000002</v>
      </c>
      <c r="N591" s="6">
        <f>VLOOKUP(tblSalaries[[#This Row],[clean Country]],tblCountries[[Mapping]:[geo_latitude]],4,FALSE)</f>
        <v>54.702354499999998</v>
      </c>
      <c r="O591" s="6" t="s">
        <v>18</v>
      </c>
      <c r="P591" s="6">
        <v>25</v>
      </c>
      <c r="Q591" s="6" t="str">
        <f>IF(tblSalaries[[#This Row],[Years of Experience]]&lt;5,"&lt;5",IF(tblSalaries[[#This Row],[Years of Experience]]&lt;10,"&lt;10",IF(tblSalaries[[#This Row],[Years of Experience]]&lt;15,"&lt;15",IF(tblSalaries[[#This Row],[Years of Experience]]&lt;20,"&lt;20"," &gt;20"))))</f>
        <v xml:space="preserve"> &gt;20</v>
      </c>
      <c r="R591" s="14">
        <v>574</v>
      </c>
      <c r="S591" s="14">
        <f>VLOOKUP(tblSalaries[[#This Row],[clean Country]],Table3[[Country]:[GNI]],2,FALSE)</f>
        <v>35840</v>
      </c>
      <c r="T591" s="18">
        <f>tblSalaries[[#This Row],[Salary in USD]]/tblSalaries[[#This Row],[PPP GNI]]</f>
        <v>1.7811166299867469</v>
      </c>
      <c r="U591" s="27">
        <f>IF(ISNUMBER(VLOOKUP(tblSalaries[[#This Row],[clean Country]],calc!$B$22:$C$127,2,TRUE)),tblSalaries[[#This Row],[Salary in USD]],0.001)</f>
        <v>63835.220018725006</v>
      </c>
    </row>
    <row r="592" spans="2:21" ht="15" customHeight="1" x14ac:dyDescent="0.25">
      <c r="B592" s="6" t="s">
        <v>2567</v>
      </c>
      <c r="C592" s="7">
        <v>41055.283321759256</v>
      </c>
      <c r="D592" s="8" t="s">
        <v>669</v>
      </c>
      <c r="E592" s="6">
        <v>80000</v>
      </c>
      <c r="F592" s="6" t="s">
        <v>670</v>
      </c>
      <c r="G592" s="9">
        <f>tblSalaries[[#This Row],[clean Salary (in local currency)]]*VLOOKUP(tblSalaries[[#This Row],[Currency]],tblXrate[],2,FALSE)</f>
        <v>63807.047488395103</v>
      </c>
      <c r="H592" s="6" t="s">
        <v>671</v>
      </c>
      <c r="I592" s="6" t="s">
        <v>20</v>
      </c>
      <c r="J592" s="6" t="s">
        <v>672</v>
      </c>
      <c r="K592" s="6" t="str">
        <f>VLOOKUP(tblSalaries[[#This Row],[Where do you work]],tblCountries[[Actual]:[Mapping]],2,FALSE)</f>
        <v>New Zealand</v>
      </c>
      <c r="L592" s="6" t="str">
        <f>VLOOKUP(tblSalaries[[#This Row],[clean Country]],tblCountries[[Mapping]:[Region]],2,FALSE)</f>
        <v>Australia</v>
      </c>
      <c r="M592" s="6">
        <f>VLOOKUP(tblSalaries[[#This Row],[clean Country]],tblCountries[[Mapping]:[geo_latitude]],3,FALSE)</f>
        <v>157.68814341298901</v>
      </c>
      <c r="N592" s="6">
        <f>VLOOKUP(tblSalaries[[#This Row],[clean Country]],tblCountries[[Mapping]:[geo_latitude]],4,FALSE)</f>
        <v>-41.605832905433601</v>
      </c>
      <c r="O592" s="6" t="s">
        <v>9</v>
      </c>
      <c r="P592" s="6">
        <v>23</v>
      </c>
      <c r="Q592" s="6" t="str">
        <f>IF(tblSalaries[[#This Row],[Years of Experience]]&lt;5,"&lt;5",IF(tblSalaries[[#This Row],[Years of Experience]]&lt;10,"&lt;10",IF(tblSalaries[[#This Row],[Years of Experience]]&lt;15,"&lt;15",IF(tblSalaries[[#This Row],[Years of Experience]]&lt;20,"&lt;20"," &gt;20"))))</f>
        <v xml:space="preserve"> &gt;20</v>
      </c>
      <c r="R592" s="14">
        <v>575</v>
      </c>
      <c r="S592" s="14">
        <f>VLOOKUP(tblSalaries[[#This Row],[clean Country]],Table3[[Country]:[GNI]],2,FALSE)</f>
        <v>28100</v>
      </c>
      <c r="T592" s="18">
        <f>tblSalaries[[#This Row],[Salary in USD]]/tblSalaries[[#This Row],[PPP GNI]]</f>
        <v>2.2707134337507155</v>
      </c>
      <c r="U592" s="27">
        <f>IF(ISNUMBER(VLOOKUP(tblSalaries[[#This Row],[clean Country]],calc!$B$22:$C$127,2,TRUE)),tblSalaries[[#This Row],[Salary in USD]],0.001)</f>
        <v>63807.047488395103</v>
      </c>
    </row>
    <row r="593" spans="2:21" ht="15" customHeight="1" x14ac:dyDescent="0.25">
      <c r="B593" s="6" t="s">
        <v>3310</v>
      </c>
      <c r="C593" s="7">
        <v>41058.705358796295</v>
      </c>
      <c r="D593" s="8">
        <v>80000</v>
      </c>
      <c r="E593" s="6">
        <v>80000</v>
      </c>
      <c r="F593" s="6" t="s">
        <v>670</v>
      </c>
      <c r="G593" s="9">
        <f>tblSalaries[[#This Row],[clean Salary (in local currency)]]*VLOOKUP(tblSalaries[[#This Row],[Currency]],tblXrate[],2,FALSE)</f>
        <v>63807.047488395103</v>
      </c>
      <c r="H593" s="6" t="s">
        <v>932</v>
      </c>
      <c r="I593" s="6" t="s">
        <v>310</v>
      </c>
      <c r="J593" s="6" t="s">
        <v>1492</v>
      </c>
      <c r="K593" s="6" t="str">
        <f>VLOOKUP(tblSalaries[[#This Row],[Where do you work]],tblCountries[[Actual]:[Mapping]],2,FALSE)</f>
        <v>New Zealand</v>
      </c>
      <c r="L593" s="6" t="str">
        <f>VLOOKUP(tblSalaries[[#This Row],[clean Country]],tblCountries[[Mapping]:[Region]],2,FALSE)</f>
        <v>Australia</v>
      </c>
      <c r="M593" s="6">
        <f>VLOOKUP(tblSalaries[[#This Row],[clean Country]],tblCountries[[Mapping]:[geo_latitude]],3,FALSE)</f>
        <v>157.68814341298901</v>
      </c>
      <c r="N593" s="6">
        <f>VLOOKUP(tblSalaries[[#This Row],[clean Country]],tblCountries[[Mapping]:[geo_latitude]],4,FALSE)</f>
        <v>-41.605832905433601</v>
      </c>
      <c r="O593" s="6" t="s">
        <v>13</v>
      </c>
      <c r="P593" s="6">
        <v>15</v>
      </c>
      <c r="Q593" s="6" t="str">
        <f>IF(tblSalaries[[#This Row],[Years of Experience]]&lt;5,"&lt;5",IF(tblSalaries[[#This Row],[Years of Experience]]&lt;10,"&lt;10",IF(tblSalaries[[#This Row],[Years of Experience]]&lt;15,"&lt;15",IF(tblSalaries[[#This Row],[Years of Experience]]&lt;20,"&lt;20"," &gt;20"))))</f>
        <v>&lt;20</v>
      </c>
      <c r="R593" s="14">
        <v>576</v>
      </c>
      <c r="S593" s="14">
        <f>VLOOKUP(tblSalaries[[#This Row],[clean Country]],Table3[[Country]:[GNI]],2,FALSE)</f>
        <v>28100</v>
      </c>
      <c r="T593" s="18">
        <f>tblSalaries[[#This Row],[Salary in USD]]/tblSalaries[[#This Row],[PPP GNI]]</f>
        <v>2.2707134337507155</v>
      </c>
      <c r="U593" s="27">
        <f>IF(ISNUMBER(VLOOKUP(tblSalaries[[#This Row],[clean Country]],calc!$B$22:$C$127,2,TRUE)),tblSalaries[[#This Row],[Salary in USD]],0.001)</f>
        <v>63807.047488395103</v>
      </c>
    </row>
    <row r="594" spans="2:21" ht="15" customHeight="1" x14ac:dyDescent="0.25">
      <c r="B594" s="6" t="s">
        <v>2408</v>
      </c>
      <c r="C594" s="7">
        <v>41055.090682870374</v>
      </c>
      <c r="D594" s="8">
        <v>63586.95</v>
      </c>
      <c r="E594" s="6">
        <v>63586</v>
      </c>
      <c r="F594" s="6" t="s">
        <v>6</v>
      </c>
      <c r="G594" s="9">
        <f>tblSalaries[[#This Row],[clean Salary (in local currency)]]*VLOOKUP(tblSalaries[[#This Row],[Currency]],tblXrate[],2,FALSE)</f>
        <v>63586</v>
      </c>
      <c r="H594" s="6" t="s">
        <v>491</v>
      </c>
      <c r="I594" s="6" t="s">
        <v>52</v>
      </c>
      <c r="J594" s="6" t="s">
        <v>492</v>
      </c>
      <c r="K594" s="6" t="str">
        <f>VLOOKUP(tblSalaries[[#This Row],[Where do you work]],tblCountries[[Actual]:[Mapping]],2,FALSE)</f>
        <v>UAE</v>
      </c>
      <c r="L594" s="6" t="str">
        <f>VLOOKUP(tblSalaries[[#This Row],[clean Country]],tblCountries[[Mapping]:[Region]],2,FALSE)</f>
        <v>MENA</v>
      </c>
      <c r="M594" s="6">
        <f>VLOOKUP(tblSalaries[[#This Row],[clean Country]],tblCountries[[Mapping]:[geo_latitude]],3,FALSE)</f>
        <v>53.96484375</v>
      </c>
      <c r="N594" s="6" t="str">
        <f>VLOOKUP(tblSalaries[[#This Row],[clean Country]],tblCountries[[Mapping]:[geo_latitude]],4,FALSE)</f>
        <v>23.805449612314625,</v>
      </c>
      <c r="O594" s="6" t="s">
        <v>18</v>
      </c>
      <c r="P594" s="6"/>
      <c r="Q594" s="6" t="str">
        <f>IF(tblSalaries[[#This Row],[Years of Experience]]&lt;5,"&lt;5",IF(tblSalaries[[#This Row],[Years of Experience]]&lt;10,"&lt;10",IF(tblSalaries[[#This Row],[Years of Experience]]&lt;15,"&lt;15",IF(tblSalaries[[#This Row],[Years of Experience]]&lt;20,"&lt;20"," &gt;20"))))</f>
        <v>&lt;5</v>
      </c>
      <c r="R594" s="14">
        <v>577</v>
      </c>
      <c r="S594" s="14">
        <f>VLOOKUP(tblSalaries[[#This Row],[clean Country]],Table3[[Country]:[GNI]],2,FALSE)</f>
        <v>50580</v>
      </c>
      <c r="T594" s="18">
        <f>tblSalaries[[#This Row],[Salary in USD]]/tblSalaries[[#This Row],[PPP GNI]]</f>
        <v>1.2571372083827599</v>
      </c>
      <c r="U594" s="27">
        <f>IF(ISNUMBER(VLOOKUP(tblSalaries[[#This Row],[clean Country]],calc!$B$22:$C$127,2,TRUE)),tblSalaries[[#This Row],[Salary in USD]],0.001)</f>
        <v>63586</v>
      </c>
    </row>
    <row r="595" spans="2:21" ht="15" customHeight="1" x14ac:dyDescent="0.25">
      <c r="B595" s="6" t="s">
        <v>2210</v>
      </c>
      <c r="C595" s="7">
        <v>41055.037662037037</v>
      </c>
      <c r="D595" s="8" t="s">
        <v>281</v>
      </c>
      <c r="E595" s="6">
        <v>50000</v>
      </c>
      <c r="F595" s="6" t="s">
        <v>22</v>
      </c>
      <c r="G595" s="9">
        <f>tblSalaries[[#This Row],[clean Salary (in local currency)]]*VLOOKUP(tblSalaries[[#This Row],[Currency]],tblXrate[],2,FALSE)</f>
        <v>63519.971949580387</v>
      </c>
      <c r="H595" s="6" t="s">
        <v>153</v>
      </c>
      <c r="I595" s="6" t="s">
        <v>20</v>
      </c>
      <c r="J595" s="6" t="s">
        <v>36</v>
      </c>
      <c r="K595" s="6" t="str">
        <f>VLOOKUP(tblSalaries[[#This Row],[Where do you work]],tblCountries[[Actual]:[Mapping]],2,FALSE)</f>
        <v>Ireland</v>
      </c>
      <c r="L595" s="6" t="str">
        <f>VLOOKUP(tblSalaries[[#This Row],[clean Country]],tblCountries[[Mapping]:[Region]],2,FALSE)</f>
        <v>Europe</v>
      </c>
      <c r="M595" s="6">
        <f>VLOOKUP(tblSalaries[[#This Row],[clean Country]],tblCountries[[Mapping]:[geo_latitude]],3,FALSE)</f>
        <v>-8.3497513219418007</v>
      </c>
      <c r="N595" s="6">
        <f>VLOOKUP(tblSalaries[[#This Row],[clean Country]],tblCountries[[Mapping]:[geo_latitude]],4,FALSE)</f>
        <v>53.181314068583603</v>
      </c>
      <c r="O595" s="6" t="s">
        <v>9</v>
      </c>
      <c r="P595" s="6"/>
      <c r="Q595" s="6" t="str">
        <f>IF(tblSalaries[[#This Row],[Years of Experience]]&lt;5,"&lt;5",IF(tblSalaries[[#This Row],[Years of Experience]]&lt;10,"&lt;10",IF(tblSalaries[[#This Row],[Years of Experience]]&lt;15,"&lt;15",IF(tblSalaries[[#This Row],[Years of Experience]]&lt;20,"&lt;20"," &gt;20"))))</f>
        <v>&lt;5</v>
      </c>
      <c r="R595" s="14">
        <v>578</v>
      </c>
      <c r="S595" s="14">
        <f>VLOOKUP(tblSalaries[[#This Row],[clean Country]],Table3[[Country]:[GNI]],2,FALSE)</f>
        <v>33540</v>
      </c>
      <c r="T595" s="18">
        <f>tblSalaries[[#This Row],[Salary in USD]]/tblSalaries[[#This Row],[PPP GNI]]</f>
        <v>1.8938572435772327</v>
      </c>
      <c r="U595" s="27">
        <f>IF(ISNUMBER(VLOOKUP(tblSalaries[[#This Row],[clean Country]],calc!$B$22:$C$127,2,TRUE)),tblSalaries[[#This Row],[Salary in USD]],0.001)</f>
        <v>63519.971949580387</v>
      </c>
    </row>
    <row r="596" spans="2:21" ht="15" customHeight="1" x14ac:dyDescent="0.25">
      <c r="B596" s="6" t="s">
        <v>2556</v>
      </c>
      <c r="C596" s="7">
        <v>41055.244988425926</v>
      </c>
      <c r="D596" s="8">
        <v>50000</v>
      </c>
      <c r="E596" s="6">
        <v>50000</v>
      </c>
      <c r="F596" s="6" t="s">
        <v>22</v>
      </c>
      <c r="G596" s="9">
        <f>tblSalaries[[#This Row],[clean Salary (in local currency)]]*VLOOKUP(tblSalaries[[#This Row],[Currency]],tblXrate[],2,FALSE)</f>
        <v>63519.971949580387</v>
      </c>
      <c r="H596" s="6" t="s">
        <v>659</v>
      </c>
      <c r="I596" s="6" t="s">
        <v>52</v>
      </c>
      <c r="J596" s="6" t="s">
        <v>136</v>
      </c>
      <c r="K596" s="6" t="str">
        <f>VLOOKUP(tblSalaries[[#This Row],[Where do you work]],tblCountries[[Actual]:[Mapping]],2,FALSE)</f>
        <v>Panama</v>
      </c>
      <c r="L596" s="6" t="str">
        <f>VLOOKUP(tblSalaries[[#This Row],[clean Country]],tblCountries[[Mapping]:[Region]],2,FALSE)</f>
        <v>Latin America</v>
      </c>
      <c r="M596" s="6">
        <f>VLOOKUP(tblSalaries[[#This Row],[clean Country]],tblCountries[[Mapping]:[geo_latitude]],3,FALSE)</f>
        <v>-80.158713510610198</v>
      </c>
      <c r="N596" s="6">
        <f>VLOOKUP(tblSalaries[[#This Row],[clean Country]],tblCountries[[Mapping]:[geo_latitude]],4,FALSE)</f>
        <v>8.4484111736039598</v>
      </c>
      <c r="O596" s="6" t="s">
        <v>18</v>
      </c>
      <c r="P596" s="6"/>
      <c r="Q596" s="6" t="str">
        <f>IF(tblSalaries[[#This Row],[Years of Experience]]&lt;5,"&lt;5",IF(tblSalaries[[#This Row],[Years of Experience]]&lt;10,"&lt;10",IF(tblSalaries[[#This Row],[Years of Experience]]&lt;15,"&lt;15",IF(tblSalaries[[#This Row],[Years of Experience]]&lt;20,"&lt;20"," &gt;20"))))</f>
        <v>&lt;5</v>
      </c>
      <c r="R596" s="14">
        <v>579</v>
      </c>
      <c r="S596" s="14">
        <f>VLOOKUP(tblSalaries[[#This Row],[clean Country]],Table3[[Country]:[GNI]],2,FALSE)</f>
        <v>12770</v>
      </c>
      <c r="T596" s="18">
        <f>tblSalaries[[#This Row],[Salary in USD]]/tblSalaries[[#This Row],[PPP GNI]]</f>
        <v>4.9741559866546901</v>
      </c>
      <c r="U596" s="27">
        <f>IF(ISNUMBER(VLOOKUP(tblSalaries[[#This Row],[clean Country]],calc!$B$22:$C$127,2,TRUE)),tblSalaries[[#This Row],[Salary in USD]],0.001)</f>
        <v>63519.971949580387</v>
      </c>
    </row>
    <row r="597" spans="2:21" ht="15" customHeight="1" x14ac:dyDescent="0.25">
      <c r="B597" s="6" t="s">
        <v>2591</v>
      </c>
      <c r="C597" s="7">
        <v>41055.354166666664</v>
      </c>
      <c r="D597" s="8" t="s">
        <v>281</v>
      </c>
      <c r="E597" s="6">
        <v>50000</v>
      </c>
      <c r="F597" s="6" t="s">
        <v>22</v>
      </c>
      <c r="G597" s="9">
        <f>tblSalaries[[#This Row],[clean Salary (in local currency)]]*VLOOKUP(tblSalaries[[#This Row],[Currency]],tblXrate[],2,FALSE)</f>
        <v>63519.971949580387</v>
      </c>
      <c r="H597" s="6" t="s">
        <v>20</v>
      </c>
      <c r="I597" s="6" t="s">
        <v>20</v>
      </c>
      <c r="J597" s="6" t="s">
        <v>24</v>
      </c>
      <c r="K597" s="6" t="str">
        <f>VLOOKUP(tblSalaries[[#This Row],[Where do you work]],tblCountries[[Actual]:[Mapping]],2,FALSE)</f>
        <v>Germany</v>
      </c>
      <c r="L597" s="6" t="str">
        <f>VLOOKUP(tblSalaries[[#This Row],[clean Country]],tblCountries[[Mapping]:[Region]],2,FALSE)</f>
        <v>Europe</v>
      </c>
      <c r="M597" s="6">
        <f>VLOOKUP(tblSalaries[[#This Row],[clean Country]],tblCountries[[Mapping]:[geo_latitude]],3,FALSE)</f>
        <v>10.370231137780101</v>
      </c>
      <c r="N597" s="6">
        <f>VLOOKUP(tblSalaries[[#This Row],[clean Country]],tblCountries[[Mapping]:[geo_latitude]],4,FALSE)</f>
        <v>51.322924262780397</v>
      </c>
      <c r="O597" s="6" t="s">
        <v>18</v>
      </c>
      <c r="P597" s="6">
        <v>4</v>
      </c>
      <c r="Q597" s="6" t="str">
        <f>IF(tblSalaries[[#This Row],[Years of Experience]]&lt;5,"&lt;5",IF(tblSalaries[[#This Row],[Years of Experience]]&lt;10,"&lt;10",IF(tblSalaries[[#This Row],[Years of Experience]]&lt;15,"&lt;15",IF(tblSalaries[[#This Row],[Years of Experience]]&lt;20,"&lt;20"," &gt;20"))))</f>
        <v>&lt;5</v>
      </c>
      <c r="R597" s="14">
        <v>580</v>
      </c>
      <c r="S597" s="14">
        <f>VLOOKUP(tblSalaries[[#This Row],[clean Country]],Table3[[Country]:[GNI]],2,FALSE)</f>
        <v>38100</v>
      </c>
      <c r="T597" s="18">
        <f>tblSalaries[[#This Row],[Salary in USD]]/tblSalaries[[#This Row],[PPP GNI]]</f>
        <v>1.6671908648183829</v>
      </c>
      <c r="U597" s="27">
        <f>IF(ISNUMBER(VLOOKUP(tblSalaries[[#This Row],[clean Country]],calc!$B$22:$C$127,2,TRUE)),tblSalaries[[#This Row],[Salary in USD]],0.001)</f>
        <v>63519.971949580387</v>
      </c>
    </row>
    <row r="598" spans="2:21" ht="15" customHeight="1" x14ac:dyDescent="0.25">
      <c r="B598" s="6" t="s">
        <v>3110</v>
      </c>
      <c r="C598" s="7">
        <v>41057.738159722219</v>
      </c>
      <c r="D598" s="8">
        <v>50000</v>
      </c>
      <c r="E598" s="6">
        <v>50000</v>
      </c>
      <c r="F598" s="6" t="s">
        <v>22</v>
      </c>
      <c r="G598" s="9">
        <f>tblSalaries[[#This Row],[clean Salary (in local currency)]]*VLOOKUP(tblSalaries[[#This Row],[Currency]],tblXrate[],2,FALSE)</f>
        <v>63519.971949580387</v>
      </c>
      <c r="H598" s="6" t="s">
        <v>1262</v>
      </c>
      <c r="I598" s="6" t="s">
        <v>279</v>
      </c>
      <c r="J598" s="6" t="s">
        <v>30</v>
      </c>
      <c r="K598" s="6" t="str">
        <f>VLOOKUP(tblSalaries[[#This Row],[Where do you work]],tblCountries[[Actual]:[Mapping]],2,FALSE)</f>
        <v>Portugal</v>
      </c>
      <c r="L598" s="6" t="str">
        <f>VLOOKUP(tblSalaries[[#This Row],[clean Country]],tblCountries[[Mapping]:[Region]],2,FALSE)</f>
        <v>Europe</v>
      </c>
      <c r="M598" s="6">
        <f>VLOOKUP(tblSalaries[[#This Row],[clean Country]],tblCountries[[Mapping]:[geo_latitude]],3,FALSE)</f>
        <v>-13.1379437689524</v>
      </c>
      <c r="N598" s="6">
        <f>VLOOKUP(tblSalaries[[#This Row],[clean Country]],tblCountries[[Mapping]:[geo_latitude]],4,FALSE)</f>
        <v>38.742054043614601</v>
      </c>
      <c r="O598" s="6" t="s">
        <v>18</v>
      </c>
      <c r="P598" s="6">
        <v>14</v>
      </c>
      <c r="Q598" s="6" t="str">
        <f>IF(tblSalaries[[#This Row],[Years of Experience]]&lt;5,"&lt;5",IF(tblSalaries[[#This Row],[Years of Experience]]&lt;10,"&lt;10",IF(tblSalaries[[#This Row],[Years of Experience]]&lt;15,"&lt;15",IF(tblSalaries[[#This Row],[Years of Experience]]&lt;20,"&lt;20"," &gt;20"))))</f>
        <v>&lt;15</v>
      </c>
      <c r="R598" s="14">
        <v>581</v>
      </c>
      <c r="S598" s="14">
        <f>VLOOKUP(tblSalaries[[#This Row],[clean Country]],Table3[[Country]:[GNI]],2,FALSE)</f>
        <v>24590</v>
      </c>
      <c r="T598" s="18">
        <f>tblSalaries[[#This Row],[Salary in USD]]/tblSalaries[[#This Row],[PPP GNI]]</f>
        <v>2.5831627470345828</v>
      </c>
      <c r="U598" s="27">
        <f>IF(ISNUMBER(VLOOKUP(tblSalaries[[#This Row],[clean Country]],calc!$B$22:$C$127,2,TRUE)),tblSalaries[[#This Row],[Salary in USD]],0.001)</f>
        <v>63519.971949580387</v>
      </c>
    </row>
    <row r="599" spans="2:21" ht="15" customHeight="1" x14ac:dyDescent="0.25">
      <c r="B599" s="6" t="s">
        <v>3482</v>
      </c>
      <c r="C599" s="7">
        <v>41060.025347222225</v>
      </c>
      <c r="D599" s="8">
        <v>50000</v>
      </c>
      <c r="E599" s="6">
        <v>50000</v>
      </c>
      <c r="F599" s="6" t="s">
        <v>22</v>
      </c>
      <c r="G599" s="9">
        <f>tblSalaries[[#This Row],[clean Salary (in local currency)]]*VLOOKUP(tblSalaries[[#This Row],[Currency]],tblXrate[],2,FALSE)</f>
        <v>63519.971949580387</v>
      </c>
      <c r="H599" s="6" t="s">
        <v>932</v>
      </c>
      <c r="I599" s="6" t="s">
        <v>310</v>
      </c>
      <c r="J599" s="6" t="s">
        <v>895</v>
      </c>
      <c r="K599" s="6" t="str">
        <f>VLOOKUP(tblSalaries[[#This Row],[Where do you work]],tblCountries[[Actual]:[Mapping]],2,FALSE)</f>
        <v>italy</v>
      </c>
      <c r="L599" s="6" t="str">
        <f>VLOOKUP(tblSalaries[[#This Row],[clean Country]],tblCountries[[Mapping]:[Region]],2,FALSE)</f>
        <v>Europe</v>
      </c>
      <c r="M599" s="6">
        <f>VLOOKUP(tblSalaries[[#This Row],[clean Country]],tblCountries[[Mapping]:[geo_latitude]],3,FALSE)</f>
        <v>12.454635881087199</v>
      </c>
      <c r="N599" s="6">
        <f>VLOOKUP(tblSalaries[[#This Row],[clean Country]],tblCountries[[Mapping]:[geo_latitude]],4,FALSE)</f>
        <v>41.989990147759798</v>
      </c>
      <c r="O599" s="6" t="s">
        <v>13</v>
      </c>
      <c r="P599" s="6">
        <v>15</v>
      </c>
      <c r="Q599" s="6" t="str">
        <f>IF(tblSalaries[[#This Row],[Years of Experience]]&lt;5,"&lt;5",IF(tblSalaries[[#This Row],[Years of Experience]]&lt;10,"&lt;10",IF(tblSalaries[[#This Row],[Years of Experience]]&lt;15,"&lt;15",IF(tblSalaries[[#This Row],[Years of Experience]]&lt;20,"&lt;20"," &gt;20"))))</f>
        <v>&lt;20</v>
      </c>
      <c r="R599" s="14">
        <v>582</v>
      </c>
      <c r="S599" s="14">
        <f>VLOOKUP(tblSalaries[[#This Row],[clean Country]],Table3[[Country]:[GNI]],2,FALSE)</f>
        <v>31810</v>
      </c>
      <c r="T599" s="18">
        <f>tblSalaries[[#This Row],[Salary in USD]]/tblSalaries[[#This Row],[PPP GNI]]</f>
        <v>1.9968554526746427</v>
      </c>
      <c r="U599" s="27">
        <f>IF(ISNUMBER(VLOOKUP(tblSalaries[[#This Row],[clean Country]],calc!$B$22:$C$127,2,TRUE)),tblSalaries[[#This Row],[Salary in USD]],0.001)</f>
        <v>63519.971949580387</v>
      </c>
    </row>
    <row r="600" spans="2:21" ht="15" customHeight="1" x14ac:dyDescent="0.25">
      <c r="B600" s="6" t="s">
        <v>3577</v>
      </c>
      <c r="C600" s="7">
        <v>41062.061851851853</v>
      </c>
      <c r="D600" s="8" t="s">
        <v>1753</v>
      </c>
      <c r="E600" s="6">
        <v>50000</v>
      </c>
      <c r="F600" s="6" t="s">
        <v>22</v>
      </c>
      <c r="G600" s="9">
        <f>tblSalaries[[#This Row],[clean Salary (in local currency)]]*VLOOKUP(tblSalaries[[#This Row],[Currency]],tblXrate[],2,FALSE)</f>
        <v>63519.971949580387</v>
      </c>
      <c r="H600" s="6" t="s">
        <v>488</v>
      </c>
      <c r="I600" s="6" t="s">
        <v>488</v>
      </c>
      <c r="J600" s="6" t="s">
        <v>628</v>
      </c>
      <c r="K600" s="6" t="str">
        <f>VLOOKUP(tblSalaries[[#This Row],[Where do you work]],tblCountries[[Actual]:[Mapping]],2,FALSE)</f>
        <v>Netherlands</v>
      </c>
      <c r="L600" s="6" t="str">
        <f>VLOOKUP(tblSalaries[[#This Row],[clean Country]],tblCountries[[Mapping]:[Region]],2,FALSE)</f>
        <v>Europe</v>
      </c>
      <c r="M600" s="6">
        <f>VLOOKUP(tblSalaries[[#This Row],[clean Country]],tblCountries[[Mapping]:[geo_latitude]],3,FALSE)</f>
        <v>-0.23411047311343899</v>
      </c>
      <c r="N600" s="6">
        <f>VLOOKUP(tblSalaries[[#This Row],[clean Country]],tblCountries[[Mapping]:[geo_latitude]],4,FALSE)</f>
        <v>49.402635500701699</v>
      </c>
      <c r="O600" s="6" t="s">
        <v>9</v>
      </c>
      <c r="P600" s="6">
        <v>10</v>
      </c>
      <c r="Q600" s="6" t="str">
        <f>IF(tblSalaries[[#This Row],[Years of Experience]]&lt;5,"&lt;5",IF(tblSalaries[[#This Row],[Years of Experience]]&lt;10,"&lt;10",IF(tblSalaries[[#This Row],[Years of Experience]]&lt;15,"&lt;15",IF(tblSalaries[[#This Row],[Years of Experience]]&lt;20,"&lt;20"," &gt;20"))))</f>
        <v>&lt;15</v>
      </c>
      <c r="R600" s="14">
        <v>583</v>
      </c>
      <c r="S600" s="14">
        <f>VLOOKUP(tblSalaries[[#This Row],[clean Country]],Table3[[Country]:[GNI]],2,FALSE)</f>
        <v>41810</v>
      </c>
      <c r="T600" s="18">
        <f>tblSalaries[[#This Row],[Salary in USD]]/tblSalaries[[#This Row],[PPP GNI]]</f>
        <v>1.5192530961392103</v>
      </c>
      <c r="U600" s="27">
        <f>IF(ISNUMBER(VLOOKUP(tblSalaries[[#This Row],[clean Country]],calc!$B$22:$C$127,2,TRUE)),tblSalaries[[#This Row],[Salary in USD]],0.001)</f>
        <v>63519.971949580387</v>
      </c>
    </row>
    <row r="601" spans="2:21" ht="15" customHeight="1" x14ac:dyDescent="0.25">
      <c r="B601" s="6" t="s">
        <v>2965</v>
      </c>
      <c r="C601" s="7">
        <v>41057.319004629629</v>
      </c>
      <c r="D601" s="8">
        <v>62000</v>
      </c>
      <c r="E601" s="6">
        <v>62000</v>
      </c>
      <c r="F601" s="6" t="s">
        <v>82</v>
      </c>
      <c r="G601" s="9">
        <f>tblSalaries[[#This Row],[clean Salary (in local currency)]]*VLOOKUP(tblSalaries[[#This Row],[Currency]],tblXrate[],2,FALSE)</f>
        <v>63234.398696963413</v>
      </c>
      <c r="H601" s="6" t="s">
        <v>207</v>
      </c>
      <c r="I601" s="6" t="s">
        <v>20</v>
      </c>
      <c r="J601" s="6" t="s">
        <v>84</v>
      </c>
      <c r="K601" s="6" t="str">
        <f>VLOOKUP(tblSalaries[[#This Row],[Where do you work]],tblCountries[[Actual]:[Mapping]],2,FALSE)</f>
        <v>Australia</v>
      </c>
      <c r="L601" s="6" t="str">
        <f>VLOOKUP(tblSalaries[[#This Row],[clean Country]],tblCountries[[Mapping]:[Region]],2,FALSE)</f>
        <v>Australia</v>
      </c>
      <c r="M601" s="6">
        <f>VLOOKUP(tblSalaries[[#This Row],[clean Country]],tblCountries[[Mapping]:[geo_latitude]],3,FALSE)</f>
        <v>136.67140151954899</v>
      </c>
      <c r="N601" s="6">
        <f>VLOOKUP(tblSalaries[[#This Row],[clean Country]],tblCountries[[Mapping]:[geo_latitude]],4,FALSE)</f>
        <v>-24.803590596310801</v>
      </c>
      <c r="O601" s="6" t="s">
        <v>9</v>
      </c>
      <c r="P601" s="6">
        <v>3</v>
      </c>
      <c r="Q601" s="6" t="str">
        <f>IF(tblSalaries[[#This Row],[Years of Experience]]&lt;5,"&lt;5",IF(tblSalaries[[#This Row],[Years of Experience]]&lt;10,"&lt;10",IF(tblSalaries[[#This Row],[Years of Experience]]&lt;15,"&lt;15",IF(tblSalaries[[#This Row],[Years of Experience]]&lt;20,"&lt;20"," &gt;20"))))</f>
        <v>&lt;5</v>
      </c>
      <c r="R601" s="14">
        <v>584</v>
      </c>
      <c r="S601" s="14">
        <f>VLOOKUP(tblSalaries[[#This Row],[clean Country]],Table3[[Country]:[GNI]],2,FALSE)</f>
        <v>36910</v>
      </c>
      <c r="T601" s="18">
        <f>tblSalaries[[#This Row],[Salary in USD]]/tblSalaries[[#This Row],[PPP GNI]]</f>
        <v>1.7132050581675269</v>
      </c>
      <c r="U601" s="27">
        <f>IF(ISNUMBER(VLOOKUP(tblSalaries[[#This Row],[clean Country]],calc!$B$22:$C$127,2,TRUE)),tblSalaries[[#This Row],[Salary in USD]],0.001)</f>
        <v>63234.398696963413</v>
      </c>
    </row>
    <row r="602" spans="2:21" ht="15" customHeight="1" x14ac:dyDescent="0.25">
      <c r="B602" s="6" t="s">
        <v>2058</v>
      </c>
      <c r="C602" s="7">
        <v>41054.25503472222</v>
      </c>
      <c r="D602" s="8">
        <v>40000</v>
      </c>
      <c r="E602" s="6">
        <v>40000</v>
      </c>
      <c r="F602" s="6" t="s">
        <v>69</v>
      </c>
      <c r="G602" s="9">
        <f>tblSalaries[[#This Row],[clean Salary (in local currency)]]*VLOOKUP(tblSalaries[[#This Row],[Currency]],tblXrate[],2,FALSE)</f>
        <v>63047.130882691366</v>
      </c>
      <c r="H602" s="6" t="s">
        <v>89</v>
      </c>
      <c r="I602" s="6" t="s">
        <v>310</v>
      </c>
      <c r="J602" s="6" t="s">
        <v>71</v>
      </c>
      <c r="K602" s="6" t="str">
        <f>VLOOKUP(tblSalaries[[#This Row],[Where do you work]],tblCountries[[Actual]:[Mapping]],2,FALSE)</f>
        <v>UK</v>
      </c>
      <c r="L602" s="6" t="str">
        <f>VLOOKUP(tblSalaries[[#This Row],[clean Country]],tblCountries[[Mapping]:[Region]],2,FALSE)</f>
        <v>Europe</v>
      </c>
      <c r="M602" s="6">
        <f>VLOOKUP(tblSalaries[[#This Row],[clean Country]],tblCountries[[Mapping]:[geo_latitude]],3,FALSE)</f>
        <v>-3.2765753000000002</v>
      </c>
      <c r="N602" s="6">
        <f>VLOOKUP(tblSalaries[[#This Row],[clean Country]],tblCountries[[Mapping]:[geo_latitude]],4,FALSE)</f>
        <v>54.702354499999998</v>
      </c>
      <c r="O602" s="6" t="s">
        <v>9</v>
      </c>
      <c r="P602" s="6"/>
      <c r="Q602" s="6" t="str">
        <f>IF(tblSalaries[[#This Row],[Years of Experience]]&lt;5,"&lt;5",IF(tblSalaries[[#This Row],[Years of Experience]]&lt;10,"&lt;10",IF(tblSalaries[[#This Row],[Years of Experience]]&lt;15,"&lt;15",IF(tblSalaries[[#This Row],[Years of Experience]]&lt;20,"&lt;20"," &gt;20"))))</f>
        <v>&lt;5</v>
      </c>
      <c r="R602" s="14">
        <v>585</v>
      </c>
      <c r="S602" s="14">
        <f>VLOOKUP(tblSalaries[[#This Row],[clean Country]],Table3[[Country]:[GNI]],2,FALSE)</f>
        <v>35840</v>
      </c>
      <c r="T602" s="18">
        <f>tblSalaries[[#This Row],[Salary in USD]]/tblSalaries[[#This Row],[PPP GNI]]</f>
        <v>1.7591275357893796</v>
      </c>
      <c r="U602" s="27">
        <f>IF(ISNUMBER(VLOOKUP(tblSalaries[[#This Row],[clean Country]],calc!$B$22:$C$127,2,TRUE)),tblSalaries[[#This Row],[Salary in USD]],0.001)</f>
        <v>63047.130882691366</v>
      </c>
    </row>
    <row r="603" spans="2:21" ht="15" customHeight="1" x14ac:dyDescent="0.25">
      <c r="B603" s="6" t="s">
        <v>3088</v>
      </c>
      <c r="C603" s="7">
        <v>41057.690833333334</v>
      </c>
      <c r="D603" s="8" t="s">
        <v>1238</v>
      </c>
      <c r="E603" s="6">
        <v>40000</v>
      </c>
      <c r="F603" s="6" t="s">
        <v>69</v>
      </c>
      <c r="G603" s="9">
        <f>tblSalaries[[#This Row],[clean Salary (in local currency)]]*VLOOKUP(tblSalaries[[#This Row],[Currency]],tblXrate[],2,FALSE)</f>
        <v>63047.130882691366</v>
      </c>
      <c r="H603" s="6" t="s">
        <v>283</v>
      </c>
      <c r="I603" s="6" t="s">
        <v>52</v>
      </c>
      <c r="J603" s="6" t="s">
        <v>71</v>
      </c>
      <c r="K603" s="6" t="str">
        <f>VLOOKUP(tblSalaries[[#This Row],[Where do you work]],tblCountries[[Actual]:[Mapping]],2,FALSE)</f>
        <v>UK</v>
      </c>
      <c r="L603" s="6" t="str">
        <f>VLOOKUP(tblSalaries[[#This Row],[clean Country]],tblCountries[[Mapping]:[Region]],2,FALSE)</f>
        <v>Europe</v>
      </c>
      <c r="M603" s="6">
        <f>VLOOKUP(tblSalaries[[#This Row],[clean Country]],tblCountries[[Mapping]:[geo_latitude]],3,FALSE)</f>
        <v>-3.2765753000000002</v>
      </c>
      <c r="N603" s="6">
        <f>VLOOKUP(tblSalaries[[#This Row],[clean Country]],tblCountries[[Mapping]:[geo_latitude]],4,FALSE)</f>
        <v>54.702354499999998</v>
      </c>
      <c r="O603" s="6" t="s">
        <v>25</v>
      </c>
      <c r="P603" s="6">
        <v>20</v>
      </c>
      <c r="Q603" s="6" t="str">
        <f>IF(tblSalaries[[#This Row],[Years of Experience]]&lt;5,"&lt;5",IF(tblSalaries[[#This Row],[Years of Experience]]&lt;10,"&lt;10",IF(tblSalaries[[#This Row],[Years of Experience]]&lt;15,"&lt;15",IF(tblSalaries[[#This Row],[Years of Experience]]&lt;20,"&lt;20"," &gt;20"))))</f>
        <v xml:space="preserve"> &gt;20</v>
      </c>
      <c r="R603" s="14">
        <v>586</v>
      </c>
      <c r="S603" s="14">
        <f>VLOOKUP(tblSalaries[[#This Row],[clean Country]],Table3[[Country]:[GNI]],2,FALSE)</f>
        <v>35840</v>
      </c>
      <c r="T603" s="18">
        <f>tblSalaries[[#This Row],[Salary in USD]]/tblSalaries[[#This Row],[PPP GNI]]</f>
        <v>1.7591275357893796</v>
      </c>
      <c r="U603" s="27">
        <f>IF(ISNUMBER(VLOOKUP(tblSalaries[[#This Row],[clean Country]],calc!$B$22:$C$127,2,TRUE)),tblSalaries[[#This Row],[Salary in USD]],0.001)</f>
        <v>63047.130882691366</v>
      </c>
    </row>
    <row r="604" spans="2:21" ht="15" customHeight="1" x14ac:dyDescent="0.25">
      <c r="B604" s="6" t="s">
        <v>3649</v>
      </c>
      <c r="C604" s="7">
        <v>41065.285833333335</v>
      </c>
      <c r="D604" s="8" t="s">
        <v>1238</v>
      </c>
      <c r="E604" s="6">
        <v>40000</v>
      </c>
      <c r="F604" s="6" t="s">
        <v>69</v>
      </c>
      <c r="G604" s="9">
        <f>tblSalaries[[#This Row],[clean Salary (in local currency)]]*VLOOKUP(tblSalaries[[#This Row],[Currency]],tblXrate[],2,FALSE)</f>
        <v>63047.130882691366</v>
      </c>
      <c r="H604" s="6" t="s">
        <v>1820</v>
      </c>
      <c r="I604" s="6" t="s">
        <v>67</v>
      </c>
      <c r="J604" s="6" t="s">
        <v>71</v>
      </c>
      <c r="K604" s="6" t="str">
        <f>VLOOKUP(tblSalaries[[#This Row],[Where do you work]],tblCountries[[Actual]:[Mapping]],2,FALSE)</f>
        <v>UK</v>
      </c>
      <c r="L604" s="6" t="str">
        <f>VLOOKUP(tblSalaries[[#This Row],[clean Country]],tblCountries[[Mapping]:[Region]],2,FALSE)</f>
        <v>Europe</v>
      </c>
      <c r="M604" s="6">
        <f>VLOOKUP(tblSalaries[[#This Row],[clean Country]],tblCountries[[Mapping]:[geo_latitude]],3,FALSE)</f>
        <v>-3.2765753000000002</v>
      </c>
      <c r="N604" s="6">
        <f>VLOOKUP(tblSalaries[[#This Row],[clean Country]],tblCountries[[Mapping]:[geo_latitude]],4,FALSE)</f>
        <v>54.702354499999998</v>
      </c>
      <c r="O604" s="6" t="s">
        <v>18</v>
      </c>
      <c r="P604" s="6">
        <v>25</v>
      </c>
      <c r="Q604" s="6" t="str">
        <f>IF(tblSalaries[[#This Row],[Years of Experience]]&lt;5,"&lt;5",IF(tblSalaries[[#This Row],[Years of Experience]]&lt;10,"&lt;10",IF(tblSalaries[[#This Row],[Years of Experience]]&lt;15,"&lt;15",IF(tblSalaries[[#This Row],[Years of Experience]]&lt;20,"&lt;20"," &gt;20"))))</f>
        <v xml:space="preserve"> &gt;20</v>
      </c>
      <c r="R604" s="14">
        <v>587</v>
      </c>
      <c r="S604" s="14">
        <f>VLOOKUP(tblSalaries[[#This Row],[clean Country]],Table3[[Country]:[GNI]],2,FALSE)</f>
        <v>35840</v>
      </c>
      <c r="T604" s="18">
        <f>tblSalaries[[#This Row],[Salary in USD]]/tblSalaries[[#This Row],[PPP GNI]]</f>
        <v>1.7591275357893796</v>
      </c>
      <c r="U604" s="27">
        <f>IF(ISNUMBER(VLOOKUP(tblSalaries[[#This Row],[clean Country]],calc!$B$22:$C$127,2,TRUE)),tblSalaries[[#This Row],[Salary in USD]],0.001)</f>
        <v>63047.130882691366</v>
      </c>
    </row>
    <row r="605" spans="2:21" ht="15" customHeight="1" x14ac:dyDescent="0.25">
      <c r="B605" s="6" t="s">
        <v>3689</v>
      </c>
      <c r="C605" s="7">
        <v>41066.889328703706</v>
      </c>
      <c r="D605" s="8">
        <v>40000</v>
      </c>
      <c r="E605" s="6">
        <v>40000</v>
      </c>
      <c r="F605" s="6" t="s">
        <v>69</v>
      </c>
      <c r="G605" s="9">
        <f>tblSalaries[[#This Row],[clean Salary (in local currency)]]*VLOOKUP(tblSalaries[[#This Row],[Currency]],tblXrate[],2,FALSE)</f>
        <v>63047.130882691366</v>
      </c>
      <c r="H605" s="6" t="s">
        <v>204</v>
      </c>
      <c r="I605" s="6" t="s">
        <v>52</v>
      </c>
      <c r="J605" s="6" t="s">
        <v>71</v>
      </c>
      <c r="K605" s="6" t="str">
        <f>VLOOKUP(tblSalaries[[#This Row],[Where do you work]],tblCountries[[Actual]:[Mapping]],2,FALSE)</f>
        <v>UK</v>
      </c>
      <c r="L605" s="6" t="str">
        <f>VLOOKUP(tblSalaries[[#This Row],[clean Country]],tblCountries[[Mapping]:[Region]],2,FALSE)</f>
        <v>Europe</v>
      </c>
      <c r="M605" s="6">
        <f>VLOOKUP(tblSalaries[[#This Row],[clean Country]],tblCountries[[Mapping]:[geo_latitude]],3,FALSE)</f>
        <v>-3.2765753000000002</v>
      </c>
      <c r="N605" s="6">
        <f>VLOOKUP(tblSalaries[[#This Row],[clean Country]],tblCountries[[Mapping]:[geo_latitude]],4,FALSE)</f>
        <v>54.702354499999998</v>
      </c>
      <c r="O605" s="6" t="s">
        <v>9</v>
      </c>
      <c r="P605" s="6">
        <v>15</v>
      </c>
      <c r="Q605" s="6" t="str">
        <f>IF(tblSalaries[[#This Row],[Years of Experience]]&lt;5,"&lt;5",IF(tblSalaries[[#This Row],[Years of Experience]]&lt;10,"&lt;10",IF(tblSalaries[[#This Row],[Years of Experience]]&lt;15,"&lt;15",IF(tblSalaries[[#This Row],[Years of Experience]]&lt;20,"&lt;20"," &gt;20"))))</f>
        <v>&lt;20</v>
      </c>
      <c r="R605" s="14">
        <v>588</v>
      </c>
      <c r="S605" s="14">
        <f>VLOOKUP(tblSalaries[[#This Row],[clean Country]],Table3[[Country]:[GNI]],2,FALSE)</f>
        <v>35840</v>
      </c>
      <c r="T605" s="18">
        <f>tblSalaries[[#This Row],[Salary in USD]]/tblSalaries[[#This Row],[PPP GNI]]</f>
        <v>1.7591275357893796</v>
      </c>
      <c r="U605" s="27">
        <f>IF(ISNUMBER(VLOOKUP(tblSalaries[[#This Row],[clean Country]],calc!$B$22:$C$127,2,TRUE)),tblSalaries[[#This Row],[Salary in USD]],0.001)</f>
        <v>63047.130882691366</v>
      </c>
    </row>
    <row r="606" spans="2:21" ht="15" customHeight="1" x14ac:dyDescent="0.25">
      <c r="B606" s="6" t="s">
        <v>3701</v>
      </c>
      <c r="C606" s="7">
        <v>41067.717847222222</v>
      </c>
      <c r="D606" s="8">
        <v>40000</v>
      </c>
      <c r="E606" s="6">
        <v>40000</v>
      </c>
      <c r="F606" s="6" t="s">
        <v>69</v>
      </c>
      <c r="G606" s="9">
        <f>tblSalaries[[#This Row],[clean Salary (in local currency)]]*VLOOKUP(tblSalaries[[#This Row],[Currency]],tblXrate[],2,FALSE)</f>
        <v>63047.130882691366</v>
      </c>
      <c r="H606" s="6" t="s">
        <v>20</v>
      </c>
      <c r="I606" s="6" t="s">
        <v>20</v>
      </c>
      <c r="J606" s="6" t="s">
        <v>71</v>
      </c>
      <c r="K606" s="6" t="str">
        <f>VLOOKUP(tblSalaries[[#This Row],[Where do you work]],tblCountries[[Actual]:[Mapping]],2,FALSE)</f>
        <v>UK</v>
      </c>
      <c r="L606" s="6" t="str">
        <f>VLOOKUP(tblSalaries[[#This Row],[clean Country]],tblCountries[[Mapping]:[Region]],2,FALSE)</f>
        <v>Europe</v>
      </c>
      <c r="M606" s="6">
        <f>VLOOKUP(tblSalaries[[#This Row],[clean Country]],tblCountries[[Mapping]:[geo_latitude]],3,FALSE)</f>
        <v>-3.2765753000000002</v>
      </c>
      <c r="N606" s="6">
        <f>VLOOKUP(tblSalaries[[#This Row],[clean Country]],tblCountries[[Mapping]:[geo_latitude]],4,FALSE)</f>
        <v>54.702354499999998</v>
      </c>
      <c r="O606" s="6" t="s">
        <v>9</v>
      </c>
      <c r="P606" s="6">
        <v>5</v>
      </c>
      <c r="Q606" s="6" t="str">
        <f>IF(tblSalaries[[#This Row],[Years of Experience]]&lt;5,"&lt;5",IF(tblSalaries[[#This Row],[Years of Experience]]&lt;10,"&lt;10",IF(tblSalaries[[#This Row],[Years of Experience]]&lt;15,"&lt;15",IF(tblSalaries[[#This Row],[Years of Experience]]&lt;20,"&lt;20"," &gt;20"))))</f>
        <v>&lt;10</v>
      </c>
      <c r="R606" s="14">
        <v>589</v>
      </c>
      <c r="S606" s="14">
        <f>VLOOKUP(tblSalaries[[#This Row],[clean Country]],Table3[[Country]:[GNI]],2,FALSE)</f>
        <v>35840</v>
      </c>
      <c r="T606" s="18">
        <f>tblSalaries[[#This Row],[Salary in USD]]/tblSalaries[[#This Row],[PPP GNI]]</f>
        <v>1.7591275357893796</v>
      </c>
      <c r="U606" s="27">
        <f>IF(ISNUMBER(VLOOKUP(tblSalaries[[#This Row],[clean Country]],calc!$B$22:$C$127,2,TRUE)),tblSalaries[[#This Row],[Salary in USD]],0.001)</f>
        <v>63047.130882691366</v>
      </c>
    </row>
    <row r="607" spans="2:21" ht="15" customHeight="1" x14ac:dyDescent="0.25">
      <c r="B607" s="6" t="s">
        <v>2345</v>
      </c>
      <c r="C607" s="7">
        <v>41055.068124999998</v>
      </c>
      <c r="D607" s="8" t="s">
        <v>423</v>
      </c>
      <c r="E607" s="6">
        <v>63000</v>
      </c>
      <c r="F607" s="6" t="s">
        <v>6</v>
      </c>
      <c r="G607" s="9">
        <f>tblSalaries[[#This Row],[clean Salary (in local currency)]]*VLOOKUP(tblSalaries[[#This Row],[Currency]],tblXrate[],2,FALSE)</f>
        <v>63000</v>
      </c>
      <c r="H607" s="6" t="s">
        <v>108</v>
      </c>
      <c r="I607" s="6" t="s">
        <v>20</v>
      </c>
      <c r="J607" s="6" t="s">
        <v>15</v>
      </c>
      <c r="K607" s="6" t="str">
        <f>VLOOKUP(tblSalaries[[#This Row],[Where do you work]],tblCountries[[Actual]:[Mapping]],2,FALSE)</f>
        <v>USA</v>
      </c>
      <c r="L607" s="6" t="str">
        <f>VLOOKUP(tblSalaries[[#This Row],[clean Country]],tblCountries[[Mapping]:[Region]],2,FALSE)</f>
        <v>America</v>
      </c>
      <c r="M607" s="6">
        <f>VLOOKUP(tblSalaries[[#This Row],[clean Country]],tblCountries[[Mapping]:[geo_latitude]],3,FALSE)</f>
        <v>-100.37109375</v>
      </c>
      <c r="N607" s="6">
        <f>VLOOKUP(tblSalaries[[#This Row],[clean Country]],tblCountries[[Mapping]:[geo_latitude]],4,FALSE)</f>
        <v>40.580584664127599</v>
      </c>
      <c r="O607" s="6" t="s">
        <v>13</v>
      </c>
      <c r="P607" s="6"/>
      <c r="Q607" s="6" t="str">
        <f>IF(tblSalaries[[#This Row],[Years of Experience]]&lt;5,"&lt;5",IF(tblSalaries[[#This Row],[Years of Experience]]&lt;10,"&lt;10",IF(tblSalaries[[#This Row],[Years of Experience]]&lt;15,"&lt;15",IF(tblSalaries[[#This Row],[Years of Experience]]&lt;20,"&lt;20"," &gt;20"))))</f>
        <v>&lt;5</v>
      </c>
      <c r="R607" s="14">
        <v>590</v>
      </c>
      <c r="S607" s="14">
        <f>VLOOKUP(tblSalaries[[#This Row],[clean Country]],Table3[[Country]:[GNI]],2,FALSE)</f>
        <v>47310</v>
      </c>
      <c r="T607" s="18">
        <f>tblSalaries[[#This Row],[Salary in USD]]/tblSalaries[[#This Row],[PPP GNI]]</f>
        <v>1.3316423589093216</v>
      </c>
      <c r="U607" s="27">
        <f>IF(ISNUMBER(VLOOKUP(tblSalaries[[#This Row],[clean Country]],calc!$B$22:$C$127,2,TRUE)),tblSalaries[[#This Row],[Salary in USD]],0.001)</f>
        <v>1E-3</v>
      </c>
    </row>
    <row r="608" spans="2:21" ht="15" customHeight="1" x14ac:dyDescent="0.25">
      <c r="B608" s="6" t="s">
        <v>3234</v>
      </c>
      <c r="C608" s="7">
        <v>41058.267083333332</v>
      </c>
      <c r="D608" s="8">
        <v>63000</v>
      </c>
      <c r="E608" s="6">
        <v>63000</v>
      </c>
      <c r="F608" s="6" t="s">
        <v>6</v>
      </c>
      <c r="G608" s="9">
        <f>tblSalaries[[#This Row],[clean Salary (in local currency)]]*VLOOKUP(tblSalaries[[#This Row],[Currency]],tblXrate[],2,FALSE)</f>
        <v>63000</v>
      </c>
      <c r="H608" s="6" t="s">
        <v>257</v>
      </c>
      <c r="I608" s="6" t="s">
        <v>310</v>
      </c>
      <c r="J608" s="6" t="s">
        <v>15</v>
      </c>
      <c r="K608" s="6" t="str">
        <f>VLOOKUP(tblSalaries[[#This Row],[Where do you work]],tblCountries[[Actual]:[Mapping]],2,FALSE)</f>
        <v>USA</v>
      </c>
      <c r="L608" s="6" t="str">
        <f>VLOOKUP(tblSalaries[[#This Row],[clean Country]],tblCountries[[Mapping]:[Region]],2,FALSE)</f>
        <v>America</v>
      </c>
      <c r="M608" s="6">
        <f>VLOOKUP(tblSalaries[[#This Row],[clean Country]],tblCountries[[Mapping]:[geo_latitude]],3,FALSE)</f>
        <v>-100.37109375</v>
      </c>
      <c r="N608" s="6">
        <f>VLOOKUP(tblSalaries[[#This Row],[clean Country]],tblCountries[[Mapping]:[geo_latitude]],4,FALSE)</f>
        <v>40.580584664127599</v>
      </c>
      <c r="O608" s="6" t="s">
        <v>13</v>
      </c>
      <c r="P608" s="6">
        <v>16</v>
      </c>
      <c r="Q608" s="6" t="str">
        <f>IF(tblSalaries[[#This Row],[Years of Experience]]&lt;5,"&lt;5",IF(tblSalaries[[#This Row],[Years of Experience]]&lt;10,"&lt;10",IF(tblSalaries[[#This Row],[Years of Experience]]&lt;15,"&lt;15",IF(tblSalaries[[#This Row],[Years of Experience]]&lt;20,"&lt;20"," &gt;20"))))</f>
        <v>&lt;20</v>
      </c>
      <c r="R608" s="14">
        <v>591</v>
      </c>
      <c r="S608" s="14">
        <f>VLOOKUP(tblSalaries[[#This Row],[clean Country]],Table3[[Country]:[GNI]],2,FALSE)</f>
        <v>47310</v>
      </c>
      <c r="T608" s="18">
        <f>tblSalaries[[#This Row],[Salary in USD]]/tblSalaries[[#This Row],[PPP GNI]]</f>
        <v>1.3316423589093216</v>
      </c>
      <c r="U608" s="27">
        <f>IF(ISNUMBER(VLOOKUP(tblSalaries[[#This Row],[clean Country]],calc!$B$22:$C$127,2,TRUE)),tblSalaries[[#This Row],[Salary in USD]],0.001)</f>
        <v>1E-3</v>
      </c>
    </row>
    <row r="609" spans="2:21" ht="15" customHeight="1" x14ac:dyDescent="0.25">
      <c r="B609" s="6" t="s">
        <v>3770</v>
      </c>
      <c r="C609" s="7">
        <v>41072.275138888886</v>
      </c>
      <c r="D609" s="8">
        <v>63000</v>
      </c>
      <c r="E609" s="6">
        <v>63000</v>
      </c>
      <c r="F609" s="6" t="s">
        <v>6</v>
      </c>
      <c r="G609" s="9">
        <f>tblSalaries[[#This Row],[clean Salary (in local currency)]]*VLOOKUP(tblSalaries[[#This Row],[Currency]],tblXrate[],2,FALSE)</f>
        <v>63000</v>
      </c>
      <c r="H609" s="6" t="s">
        <v>108</v>
      </c>
      <c r="I609" s="6" t="s">
        <v>20</v>
      </c>
      <c r="J609" s="6" t="s">
        <v>15</v>
      </c>
      <c r="K609" s="6" t="str">
        <f>VLOOKUP(tblSalaries[[#This Row],[Where do you work]],tblCountries[[Actual]:[Mapping]],2,FALSE)</f>
        <v>USA</v>
      </c>
      <c r="L609" s="6" t="str">
        <f>VLOOKUP(tblSalaries[[#This Row],[clean Country]],tblCountries[[Mapping]:[Region]],2,FALSE)</f>
        <v>America</v>
      </c>
      <c r="M609" s="6">
        <f>VLOOKUP(tblSalaries[[#This Row],[clean Country]],tblCountries[[Mapping]:[geo_latitude]],3,FALSE)</f>
        <v>-100.37109375</v>
      </c>
      <c r="N609" s="6">
        <f>VLOOKUP(tblSalaries[[#This Row],[clean Country]],tblCountries[[Mapping]:[geo_latitude]],4,FALSE)</f>
        <v>40.580584664127599</v>
      </c>
      <c r="O609" s="6" t="s">
        <v>13</v>
      </c>
      <c r="P609" s="6">
        <v>10</v>
      </c>
      <c r="Q609" s="6" t="str">
        <f>IF(tblSalaries[[#This Row],[Years of Experience]]&lt;5,"&lt;5",IF(tblSalaries[[#This Row],[Years of Experience]]&lt;10,"&lt;10",IF(tblSalaries[[#This Row],[Years of Experience]]&lt;15,"&lt;15",IF(tblSalaries[[#This Row],[Years of Experience]]&lt;20,"&lt;20"," &gt;20"))))</f>
        <v>&lt;15</v>
      </c>
      <c r="R609" s="14">
        <v>592</v>
      </c>
      <c r="S609" s="14">
        <f>VLOOKUP(tblSalaries[[#This Row],[clean Country]],Table3[[Country]:[GNI]],2,FALSE)</f>
        <v>47310</v>
      </c>
      <c r="T609" s="18">
        <f>tblSalaries[[#This Row],[Salary in USD]]/tblSalaries[[#This Row],[PPP GNI]]</f>
        <v>1.3316423589093216</v>
      </c>
      <c r="U609" s="27">
        <f>IF(ISNUMBER(VLOOKUP(tblSalaries[[#This Row],[clean Country]],calc!$B$22:$C$127,2,TRUE)),tblSalaries[[#This Row],[Salary in USD]],0.001)</f>
        <v>1E-3</v>
      </c>
    </row>
    <row r="610" spans="2:21" ht="15" customHeight="1" x14ac:dyDescent="0.25">
      <c r="B610" s="6" t="s">
        <v>3836</v>
      </c>
      <c r="C610" s="7">
        <v>41076.262418981481</v>
      </c>
      <c r="D610" s="8">
        <v>63000</v>
      </c>
      <c r="E610" s="6">
        <v>63000</v>
      </c>
      <c r="F610" s="6" t="s">
        <v>6</v>
      </c>
      <c r="G610" s="9">
        <f>tblSalaries[[#This Row],[clean Salary (in local currency)]]*VLOOKUP(tblSalaries[[#This Row],[Currency]],tblXrate[],2,FALSE)</f>
        <v>63000</v>
      </c>
      <c r="H610" s="6" t="s">
        <v>1965</v>
      </c>
      <c r="I610" s="6" t="s">
        <v>20</v>
      </c>
      <c r="J610" s="6" t="s">
        <v>15</v>
      </c>
      <c r="K610" s="6" t="str">
        <f>VLOOKUP(tblSalaries[[#This Row],[Where do you work]],tblCountries[[Actual]:[Mapping]],2,FALSE)</f>
        <v>USA</v>
      </c>
      <c r="L610" s="6" t="str">
        <f>VLOOKUP(tblSalaries[[#This Row],[clean Country]],tblCountries[[Mapping]:[Region]],2,FALSE)</f>
        <v>America</v>
      </c>
      <c r="M610" s="6">
        <f>VLOOKUP(tblSalaries[[#This Row],[clean Country]],tblCountries[[Mapping]:[geo_latitude]],3,FALSE)</f>
        <v>-100.37109375</v>
      </c>
      <c r="N610" s="6">
        <f>VLOOKUP(tblSalaries[[#This Row],[clean Country]],tblCountries[[Mapping]:[geo_latitude]],4,FALSE)</f>
        <v>40.580584664127599</v>
      </c>
      <c r="O610" s="6" t="s">
        <v>9</v>
      </c>
      <c r="P610" s="6">
        <v>6</v>
      </c>
      <c r="Q610" s="6" t="str">
        <f>IF(tblSalaries[[#This Row],[Years of Experience]]&lt;5,"&lt;5",IF(tblSalaries[[#This Row],[Years of Experience]]&lt;10,"&lt;10",IF(tblSalaries[[#This Row],[Years of Experience]]&lt;15,"&lt;15",IF(tblSalaries[[#This Row],[Years of Experience]]&lt;20,"&lt;20"," &gt;20"))))</f>
        <v>&lt;10</v>
      </c>
      <c r="R610" s="14">
        <v>593</v>
      </c>
      <c r="S610" s="14">
        <f>VLOOKUP(tblSalaries[[#This Row],[clean Country]],Table3[[Country]:[GNI]],2,FALSE)</f>
        <v>47310</v>
      </c>
      <c r="T610" s="18">
        <f>tblSalaries[[#This Row],[Salary in USD]]/tblSalaries[[#This Row],[PPP GNI]]</f>
        <v>1.3316423589093216</v>
      </c>
      <c r="U610" s="27">
        <f>IF(ISNUMBER(VLOOKUP(tblSalaries[[#This Row],[clean Country]],calc!$B$22:$C$127,2,TRUE)),tblSalaries[[#This Row],[Salary in USD]],0.001)</f>
        <v>1E-3</v>
      </c>
    </row>
    <row r="611" spans="2:21" ht="15" customHeight="1" x14ac:dyDescent="0.25">
      <c r="B611" s="6" t="s">
        <v>3837</v>
      </c>
      <c r="C611" s="7">
        <v>41076.340960648151</v>
      </c>
      <c r="D611" s="8" t="s">
        <v>423</v>
      </c>
      <c r="E611" s="6">
        <v>63000</v>
      </c>
      <c r="F611" s="6" t="s">
        <v>6</v>
      </c>
      <c r="G611" s="9">
        <f>tblSalaries[[#This Row],[clean Salary (in local currency)]]*VLOOKUP(tblSalaries[[#This Row],[Currency]],tblXrate[],2,FALSE)</f>
        <v>63000</v>
      </c>
      <c r="H611" s="6" t="s">
        <v>14</v>
      </c>
      <c r="I611" s="6" t="s">
        <v>20</v>
      </c>
      <c r="J611" s="6" t="s">
        <v>15</v>
      </c>
      <c r="K611" s="6" t="str">
        <f>VLOOKUP(tblSalaries[[#This Row],[Where do you work]],tblCountries[[Actual]:[Mapping]],2,FALSE)</f>
        <v>USA</v>
      </c>
      <c r="L611" s="6" t="str">
        <f>VLOOKUP(tblSalaries[[#This Row],[clean Country]],tblCountries[[Mapping]:[Region]],2,FALSE)</f>
        <v>America</v>
      </c>
      <c r="M611" s="6">
        <f>VLOOKUP(tblSalaries[[#This Row],[clean Country]],tblCountries[[Mapping]:[geo_latitude]],3,FALSE)</f>
        <v>-100.37109375</v>
      </c>
      <c r="N611" s="6">
        <f>VLOOKUP(tblSalaries[[#This Row],[clean Country]],tblCountries[[Mapping]:[geo_latitude]],4,FALSE)</f>
        <v>40.580584664127599</v>
      </c>
      <c r="O611" s="6" t="s">
        <v>13</v>
      </c>
      <c r="P611" s="6">
        <v>1</v>
      </c>
      <c r="Q611" s="6" t="str">
        <f>IF(tblSalaries[[#This Row],[Years of Experience]]&lt;5,"&lt;5",IF(tblSalaries[[#This Row],[Years of Experience]]&lt;10,"&lt;10",IF(tblSalaries[[#This Row],[Years of Experience]]&lt;15,"&lt;15",IF(tblSalaries[[#This Row],[Years of Experience]]&lt;20,"&lt;20"," &gt;20"))))</f>
        <v>&lt;5</v>
      </c>
      <c r="R611" s="14">
        <v>594</v>
      </c>
      <c r="S611" s="14">
        <f>VLOOKUP(tblSalaries[[#This Row],[clean Country]],Table3[[Country]:[GNI]],2,FALSE)</f>
        <v>47310</v>
      </c>
      <c r="T611" s="18">
        <f>tblSalaries[[#This Row],[Salary in USD]]/tblSalaries[[#This Row],[PPP GNI]]</f>
        <v>1.3316423589093216</v>
      </c>
      <c r="U611" s="27">
        <f>IF(ISNUMBER(VLOOKUP(tblSalaries[[#This Row],[clean Country]],calc!$B$22:$C$127,2,TRUE)),tblSalaries[[#This Row],[Salary in USD]],0.001)</f>
        <v>1E-3</v>
      </c>
    </row>
    <row r="612" spans="2:21" ht="15" customHeight="1" x14ac:dyDescent="0.25">
      <c r="B612" s="6" t="s">
        <v>2526</v>
      </c>
      <c r="C612" s="7">
        <v>41055.201631944445</v>
      </c>
      <c r="D612" s="8" t="s">
        <v>626</v>
      </c>
      <c r="E612" s="6">
        <v>49248</v>
      </c>
      <c r="F612" s="6" t="s">
        <v>22</v>
      </c>
      <c r="G612" s="9">
        <f>tblSalaries[[#This Row],[clean Salary (in local currency)]]*VLOOKUP(tblSalaries[[#This Row],[Currency]],tblXrate[],2,FALSE)</f>
        <v>62564.631571458704</v>
      </c>
      <c r="H612" s="6" t="s">
        <v>627</v>
      </c>
      <c r="I612" s="6" t="s">
        <v>310</v>
      </c>
      <c r="J612" s="6" t="s">
        <v>628</v>
      </c>
      <c r="K612" s="6" t="str">
        <f>VLOOKUP(tblSalaries[[#This Row],[Where do you work]],tblCountries[[Actual]:[Mapping]],2,FALSE)</f>
        <v>Netherlands</v>
      </c>
      <c r="L612" s="6" t="str">
        <f>VLOOKUP(tblSalaries[[#This Row],[clean Country]],tblCountries[[Mapping]:[Region]],2,FALSE)</f>
        <v>Europe</v>
      </c>
      <c r="M612" s="6">
        <f>VLOOKUP(tblSalaries[[#This Row],[clean Country]],tblCountries[[Mapping]:[geo_latitude]],3,FALSE)</f>
        <v>-0.23411047311343899</v>
      </c>
      <c r="N612" s="6">
        <f>VLOOKUP(tblSalaries[[#This Row],[clean Country]],tblCountries[[Mapping]:[geo_latitude]],4,FALSE)</f>
        <v>49.402635500701699</v>
      </c>
      <c r="O612" s="6" t="s">
        <v>13</v>
      </c>
      <c r="P612" s="6"/>
      <c r="Q612" s="6" t="str">
        <f>IF(tblSalaries[[#This Row],[Years of Experience]]&lt;5,"&lt;5",IF(tblSalaries[[#This Row],[Years of Experience]]&lt;10,"&lt;10",IF(tblSalaries[[#This Row],[Years of Experience]]&lt;15,"&lt;15",IF(tblSalaries[[#This Row],[Years of Experience]]&lt;20,"&lt;20"," &gt;20"))))</f>
        <v>&lt;5</v>
      </c>
      <c r="R612" s="14">
        <v>595</v>
      </c>
      <c r="S612" s="14">
        <f>VLOOKUP(tblSalaries[[#This Row],[clean Country]],Table3[[Country]:[GNI]],2,FALSE)</f>
        <v>41810</v>
      </c>
      <c r="T612" s="18">
        <f>tblSalaries[[#This Row],[Salary in USD]]/tblSalaries[[#This Row],[PPP GNI]]</f>
        <v>1.4964035295732767</v>
      </c>
      <c r="U612" s="27">
        <f>IF(ISNUMBER(VLOOKUP(tblSalaries[[#This Row],[clean Country]],calc!$B$22:$C$127,2,TRUE)),tblSalaries[[#This Row],[Salary in USD]],0.001)</f>
        <v>62564.631571458704</v>
      </c>
    </row>
    <row r="613" spans="2:21" ht="15" customHeight="1" x14ac:dyDescent="0.25">
      <c r="B613" s="6" t="s">
        <v>2362</v>
      </c>
      <c r="C613" s="7">
        <v>41055.073495370372</v>
      </c>
      <c r="D613" s="8" t="s">
        <v>442</v>
      </c>
      <c r="E613" s="6">
        <v>62500</v>
      </c>
      <c r="F613" s="6" t="s">
        <v>6</v>
      </c>
      <c r="G613" s="9">
        <f>tblSalaries[[#This Row],[clean Salary (in local currency)]]*VLOOKUP(tblSalaries[[#This Row],[Currency]],tblXrate[],2,FALSE)</f>
        <v>62500</v>
      </c>
      <c r="H613" s="6" t="s">
        <v>443</v>
      </c>
      <c r="I613" s="6" t="s">
        <v>4001</v>
      </c>
      <c r="J613" s="6" t="s">
        <v>15</v>
      </c>
      <c r="K613" s="6" t="str">
        <f>VLOOKUP(tblSalaries[[#This Row],[Where do you work]],tblCountries[[Actual]:[Mapping]],2,FALSE)</f>
        <v>USA</v>
      </c>
      <c r="L613" s="6" t="str">
        <f>VLOOKUP(tblSalaries[[#This Row],[clean Country]],tblCountries[[Mapping]:[Region]],2,FALSE)</f>
        <v>America</v>
      </c>
      <c r="M613" s="6">
        <f>VLOOKUP(tblSalaries[[#This Row],[clean Country]],tblCountries[[Mapping]:[geo_latitude]],3,FALSE)</f>
        <v>-100.37109375</v>
      </c>
      <c r="N613" s="6">
        <f>VLOOKUP(tblSalaries[[#This Row],[clean Country]],tblCountries[[Mapping]:[geo_latitude]],4,FALSE)</f>
        <v>40.580584664127599</v>
      </c>
      <c r="O613" s="6" t="s">
        <v>13</v>
      </c>
      <c r="P613" s="6"/>
      <c r="Q613" s="6" t="str">
        <f>IF(tblSalaries[[#This Row],[Years of Experience]]&lt;5,"&lt;5",IF(tblSalaries[[#This Row],[Years of Experience]]&lt;10,"&lt;10",IF(tblSalaries[[#This Row],[Years of Experience]]&lt;15,"&lt;15",IF(tblSalaries[[#This Row],[Years of Experience]]&lt;20,"&lt;20"," &gt;20"))))</f>
        <v>&lt;5</v>
      </c>
      <c r="R613" s="14">
        <v>596</v>
      </c>
      <c r="S613" s="14">
        <f>VLOOKUP(tblSalaries[[#This Row],[clean Country]],Table3[[Country]:[GNI]],2,FALSE)</f>
        <v>47310</v>
      </c>
      <c r="T613" s="18">
        <f>tblSalaries[[#This Row],[Salary in USD]]/tblSalaries[[#This Row],[PPP GNI]]</f>
        <v>1.3210737687592475</v>
      </c>
      <c r="U613" s="27">
        <f>IF(ISNUMBER(VLOOKUP(tblSalaries[[#This Row],[clean Country]],calc!$B$22:$C$127,2,TRUE)),tblSalaries[[#This Row],[Salary in USD]],0.001)</f>
        <v>1E-3</v>
      </c>
    </row>
    <row r="614" spans="2:21" ht="15" customHeight="1" x14ac:dyDescent="0.25">
      <c r="B614" s="6" t="s">
        <v>2266</v>
      </c>
      <c r="C614" s="7">
        <v>41055.047442129631</v>
      </c>
      <c r="D614" s="8">
        <v>62400</v>
      </c>
      <c r="E614" s="6">
        <v>62400</v>
      </c>
      <c r="F614" s="6" t="s">
        <v>6</v>
      </c>
      <c r="G614" s="9">
        <f>tblSalaries[[#This Row],[clean Salary (in local currency)]]*VLOOKUP(tblSalaries[[#This Row],[Currency]],tblXrate[],2,FALSE)</f>
        <v>62400</v>
      </c>
      <c r="H614" s="6" t="s">
        <v>334</v>
      </c>
      <c r="I614" s="6" t="s">
        <v>310</v>
      </c>
      <c r="J614" s="6" t="s">
        <v>15</v>
      </c>
      <c r="K614" s="6" t="str">
        <f>VLOOKUP(tblSalaries[[#This Row],[Where do you work]],tblCountries[[Actual]:[Mapping]],2,FALSE)</f>
        <v>USA</v>
      </c>
      <c r="L614" s="6" t="str">
        <f>VLOOKUP(tblSalaries[[#This Row],[clean Country]],tblCountries[[Mapping]:[Region]],2,FALSE)</f>
        <v>America</v>
      </c>
      <c r="M614" s="6">
        <f>VLOOKUP(tblSalaries[[#This Row],[clean Country]],tblCountries[[Mapping]:[geo_latitude]],3,FALSE)</f>
        <v>-100.37109375</v>
      </c>
      <c r="N614" s="6">
        <f>VLOOKUP(tblSalaries[[#This Row],[clean Country]],tblCountries[[Mapping]:[geo_latitude]],4,FALSE)</f>
        <v>40.580584664127599</v>
      </c>
      <c r="O614" s="6" t="s">
        <v>13</v>
      </c>
      <c r="P614" s="6"/>
      <c r="Q614" s="6" t="str">
        <f>IF(tblSalaries[[#This Row],[Years of Experience]]&lt;5,"&lt;5",IF(tblSalaries[[#This Row],[Years of Experience]]&lt;10,"&lt;10",IF(tblSalaries[[#This Row],[Years of Experience]]&lt;15,"&lt;15",IF(tblSalaries[[#This Row],[Years of Experience]]&lt;20,"&lt;20"," &gt;20"))))</f>
        <v>&lt;5</v>
      </c>
      <c r="R614" s="14">
        <v>597</v>
      </c>
      <c r="S614" s="14">
        <f>VLOOKUP(tblSalaries[[#This Row],[clean Country]],Table3[[Country]:[GNI]],2,FALSE)</f>
        <v>47310</v>
      </c>
      <c r="T614" s="18">
        <f>tblSalaries[[#This Row],[Salary in USD]]/tblSalaries[[#This Row],[PPP GNI]]</f>
        <v>1.3189600507292327</v>
      </c>
      <c r="U614" s="27">
        <f>IF(ISNUMBER(VLOOKUP(tblSalaries[[#This Row],[clean Country]],calc!$B$22:$C$127,2,TRUE)),tblSalaries[[#This Row],[Salary in USD]],0.001)</f>
        <v>1E-3</v>
      </c>
    </row>
    <row r="615" spans="2:21" ht="15" customHeight="1" x14ac:dyDescent="0.25">
      <c r="B615" s="6" t="s">
        <v>2064</v>
      </c>
      <c r="C615" s="7">
        <v>41054.284317129626</v>
      </c>
      <c r="D615" s="8">
        <v>49000</v>
      </c>
      <c r="E615" s="6">
        <v>49000</v>
      </c>
      <c r="F615" s="6" t="s">
        <v>22</v>
      </c>
      <c r="G615" s="9">
        <f>tblSalaries[[#This Row],[clean Salary (in local currency)]]*VLOOKUP(tblSalaries[[#This Row],[Currency]],tblXrate[],2,FALSE)</f>
        <v>62249.572510588783</v>
      </c>
      <c r="H615" s="6" t="s">
        <v>105</v>
      </c>
      <c r="I615" s="6" t="s">
        <v>52</v>
      </c>
      <c r="J615" s="6" t="s">
        <v>106</v>
      </c>
      <c r="K615" s="6" t="str">
        <f>VLOOKUP(tblSalaries[[#This Row],[Where do you work]],tblCountries[[Actual]:[Mapping]],2,FALSE)</f>
        <v>France</v>
      </c>
      <c r="L615" s="6" t="str">
        <f>VLOOKUP(tblSalaries[[#This Row],[clean Country]],tblCountries[[Mapping]:[Region]],2,FALSE)</f>
        <v>Europe</v>
      </c>
      <c r="M615" s="6">
        <f>VLOOKUP(tblSalaries[[#This Row],[clean Country]],tblCountries[[Mapping]:[geo_latitude]],3,FALSE)</f>
        <v>2.3377800069637802</v>
      </c>
      <c r="N615" s="6">
        <f>VLOOKUP(tblSalaries[[#This Row],[clean Country]],tblCountries[[Mapping]:[geo_latitude]],4,FALSE)</f>
        <v>46.531792132960398</v>
      </c>
      <c r="O615" s="6" t="s">
        <v>18</v>
      </c>
      <c r="P615" s="6"/>
      <c r="Q615" s="6" t="str">
        <f>IF(tblSalaries[[#This Row],[Years of Experience]]&lt;5,"&lt;5",IF(tblSalaries[[#This Row],[Years of Experience]]&lt;10,"&lt;10",IF(tblSalaries[[#This Row],[Years of Experience]]&lt;15,"&lt;15",IF(tblSalaries[[#This Row],[Years of Experience]]&lt;20,"&lt;20"," &gt;20"))))</f>
        <v>&lt;5</v>
      </c>
      <c r="R615" s="14">
        <v>598</v>
      </c>
      <c r="S615" s="14">
        <f>VLOOKUP(tblSalaries[[#This Row],[clean Country]],Table3[[Country]:[GNI]],2,FALSE)</f>
        <v>34750</v>
      </c>
      <c r="T615" s="18">
        <f>tblSalaries[[#This Row],[Salary in USD]]/tblSalaries[[#This Row],[PPP GNI]]</f>
        <v>1.7913546046212598</v>
      </c>
      <c r="U615" s="27">
        <f>IF(ISNUMBER(VLOOKUP(tblSalaries[[#This Row],[clean Country]],calc!$B$22:$C$127,2,TRUE)),tblSalaries[[#This Row],[Salary in USD]],0.001)</f>
        <v>62249.572510588783</v>
      </c>
    </row>
    <row r="616" spans="2:21" ht="15" customHeight="1" x14ac:dyDescent="0.25">
      <c r="B616" s="6" t="s">
        <v>2061</v>
      </c>
      <c r="C616" s="7">
        <v>41054.26090277778</v>
      </c>
      <c r="D616" s="8">
        <v>62000</v>
      </c>
      <c r="E616" s="6">
        <v>62000</v>
      </c>
      <c r="F616" s="6" t="s">
        <v>6</v>
      </c>
      <c r="G616" s="9">
        <f>tblSalaries[[#This Row],[clean Salary (in local currency)]]*VLOOKUP(tblSalaries[[#This Row],[Currency]],tblXrate[],2,FALSE)</f>
        <v>62000</v>
      </c>
      <c r="H616" s="6" t="s">
        <v>20</v>
      </c>
      <c r="I616" s="6" t="s">
        <v>20</v>
      </c>
      <c r="J616" s="6" t="s">
        <v>15</v>
      </c>
      <c r="K616" s="6" t="str">
        <f>VLOOKUP(tblSalaries[[#This Row],[Where do you work]],tblCountries[[Actual]:[Mapping]],2,FALSE)</f>
        <v>USA</v>
      </c>
      <c r="L616" s="6" t="str">
        <f>VLOOKUP(tblSalaries[[#This Row],[clean Country]],tblCountries[[Mapping]:[Region]],2,FALSE)</f>
        <v>America</v>
      </c>
      <c r="M616" s="6">
        <f>VLOOKUP(tblSalaries[[#This Row],[clean Country]],tblCountries[[Mapping]:[geo_latitude]],3,FALSE)</f>
        <v>-100.37109375</v>
      </c>
      <c r="N616" s="6">
        <f>VLOOKUP(tblSalaries[[#This Row],[clean Country]],tblCountries[[Mapping]:[geo_latitude]],4,FALSE)</f>
        <v>40.580584664127599</v>
      </c>
      <c r="O616" s="6" t="s">
        <v>9</v>
      </c>
      <c r="P616" s="6"/>
      <c r="Q616" s="6" t="str">
        <f>IF(tblSalaries[[#This Row],[Years of Experience]]&lt;5,"&lt;5",IF(tblSalaries[[#This Row],[Years of Experience]]&lt;10,"&lt;10",IF(tblSalaries[[#This Row],[Years of Experience]]&lt;15,"&lt;15",IF(tblSalaries[[#This Row],[Years of Experience]]&lt;20,"&lt;20"," &gt;20"))))</f>
        <v>&lt;5</v>
      </c>
      <c r="R616" s="14">
        <v>599</v>
      </c>
      <c r="S616" s="14">
        <f>VLOOKUP(tblSalaries[[#This Row],[clean Country]],Table3[[Country]:[GNI]],2,FALSE)</f>
        <v>47310</v>
      </c>
      <c r="T616" s="18">
        <f>tblSalaries[[#This Row],[Salary in USD]]/tblSalaries[[#This Row],[PPP GNI]]</f>
        <v>1.3105051786091735</v>
      </c>
      <c r="U616" s="27">
        <f>IF(ISNUMBER(VLOOKUP(tblSalaries[[#This Row],[clean Country]],calc!$B$22:$C$127,2,TRUE)),tblSalaries[[#This Row],[Salary in USD]],0.001)</f>
        <v>1E-3</v>
      </c>
    </row>
    <row r="617" spans="2:21" ht="15" customHeight="1" x14ac:dyDescent="0.25">
      <c r="B617" s="6" t="s">
        <v>2757</v>
      </c>
      <c r="C617" s="7">
        <v>41055.713993055557</v>
      </c>
      <c r="D617" s="8">
        <v>62000</v>
      </c>
      <c r="E617" s="6">
        <v>62000</v>
      </c>
      <c r="F617" s="6" t="s">
        <v>6</v>
      </c>
      <c r="G617" s="9">
        <f>tblSalaries[[#This Row],[clean Salary (in local currency)]]*VLOOKUP(tblSalaries[[#This Row],[Currency]],tblXrate[],2,FALSE)</f>
        <v>62000</v>
      </c>
      <c r="H617" s="6" t="s">
        <v>878</v>
      </c>
      <c r="I617" s="6" t="s">
        <v>20</v>
      </c>
      <c r="J617" s="6" t="s">
        <v>15</v>
      </c>
      <c r="K617" s="6" t="str">
        <f>VLOOKUP(tblSalaries[[#This Row],[Where do you work]],tblCountries[[Actual]:[Mapping]],2,FALSE)</f>
        <v>USA</v>
      </c>
      <c r="L617" s="6" t="str">
        <f>VLOOKUP(tblSalaries[[#This Row],[clean Country]],tblCountries[[Mapping]:[Region]],2,FALSE)</f>
        <v>America</v>
      </c>
      <c r="M617" s="6">
        <f>VLOOKUP(tblSalaries[[#This Row],[clean Country]],tblCountries[[Mapping]:[geo_latitude]],3,FALSE)</f>
        <v>-100.37109375</v>
      </c>
      <c r="N617" s="6">
        <f>VLOOKUP(tblSalaries[[#This Row],[clean Country]],tblCountries[[Mapping]:[geo_latitude]],4,FALSE)</f>
        <v>40.580584664127599</v>
      </c>
      <c r="O617" s="6" t="s">
        <v>18</v>
      </c>
      <c r="P617" s="6">
        <v>20</v>
      </c>
      <c r="Q617" s="6" t="str">
        <f>IF(tblSalaries[[#This Row],[Years of Experience]]&lt;5,"&lt;5",IF(tblSalaries[[#This Row],[Years of Experience]]&lt;10,"&lt;10",IF(tblSalaries[[#This Row],[Years of Experience]]&lt;15,"&lt;15",IF(tblSalaries[[#This Row],[Years of Experience]]&lt;20,"&lt;20"," &gt;20"))))</f>
        <v xml:space="preserve"> &gt;20</v>
      </c>
      <c r="R617" s="14">
        <v>600</v>
      </c>
      <c r="S617" s="14">
        <f>VLOOKUP(tblSalaries[[#This Row],[clean Country]],Table3[[Country]:[GNI]],2,FALSE)</f>
        <v>47310</v>
      </c>
      <c r="T617" s="18">
        <f>tblSalaries[[#This Row],[Salary in USD]]/tblSalaries[[#This Row],[PPP GNI]]</f>
        <v>1.3105051786091735</v>
      </c>
      <c r="U617" s="27">
        <f>IF(ISNUMBER(VLOOKUP(tblSalaries[[#This Row],[clean Country]],calc!$B$22:$C$127,2,TRUE)),tblSalaries[[#This Row],[Salary in USD]],0.001)</f>
        <v>1E-3</v>
      </c>
    </row>
    <row r="618" spans="2:21" ht="15" customHeight="1" x14ac:dyDescent="0.25">
      <c r="B618" s="6" t="s">
        <v>2870</v>
      </c>
      <c r="C618" s="7">
        <v>41056.522743055553</v>
      </c>
      <c r="D618" s="8" t="s">
        <v>1009</v>
      </c>
      <c r="E618" s="6">
        <v>62000</v>
      </c>
      <c r="F618" s="6" t="s">
        <v>6</v>
      </c>
      <c r="G618" s="9">
        <f>tblSalaries[[#This Row],[clean Salary (in local currency)]]*VLOOKUP(tblSalaries[[#This Row],[Currency]],tblXrate[],2,FALSE)</f>
        <v>62000</v>
      </c>
      <c r="H618" s="6" t="s">
        <v>1010</v>
      </c>
      <c r="I618" s="6" t="s">
        <v>52</v>
      </c>
      <c r="J618" s="6" t="s">
        <v>1011</v>
      </c>
      <c r="K618" s="6" t="str">
        <f>VLOOKUP(tblSalaries[[#This Row],[Where do you work]],tblCountries[[Actual]:[Mapping]],2,FALSE)</f>
        <v>Qatar</v>
      </c>
      <c r="L618" s="6" t="str">
        <f>VLOOKUP(tblSalaries[[#This Row],[clean Country]],tblCountries[[Mapping]:[Region]],2,FALSE)</f>
        <v>MENA</v>
      </c>
      <c r="M618" s="6">
        <f>VLOOKUP(tblSalaries[[#This Row],[clean Country]],tblCountries[[Mapping]:[geo_latitude]],3,FALSE)</f>
        <v>51.697187499999998</v>
      </c>
      <c r="N618" s="6">
        <f>VLOOKUP(tblSalaries[[#This Row],[clean Country]],tblCountries[[Mapping]:[geo_latitude]],4,FALSE)</f>
        <v>25.362957600000001</v>
      </c>
      <c r="O618" s="6" t="s">
        <v>13</v>
      </c>
      <c r="P618" s="6">
        <v>11</v>
      </c>
      <c r="Q618" s="6" t="str">
        <f>IF(tblSalaries[[#This Row],[Years of Experience]]&lt;5,"&lt;5",IF(tblSalaries[[#This Row],[Years of Experience]]&lt;10,"&lt;10",IF(tblSalaries[[#This Row],[Years of Experience]]&lt;15,"&lt;15",IF(tblSalaries[[#This Row],[Years of Experience]]&lt;20,"&lt;20"," &gt;20"))))</f>
        <v>&lt;15</v>
      </c>
      <c r="R618" s="14">
        <v>601</v>
      </c>
      <c r="S618" s="14" t="e">
        <f>VLOOKUP(tblSalaries[[#This Row],[clean Country]],Table3[[Country]:[GNI]],2,FALSE)</f>
        <v>#N/A</v>
      </c>
      <c r="T618" s="18" t="e">
        <f>tblSalaries[[#This Row],[Salary in USD]]/tblSalaries[[#This Row],[PPP GNI]]</f>
        <v>#N/A</v>
      </c>
      <c r="U618" s="27">
        <f>IF(ISNUMBER(VLOOKUP(tblSalaries[[#This Row],[clean Country]],calc!$B$22:$C$127,2,TRUE)),tblSalaries[[#This Row],[Salary in USD]],0.001)</f>
        <v>62000</v>
      </c>
    </row>
    <row r="619" spans="2:21" ht="15" customHeight="1" x14ac:dyDescent="0.25">
      <c r="B619" s="6" t="s">
        <v>3366</v>
      </c>
      <c r="C619" s="7">
        <v>41058.912881944445</v>
      </c>
      <c r="D619" s="8">
        <v>62000</v>
      </c>
      <c r="E619" s="6">
        <v>62000</v>
      </c>
      <c r="F619" s="6" t="s">
        <v>6</v>
      </c>
      <c r="G619" s="9">
        <f>tblSalaries[[#This Row],[clean Salary (in local currency)]]*VLOOKUP(tblSalaries[[#This Row],[Currency]],tblXrate[],2,FALSE)</f>
        <v>62000</v>
      </c>
      <c r="H619" s="6" t="s">
        <v>1551</v>
      </c>
      <c r="I619" s="6" t="s">
        <v>67</v>
      </c>
      <c r="J619" s="6" t="s">
        <v>15</v>
      </c>
      <c r="K619" s="6" t="str">
        <f>VLOOKUP(tblSalaries[[#This Row],[Where do you work]],tblCountries[[Actual]:[Mapping]],2,FALSE)</f>
        <v>USA</v>
      </c>
      <c r="L619" s="6" t="str">
        <f>VLOOKUP(tblSalaries[[#This Row],[clean Country]],tblCountries[[Mapping]:[Region]],2,FALSE)</f>
        <v>America</v>
      </c>
      <c r="M619" s="6">
        <f>VLOOKUP(tblSalaries[[#This Row],[clean Country]],tblCountries[[Mapping]:[geo_latitude]],3,FALSE)</f>
        <v>-100.37109375</v>
      </c>
      <c r="N619" s="6">
        <f>VLOOKUP(tblSalaries[[#This Row],[clean Country]],tblCountries[[Mapping]:[geo_latitude]],4,FALSE)</f>
        <v>40.580584664127599</v>
      </c>
      <c r="O619" s="6" t="s">
        <v>13</v>
      </c>
      <c r="P619" s="6">
        <v>25</v>
      </c>
      <c r="Q619" s="6" t="str">
        <f>IF(tblSalaries[[#This Row],[Years of Experience]]&lt;5,"&lt;5",IF(tblSalaries[[#This Row],[Years of Experience]]&lt;10,"&lt;10",IF(tblSalaries[[#This Row],[Years of Experience]]&lt;15,"&lt;15",IF(tblSalaries[[#This Row],[Years of Experience]]&lt;20,"&lt;20"," &gt;20"))))</f>
        <v xml:space="preserve"> &gt;20</v>
      </c>
      <c r="R619" s="14">
        <v>602</v>
      </c>
      <c r="S619" s="14">
        <f>VLOOKUP(tblSalaries[[#This Row],[clean Country]],Table3[[Country]:[GNI]],2,FALSE)</f>
        <v>47310</v>
      </c>
      <c r="T619" s="18">
        <f>tblSalaries[[#This Row],[Salary in USD]]/tblSalaries[[#This Row],[PPP GNI]]</f>
        <v>1.3105051786091735</v>
      </c>
      <c r="U619" s="27">
        <f>IF(ISNUMBER(VLOOKUP(tblSalaries[[#This Row],[clean Country]],calc!$B$22:$C$127,2,TRUE)),tblSalaries[[#This Row],[Salary in USD]],0.001)</f>
        <v>1E-3</v>
      </c>
    </row>
    <row r="620" spans="2:21" ht="15" customHeight="1" x14ac:dyDescent="0.25">
      <c r="B620" s="6" t="s">
        <v>3497</v>
      </c>
      <c r="C620" s="7">
        <v>41060.259513888886</v>
      </c>
      <c r="D620" s="8">
        <v>62000</v>
      </c>
      <c r="E620" s="6">
        <v>62000</v>
      </c>
      <c r="F620" s="6" t="s">
        <v>6</v>
      </c>
      <c r="G620" s="9">
        <f>tblSalaries[[#This Row],[clean Salary (in local currency)]]*VLOOKUP(tblSalaries[[#This Row],[Currency]],tblXrate[],2,FALSE)</f>
        <v>62000</v>
      </c>
      <c r="H620" s="6" t="s">
        <v>1672</v>
      </c>
      <c r="I620" s="6" t="s">
        <v>20</v>
      </c>
      <c r="J620" s="6" t="s">
        <v>15</v>
      </c>
      <c r="K620" s="6" t="str">
        <f>VLOOKUP(tblSalaries[[#This Row],[Where do you work]],tblCountries[[Actual]:[Mapping]],2,FALSE)</f>
        <v>USA</v>
      </c>
      <c r="L620" s="6" t="str">
        <f>VLOOKUP(tblSalaries[[#This Row],[clean Country]],tblCountries[[Mapping]:[Region]],2,FALSE)</f>
        <v>America</v>
      </c>
      <c r="M620" s="6">
        <f>VLOOKUP(tblSalaries[[#This Row],[clean Country]],tblCountries[[Mapping]:[geo_latitude]],3,FALSE)</f>
        <v>-100.37109375</v>
      </c>
      <c r="N620" s="6">
        <f>VLOOKUP(tblSalaries[[#This Row],[clean Country]],tblCountries[[Mapping]:[geo_latitude]],4,FALSE)</f>
        <v>40.580584664127599</v>
      </c>
      <c r="O620" s="6" t="s">
        <v>13</v>
      </c>
      <c r="P620" s="6">
        <v>27</v>
      </c>
      <c r="Q620" s="6" t="str">
        <f>IF(tblSalaries[[#This Row],[Years of Experience]]&lt;5,"&lt;5",IF(tblSalaries[[#This Row],[Years of Experience]]&lt;10,"&lt;10",IF(tblSalaries[[#This Row],[Years of Experience]]&lt;15,"&lt;15",IF(tblSalaries[[#This Row],[Years of Experience]]&lt;20,"&lt;20"," &gt;20"))))</f>
        <v xml:space="preserve"> &gt;20</v>
      </c>
      <c r="R620" s="14">
        <v>603</v>
      </c>
      <c r="S620" s="14">
        <f>VLOOKUP(tblSalaries[[#This Row],[clean Country]],Table3[[Country]:[GNI]],2,FALSE)</f>
        <v>47310</v>
      </c>
      <c r="T620" s="18">
        <f>tblSalaries[[#This Row],[Salary in USD]]/tblSalaries[[#This Row],[PPP GNI]]</f>
        <v>1.3105051786091735</v>
      </c>
      <c r="U620" s="27">
        <f>IF(ISNUMBER(VLOOKUP(tblSalaries[[#This Row],[clean Country]],calc!$B$22:$C$127,2,TRUE)),tblSalaries[[#This Row],[Salary in USD]],0.001)</f>
        <v>1E-3</v>
      </c>
    </row>
    <row r="621" spans="2:21" ht="15" customHeight="1" x14ac:dyDescent="0.25">
      <c r="B621" s="6" t="s">
        <v>3583</v>
      </c>
      <c r="C621" s="7">
        <v>41062.141076388885</v>
      </c>
      <c r="D621" s="8">
        <v>62000</v>
      </c>
      <c r="E621" s="6">
        <v>62000</v>
      </c>
      <c r="F621" s="6" t="s">
        <v>6</v>
      </c>
      <c r="G621" s="9">
        <f>tblSalaries[[#This Row],[clean Salary (in local currency)]]*VLOOKUP(tblSalaries[[#This Row],[Currency]],tblXrate[],2,FALSE)</f>
        <v>62000</v>
      </c>
      <c r="H621" s="6" t="s">
        <v>14</v>
      </c>
      <c r="I621" s="6" t="s">
        <v>20</v>
      </c>
      <c r="J621" s="6" t="s">
        <v>15</v>
      </c>
      <c r="K621" s="6" t="str">
        <f>VLOOKUP(tblSalaries[[#This Row],[Where do you work]],tblCountries[[Actual]:[Mapping]],2,FALSE)</f>
        <v>USA</v>
      </c>
      <c r="L621" s="6" t="str">
        <f>VLOOKUP(tblSalaries[[#This Row],[clean Country]],tblCountries[[Mapping]:[Region]],2,FALSE)</f>
        <v>America</v>
      </c>
      <c r="M621" s="6">
        <f>VLOOKUP(tblSalaries[[#This Row],[clean Country]],tblCountries[[Mapping]:[geo_latitude]],3,FALSE)</f>
        <v>-100.37109375</v>
      </c>
      <c r="N621" s="6">
        <f>VLOOKUP(tblSalaries[[#This Row],[clean Country]],tblCountries[[Mapping]:[geo_latitude]],4,FALSE)</f>
        <v>40.580584664127599</v>
      </c>
      <c r="O621" s="6" t="s">
        <v>18</v>
      </c>
      <c r="P621" s="6">
        <v>5</v>
      </c>
      <c r="Q621" s="6" t="str">
        <f>IF(tblSalaries[[#This Row],[Years of Experience]]&lt;5,"&lt;5",IF(tblSalaries[[#This Row],[Years of Experience]]&lt;10,"&lt;10",IF(tblSalaries[[#This Row],[Years of Experience]]&lt;15,"&lt;15",IF(tblSalaries[[#This Row],[Years of Experience]]&lt;20,"&lt;20"," &gt;20"))))</f>
        <v>&lt;10</v>
      </c>
      <c r="R621" s="14">
        <v>604</v>
      </c>
      <c r="S621" s="14">
        <f>VLOOKUP(tblSalaries[[#This Row],[clean Country]],Table3[[Country]:[GNI]],2,FALSE)</f>
        <v>47310</v>
      </c>
      <c r="T621" s="18">
        <f>tblSalaries[[#This Row],[Salary in USD]]/tblSalaries[[#This Row],[PPP GNI]]</f>
        <v>1.3105051786091735</v>
      </c>
      <c r="U621" s="27">
        <f>IF(ISNUMBER(VLOOKUP(tblSalaries[[#This Row],[clean Country]],calc!$B$22:$C$127,2,TRUE)),tblSalaries[[#This Row],[Salary in USD]],0.001)</f>
        <v>1E-3</v>
      </c>
    </row>
    <row r="622" spans="2:21" ht="15" customHeight="1" x14ac:dyDescent="0.25">
      <c r="B622" s="6" t="s">
        <v>3655</v>
      </c>
      <c r="C622" s="7">
        <v>41065.801435185182</v>
      </c>
      <c r="D622" s="8">
        <v>62000</v>
      </c>
      <c r="E622" s="6">
        <v>62000</v>
      </c>
      <c r="F622" s="6" t="s">
        <v>6</v>
      </c>
      <c r="G622" s="9">
        <f>tblSalaries[[#This Row],[clean Salary (in local currency)]]*VLOOKUP(tblSalaries[[#This Row],[Currency]],tblXrate[],2,FALSE)</f>
        <v>62000</v>
      </c>
      <c r="H622" s="6" t="s">
        <v>19</v>
      </c>
      <c r="I622" s="6" t="s">
        <v>279</v>
      </c>
      <c r="J622" s="6" t="s">
        <v>15</v>
      </c>
      <c r="K622" s="6" t="str">
        <f>VLOOKUP(tblSalaries[[#This Row],[Where do you work]],tblCountries[[Actual]:[Mapping]],2,FALSE)</f>
        <v>USA</v>
      </c>
      <c r="L622" s="6" t="str">
        <f>VLOOKUP(tblSalaries[[#This Row],[clean Country]],tblCountries[[Mapping]:[Region]],2,FALSE)</f>
        <v>America</v>
      </c>
      <c r="M622" s="6">
        <f>VLOOKUP(tblSalaries[[#This Row],[clean Country]],tblCountries[[Mapping]:[geo_latitude]],3,FALSE)</f>
        <v>-100.37109375</v>
      </c>
      <c r="N622" s="6">
        <f>VLOOKUP(tblSalaries[[#This Row],[clean Country]],tblCountries[[Mapping]:[geo_latitude]],4,FALSE)</f>
        <v>40.580584664127599</v>
      </c>
      <c r="O622" s="6" t="s">
        <v>18</v>
      </c>
      <c r="P622" s="6">
        <v>12</v>
      </c>
      <c r="Q622" s="6" t="str">
        <f>IF(tblSalaries[[#This Row],[Years of Experience]]&lt;5,"&lt;5",IF(tblSalaries[[#This Row],[Years of Experience]]&lt;10,"&lt;10",IF(tblSalaries[[#This Row],[Years of Experience]]&lt;15,"&lt;15",IF(tblSalaries[[#This Row],[Years of Experience]]&lt;20,"&lt;20"," &gt;20"))))</f>
        <v>&lt;15</v>
      </c>
      <c r="R622" s="14">
        <v>605</v>
      </c>
      <c r="S622" s="14">
        <f>VLOOKUP(tblSalaries[[#This Row],[clean Country]],Table3[[Country]:[GNI]],2,FALSE)</f>
        <v>47310</v>
      </c>
      <c r="T622" s="18">
        <f>tblSalaries[[#This Row],[Salary in USD]]/tblSalaries[[#This Row],[PPP GNI]]</f>
        <v>1.3105051786091735</v>
      </c>
      <c r="U622" s="27">
        <f>IF(ISNUMBER(VLOOKUP(tblSalaries[[#This Row],[clean Country]],calc!$B$22:$C$127,2,TRUE)),tblSalaries[[#This Row],[Salary in USD]],0.001)</f>
        <v>1E-3</v>
      </c>
    </row>
    <row r="623" spans="2:21" ht="15" customHeight="1" x14ac:dyDescent="0.25">
      <c r="B623" s="6" t="s">
        <v>3872</v>
      </c>
      <c r="C623" s="7">
        <v>41079.879351851851</v>
      </c>
      <c r="D623" s="8">
        <v>62000</v>
      </c>
      <c r="E623" s="6">
        <v>62000</v>
      </c>
      <c r="F623" s="6" t="s">
        <v>6</v>
      </c>
      <c r="G623" s="9">
        <f>tblSalaries[[#This Row],[clean Salary (in local currency)]]*VLOOKUP(tblSalaries[[#This Row],[Currency]],tblXrate[],2,FALSE)</f>
        <v>62000</v>
      </c>
      <c r="H623" s="6" t="s">
        <v>20</v>
      </c>
      <c r="I623" s="6" t="s">
        <v>20</v>
      </c>
      <c r="J623" s="6" t="s">
        <v>15</v>
      </c>
      <c r="K623" s="6" t="str">
        <f>VLOOKUP(tblSalaries[[#This Row],[Where do you work]],tblCountries[[Actual]:[Mapping]],2,FALSE)</f>
        <v>USA</v>
      </c>
      <c r="L623" s="6" t="str">
        <f>VLOOKUP(tblSalaries[[#This Row],[clean Country]],tblCountries[[Mapping]:[Region]],2,FALSE)</f>
        <v>America</v>
      </c>
      <c r="M623" s="6">
        <f>VLOOKUP(tblSalaries[[#This Row],[clean Country]],tblCountries[[Mapping]:[geo_latitude]],3,FALSE)</f>
        <v>-100.37109375</v>
      </c>
      <c r="N623" s="6">
        <f>VLOOKUP(tblSalaries[[#This Row],[clean Country]],tblCountries[[Mapping]:[geo_latitude]],4,FALSE)</f>
        <v>40.580584664127599</v>
      </c>
      <c r="O623" s="6" t="s">
        <v>9</v>
      </c>
      <c r="P623" s="6">
        <v>4</v>
      </c>
      <c r="Q623" s="6" t="str">
        <f>IF(tblSalaries[[#This Row],[Years of Experience]]&lt;5,"&lt;5",IF(tblSalaries[[#This Row],[Years of Experience]]&lt;10,"&lt;10",IF(tblSalaries[[#This Row],[Years of Experience]]&lt;15,"&lt;15",IF(tblSalaries[[#This Row],[Years of Experience]]&lt;20,"&lt;20"," &gt;20"))))</f>
        <v>&lt;5</v>
      </c>
      <c r="R623" s="14">
        <v>606</v>
      </c>
      <c r="S623" s="14">
        <f>VLOOKUP(tblSalaries[[#This Row],[clean Country]],Table3[[Country]:[GNI]],2,FALSE)</f>
        <v>47310</v>
      </c>
      <c r="T623" s="18">
        <f>tblSalaries[[#This Row],[Salary in USD]]/tblSalaries[[#This Row],[PPP GNI]]</f>
        <v>1.3105051786091735</v>
      </c>
      <c r="U623" s="27">
        <f>IF(ISNUMBER(VLOOKUP(tblSalaries[[#This Row],[clean Country]],calc!$B$22:$C$127,2,TRUE)),tblSalaries[[#This Row],[Salary in USD]],0.001)</f>
        <v>1E-3</v>
      </c>
    </row>
    <row r="624" spans="2:21" ht="15" customHeight="1" x14ac:dyDescent="0.25">
      <c r="B624" s="6" t="s">
        <v>3288</v>
      </c>
      <c r="C624" s="7">
        <v>41058.624432870369</v>
      </c>
      <c r="D624" s="8" t="s">
        <v>1469</v>
      </c>
      <c r="E624" s="6">
        <v>48500</v>
      </c>
      <c r="F624" s="6" t="s">
        <v>22</v>
      </c>
      <c r="G624" s="9">
        <f>tblSalaries[[#This Row],[clean Salary (in local currency)]]*VLOOKUP(tblSalaries[[#This Row],[Currency]],tblXrate[],2,FALSE)</f>
        <v>61614.372791092981</v>
      </c>
      <c r="H624" s="6" t="s">
        <v>1470</v>
      </c>
      <c r="I624" s="6" t="s">
        <v>20</v>
      </c>
      <c r="J624" s="6" t="s">
        <v>628</v>
      </c>
      <c r="K624" s="6" t="str">
        <f>VLOOKUP(tblSalaries[[#This Row],[Where do you work]],tblCountries[[Actual]:[Mapping]],2,FALSE)</f>
        <v>Netherlands</v>
      </c>
      <c r="L624" s="6" t="str">
        <f>VLOOKUP(tblSalaries[[#This Row],[clean Country]],tblCountries[[Mapping]:[Region]],2,FALSE)</f>
        <v>Europe</v>
      </c>
      <c r="M624" s="6">
        <f>VLOOKUP(tblSalaries[[#This Row],[clean Country]],tblCountries[[Mapping]:[geo_latitude]],3,FALSE)</f>
        <v>-0.23411047311343899</v>
      </c>
      <c r="N624" s="6">
        <f>VLOOKUP(tblSalaries[[#This Row],[clean Country]],tblCountries[[Mapping]:[geo_latitude]],4,FALSE)</f>
        <v>49.402635500701699</v>
      </c>
      <c r="O624" s="6" t="s">
        <v>9</v>
      </c>
      <c r="P624" s="6">
        <v>8</v>
      </c>
      <c r="Q624" s="6" t="str">
        <f>IF(tblSalaries[[#This Row],[Years of Experience]]&lt;5,"&lt;5",IF(tblSalaries[[#This Row],[Years of Experience]]&lt;10,"&lt;10",IF(tblSalaries[[#This Row],[Years of Experience]]&lt;15,"&lt;15",IF(tblSalaries[[#This Row],[Years of Experience]]&lt;20,"&lt;20"," &gt;20"))))</f>
        <v>&lt;10</v>
      </c>
      <c r="R624" s="14">
        <v>607</v>
      </c>
      <c r="S624" s="14">
        <f>VLOOKUP(tblSalaries[[#This Row],[clean Country]],Table3[[Country]:[GNI]],2,FALSE)</f>
        <v>41810</v>
      </c>
      <c r="T624" s="18">
        <f>tblSalaries[[#This Row],[Salary in USD]]/tblSalaries[[#This Row],[PPP GNI]]</f>
        <v>1.4736755032550342</v>
      </c>
      <c r="U624" s="27">
        <f>IF(ISNUMBER(VLOOKUP(tblSalaries[[#This Row],[clean Country]],calc!$B$22:$C$127,2,TRUE)),tblSalaries[[#This Row],[Salary in USD]],0.001)</f>
        <v>61614.372791092981</v>
      </c>
    </row>
    <row r="625" spans="2:21" ht="15" customHeight="1" x14ac:dyDescent="0.25">
      <c r="B625" s="6" t="s">
        <v>2532</v>
      </c>
      <c r="C625" s="7">
        <v>41055.219375000001</v>
      </c>
      <c r="D625" s="8">
        <v>60000</v>
      </c>
      <c r="E625" s="6">
        <v>60000</v>
      </c>
      <c r="F625" s="6" t="s">
        <v>82</v>
      </c>
      <c r="G625" s="9">
        <f>tblSalaries[[#This Row],[clean Salary (in local currency)]]*VLOOKUP(tblSalaries[[#This Row],[Currency]],tblXrate[],2,FALSE)</f>
        <v>61194.579384158147</v>
      </c>
      <c r="H625" s="6" t="s">
        <v>20</v>
      </c>
      <c r="I625" s="6" t="s">
        <v>20</v>
      </c>
      <c r="J625" s="6" t="s">
        <v>84</v>
      </c>
      <c r="K625" s="6" t="str">
        <f>VLOOKUP(tblSalaries[[#This Row],[Where do you work]],tblCountries[[Actual]:[Mapping]],2,FALSE)</f>
        <v>Australia</v>
      </c>
      <c r="L625" s="6" t="str">
        <f>VLOOKUP(tblSalaries[[#This Row],[clean Country]],tblCountries[[Mapping]:[Region]],2,FALSE)</f>
        <v>Australia</v>
      </c>
      <c r="M625" s="6">
        <f>VLOOKUP(tblSalaries[[#This Row],[clean Country]],tblCountries[[Mapping]:[geo_latitude]],3,FALSE)</f>
        <v>136.67140151954899</v>
      </c>
      <c r="N625" s="6">
        <f>VLOOKUP(tblSalaries[[#This Row],[clean Country]],tblCountries[[Mapping]:[geo_latitude]],4,FALSE)</f>
        <v>-24.803590596310801</v>
      </c>
      <c r="O625" s="6" t="s">
        <v>18</v>
      </c>
      <c r="P625" s="6"/>
      <c r="Q625" s="6" t="str">
        <f>IF(tblSalaries[[#This Row],[Years of Experience]]&lt;5,"&lt;5",IF(tblSalaries[[#This Row],[Years of Experience]]&lt;10,"&lt;10",IF(tblSalaries[[#This Row],[Years of Experience]]&lt;15,"&lt;15",IF(tblSalaries[[#This Row],[Years of Experience]]&lt;20,"&lt;20"," &gt;20"))))</f>
        <v>&lt;5</v>
      </c>
      <c r="R625" s="14">
        <v>608</v>
      </c>
      <c r="S625" s="14">
        <f>VLOOKUP(tblSalaries[[#This Row],[clean Country]],Table3[[Country]:[GNI]],2,FALSE)</f>
        <v>36910</v>
      </c>
      <c r="T625" s="18">
        <f>tblSalaries[[#This Row],[Salary in USD]]/tblSalaries[[#This Row],[PPP GNI]]</f>
        <v>1.6579403788718003</v>
      </c>
      <c r="U625" s="27">
        <f>IF(ISNUMBER(VLOOKUP(tblSalaries[[#This Row],[clean Country]],calc!$B$22:$C$127,2,TRUE)),tblSalaries[[#This Row],[Salary in USD]],0.001)</f>
        <v>61194.579384158147</v>
      </c>
    </row>
    <row r="626" spans="2:21" ht="15" customHeight="1" x14ac:dyDescent="0.25">
      <c r="B626" s="6" t="s">
        <v>3702</v>
      </c>
      <c r="C626" s="7">
        <v>41067.840752314813</v>
      </c>
      <c r="D626" s="8">
        <v>60000</v>
      </c>
      <c r="E626" s="6">
        <v>60000</v>
      </c>
      <c r="F626" s="6" t="s">
        <v>82</v>
      </c>
      <c r="G626" s="9">
        <f>tblSalaries[[#This Row],[clean Salary (in local currency)]]*VLOOKUP(tblSalaries[[#This Row],[Currency]],tblXrate[],2,FALSE)</f>
        <v>61194.579384158147</v>
      </c>
      <c r="H626" s="6" t="s">
        <v>42</v>
      </c>
      <c r="I626" s="6" t="s">
        <v>20</v>
      </c>
      <c r="J626" s="6" t="s">
        <v>84</v>
      </c>
      <c r="K626" s="6" t="str">
        <f>VLOOKUP(tblSalaries[[#This Row],[Where do you work]],tblCountries[[Actual]:[Mapping]],2,FALSE)</f>
        <v>Australia</v>
      </c>
      <c r="L626" s="6" t="str">
        <f>VLOOKUP(tblSalaries[[#This Row],[clean Country]],tblCountries[[Mapping]:[Region]],2,FALSE)</f>
        <v>Australia</v>
      </c>
      <c r="M626" s="6">
        <f>VLOOKUP(tblSalaries[[#This Row],[clean Country]],tblCountries[[Mapping]:[geo_latitude]],3,FALSE)</f>
        <v>136.67140151954899</v>
      </c>
      <c r="N626" s="6">
        <f>VLOOKUP(tblSalaries[[#This Row],[clean Country]],tblCountries[[Mapping]:[geo_latitude]],4,FALSE)</f>
        <v>-24.803590596310801</v>
      </c>
      <c r="O626" s="6" t="s">
        <v>18</v>
      </c>
      <c r="P626" s="6">
        <v>3</v>
      </c>
      <c r="Q626" s="6" t="str">
        <f>IF(tblSalaries[[#This Row],[Years of Experience]]&lt;5,"&lt;5",IF(tblSalaries[[#This Row],[Years of Experience]]&lt;10,"&lt;10",IF(tblSalaries[[#This Row],[Years of Experience]]&lt;15,"&lt;15",IF(tblSalaries[[#This Row],[Years of Experience]]&lt;20,"&lt;20"," &gt;20"))))</f>
        <v>&lt;5</v>
      </c>
      <c r="R626" s="14">
        <v>609</v>
      </c>
      <c r="S626" s="14">
        <f>VLOOKUP(tblSalaries[[#This Row],[clean Country]],Table3[[Country]:[GNI]],2,FALSE)</f>
        <v>36910</v>
      </c>
      <c r="T626" s="18">
        <f>tblSalaries[[#This Row],[Salary in USD]]/tblSalaries[[#This Row],[PPP GNI]]</f>
        <v>1.6579403788718003</v>
      </c>
      <c r="U626" s="27">
        <f>IF(ISNUMBER(VLOOKUP(tblSalaries[[#This Row],[clean Country]],calc!$B$22:$C$127,2,TRUE)),tblSalaries[[#This Row],[Salary in USD]],0.001)</f>
        <v>61194.579384158147</v>
      </c>
    </row>
    <row r="627" spans="2:21" ht="15" customHeight="1" x14ac:dyDescent="0.25">
      <c r="B627" s="6" t="s">
        <v>2069</v>
      </c>
      <c r="C627" s="7">
        <v>41054.302222222221</v>
      </c>
      <c r="D627" s="8">
        <v>61000</v>
      </c>
      <c r="E627" s="6">
        <v>61000</v>
      </c>
      <c r="F627" s="6" t="s">
        <v>6</v>
      </c>
      <c r="G627" s="9">
        <f>tblSalaries[[#This Row],[clean Salary (in local currency)]]*VLOOKUP(tblSalaries[[#This Row],[Currency]],tblXrate[],2,FALSE)</f>
        <v>61000</v>
      </c>
      <c r="H627" s="6" t="s">
        <v>110</v>
      </c>
      <c r="I627" s="6" t="s">
        <v>52</v>
      </c>
      <c r="J627" s="6" t="s">
        <v>111</v>
      </c>
      <c r="K627" s="6" t="str">
        <f>VLOOKUP(tblSalaries[[#This Row],[Where do you work]],tblCountries[[Actual]:[Mapping]],2,FALSE)</f>
        <v>Brazil</v>
      </c>
      <c r="L627" s="6" t="str">
        <f>VLOOKUP(tblSalaries[[#This Row],[clean Country]],tblCountries[[Mapping]:[Region]],2,FALSE)</f>
        <v>Latin America</v>
      </c>
      <c r="M627" s="6">
        <f>VLOOKUP(tblSalaries[[#This Row],[clean Country]],tblCountries[[Mapping]:[geo_latitude]],3,FALSE)</f>
        <v>-52.856287736986999</v>
      </c>
      <c r="N627" s="6">
        <f>VLOOKUP(tblSalaries[[#This Row],[clean Country]],tblCountries[[Mapping]:[geo_latitude]],4,FALSE)</f>
        <v>-10.840474551047899</v>
      </c>
      <c r="O627" s="6" t="s">
        <v>13</v>
      </c>
      <c r="P627" s="6"/>
      <c r="Q627" s="6" t="str">
        <f>IF(tblSalaries[[#This Row],[Years of Experience]]&lt;5,"&lt;5",IF(tblSalaries[[#This Row],[Years of Experience]]&lt;10,"&lt;10",IF(tblSalaries[[#This Row],[Years of Experience]]&lt;15,"&lt;15",IF(tblSalaries[[#This Row],[Years of Experience]]&lt;20,"&lt;20"," &gt;20"))))</f>
        <v>&lt;5</v>
      </c>
      <c r="R627" s="14">
        <v>610</v>
      </c>
      <c r="S627" s="14">
        <f>VLOOKUP(tblSalaries[[#This Row],[clean Country]],Table3[[Country]:[GNI]],2,FALSE)</f>
        <v>11000</v>
      </c>
      <c r="T627" s="18">
        <f>tblSalaries[[#This Row],[Salary in USD]]/tblSalaries[[#This Row],[PPP GNI]]</f>
        <v>5.5454545454545459</v>
      </c>
      <c r="U627" s="27">
        <f>IF(ISNUMBER(VLOOKUP(tblSalaries[[#This Row],[clean Country]],calc!$B$22:$C$127,2,TRUE)),tblSalaries[[#This Row],[Salary in USD]],0.001)</f>
        <v>61000</v>
      </c>
    </row>
    <row r="628" spans="2:21" ht="15" customHeight="1" x14ac:dyDescent="0.25">
      <c r="B628" s="6" t="s">
        <v>2334</v>
      </c>
      <c r="C628" s="7">
        <v>41055.063981481479</v>
      </c>
      <c r="D628" s="8">
        <v>61000</v>
      </c>
      <c r="E628" s="6">
        <v>61000</v>
      </c>
      <c r="F628" s="6" t="s">
        <v>6</v>
      </c>
      <c r="G628" s="9">
        <f>tblSalaries[[#This Row],[clean Salary (in local currency)]]*VLOOKUP(tblSalaries[[#This Row],[Currency]],tblXrate[],2,FALSE)</f>
        <v>61000</v>
      </c>
      <c r="H628" s="6" t="s">
        <v>153</v>
      </c>
      <c r="I628" s="6" t="s">
        <v>20</v>
      </c>
      <c r="J628" s="6" t="s">
        <v>15</v>
      </c>
      <c r="K628" s="6" t="str">
        <f>VLOOKUP(tblSalaries[[#This Row],[Where do you work]],tblCountries[[Actual]:[Mapping]],2,FALSE)</f>
        <v>USA</v>
      </c>
      <c r="L628" s="6" t="str">
        <f>VLOOKUP(tblSalaries[[#This Row],[clean Country]],tblCountries[[Mapping]:[Region]],2,FALSE)</f>
        <v>America</v>
      </c>
      <c r="M628" s="6">
        <f>VLOOKUP(tblSalaries[[#This Row],[clean Country]],tblCountries[[Mapping]:[geo_latitude]],3,FALSE)</f>
        <v>-100.37109375</v>
      </c>
      <c r="N628" s="6">
        <f>VLOOKUP(tblSalaries[[#This Row],[clean Country]],tblCountries[[Mapping]:[geo_latitude]],4,FALSE)</f>
        <v>40.580584664127599</v>
      </c>
      <c r="O628" s="6" t="s">
        <v>25</v>
      </c>
      <c r="P628" s="6"/>
      <c r="Q628" s="6" t="str">
        <f>IF(tblSalaries[[#This Row],[Years of Experience]]&lt;5,"&lt;5",IF(tblSalaries[[#This Row],[Years of Experience]]&lt;10,"&lt;10",IF(tblSalaries[[#This Row],[Years of Experience]]&lt;15,"&lt;15",IF(tblSalaries[[#This Row],[Years of Experience]]&lt;20,"&lt;20"," &gt;20"))))</f>
        <v>&lt;5</v>
      </c>
      <c r="R628" s="14">
        <v>611</v>
      </c>
      <c r="S628" s="14">
        <f>VLOOKUP(tblSalaries[[#This Row],[clean Country]],Table3[[Country]:[GNI]],2,FALSE)</f>
        <v>47310</v>
      </c>
      <c r="T628" s="18">
        <f>tblSalaries[[#This Row],[Salary in USD]]/tblSalaries[[#This Row],[PPP GNI]]</f>
        <v>1.2893679983090256</v>
      </c>
      <c r="U628" s="27">
        <f>IF(ISNUMBER(VLOOKUP(tblSalaries[[#This Row],[clean Country]],calc!$B$22:$C$127,2,TRUE)),tblSalaries[[#This Row],[Salary in USD]],0.001)</f>
        <v>1E-3</v>
      </c>
    </row>
    <row r="629" spans="2:21" ht="15" customHeight="1" x14ac:dyDescent="0.25">
      <c r="B629" s="6" t="s">
        <v>2517</v>
      </c>
      <c r="C629" s="7">
        <v>41055.189895833333</v>
      </c>
      <c r="D629" s="8">
        <v>61000</v>
      </c>
      <c r="E629" s="6">
        <v>61000</v>
      </c>
      <c r="F629" s="6" t="s">
        <v>6</v>
      </c>
      <c r="G629" s="9">
        <f>tblSalaries[[#This Row],[clean Salary (in local currency)]]*VLOOKUP(tblSalaries[[#This Row],[Currency]],tblXrate[],2,FALSE)</f>
        <v>61000</v>
      </c>
      <c r="H629" s="6" t="s">
        <v>89</v>
      </c>
      <c r="I629" s="6" t="s">
        <v>310</v>
      </c>
      <c r="J629" s="6" t="s">
        <v>15</v>
      </c>
      <c r="K629" s="6" t="str">
        <f>VLOOKUP(tblSalaries[[#This Row],[Where do you work]],tblCountries[[Actual]:[Mapping]],2,FALSE)</f>
        <v>USA</v>
      </c>
      <c r="L629" s="6" t="str">
        <f>VLOOKUP(tblSalaries[[#This Row],[clean Country]],tblCountries[[Mapping]:[Region]],2,FALSE)</f>
        <v>America</v>
      </c>
      <c r="M629" s="6">
        <f>VLOOKUP(tblSalaries[[#This Row],[clean Country]],tblCountries[[Mapping]:[geo_latitude]],3,FALSE)</f>
        <v>-100.37109375</v>
      </c>
      <c r="N629" s="6">
        <f>VLOOKUP(tblSalaries[[#This Row],[clean Country]],tblCountries[[Mapping]:[geo_latitude]],4,FALSE)</f>
        <v>40.580584664127599</v>
      </c>
      <c r="O629" s="6" t="s">
        <v>9</v>
      </c>
      <c r="P629" s="6"/>
      <c r="Q629" s="6" t="str">
        <f>IF(tblSalaries[[#This Row],[Years of Experience]]&lt;5,"&lt;5",IF(tblSalaries[[#This Row],[Years of Experience]]&lt;10,"&lt;10",IF(tblSalaries[[#This Row],[Years of Experience]]&lt;15,"&lt;15",IF(tblSalaries[[#This Row],[Years of Experience]]&lt;20,"&lt;20"," &gt;20"))))</f>
        <v>&lt;5</v>
      </c>
      <c r="R629" s="14">
        <v>612</v>
      </c>
      <c r="S629" s="14">
        <f>VLOOKUP(tblSalaries[[#This Row],[clean Country]],Table3[[Country]:[GNI]],2,FALSE)</f>
        <v>47310</v>
      </c>
      <c r="T629" s="18">
        <f>tblSalaries[[#This Row],[Salary in USD]]/tblSalaries[[#This Row],[PPP GNI]]</f>
        <v>1.2893679983090256</v>
      </c>
      <c r="U629" s="27">
        <f>IF(ISNUMBER(VLOOKUP(tblSalaries[[#This Row],[clean Country]],calc!$B$22:$C$127,2,TRUE)),tblSalaries[[#This Row],[Salary in USD]],0.001)</f>
        <v>1E-3</v>
      </c>
    </row>
    <row r="630" spans="2:21" ht="15" customHeight="1" x14ac:dyDescent="0.25">
      <c r="B630" s="6" t="s">
        <v>2608</v>
      </c>
      <c r="C630" s="7">
        <v>41055.438680555555</v>
      </c>
      <c r="D630" s="8">
        <v>61000</v>
      </c>
      <c r="E630" s="6">
        <v>61000</v>
      </c>
      <c r="F630" s="6" t="s">
        <v>6</v>
      </c>
      <c r="G630" s="9">
        <f>tblSalaries[[#This Row],[clean Salary (in local currency)]]*VLOOKUP(tblSalaries[[#This Row],[Currency]],tblXrate[],2,FALSE)</f>
        <v>61000</v>
      </c>
      <c r="H630" s="6" t="s">
        <v>713</v>
      </c>
      <c r="I630" s="6" t="s">
        <v>52</v>
      </c>
      <c r="J630" s="6" t="s">
        <v>15</v>
      </c>
      <c r="K630" s="6" t="str">
        <f>VLOOKUP(tblSalaries[[#This Row],[Where do you work]],tblCountries[[Actual]:[Mapping]],2,FALSE)</f>
        <v>USA</v>
      </c>
      <c r="L630" s="6" t="str">
        <f>VLOOKUP(tblSalaries[[#This Row],[clean Country]],tblCountries[[Mapping]:[Region]],2,FALSE)</f>
        <v>America</v>
      </c>
      <c r="M630" s="6">
        <f>VLOOKUP(tblSalaries[[#This Row],[clean Country]],tblCountries[[Mapping]:[geo_latitude]],3,FALSE)</f>
        <v>-100.37109375</v>
      </c>
      <c r="N630" s="6">
        <f>VLOOKUP(tblSalaries[[#This Row],[clean Country]],tblCountries[[Mapping]:[geo_latitude]],4,FALSE)</f>
        <v>40.580584664127599</v>
      </c>
      <c r="O630" s="6" t="s">
        <v>9</v>
      </c>
      <c r="P630" s="6">
        <v>5</v>
      </c>
      <c r="Q630" s="6" t="str">
        <f>IF(tblSalaries[[#This Row],[Years of Experience]]&lt;5,"&lt;5",IF(tblSalaries[[#This Row],[Years of Experience]]&lt;10,"&lt;10",IF(tblSalaries[[#This Row],[Years of Experience]]&lt;15,"&lt;15",IF(tblSalaries[[#This Row],[Years of Experience]]&lt;20,"&lt;20"," &gt;20"))))</f>
        <v>&lt;10</v>
      </c>
      <c r="R630" s="14">
        <v>613</v>
      </c>
      <c r="S630" s="14">
        <f>VLOOKUP(tblSalaries[[#This Row],[clean Country]],Table3[[Country]:[GNI]],2,FALSE)</f>
        <v>47310</v>
      </c>
      <c r="T630" s="18">
        <f>tblSalaries[[#This Row],[Salary in USD]]/tblSalaries[[#This Row],[PPP GNI]]</f>
        <v>1.2893679983090256</v>
      </c>
      <c r="U630" s="27">
        <f>IF(ISNUMBER(VLOOKUP(tblSalaries[[#This Row],[clean Country]],calc!$B$22:$C$127,2,TRUE)),tblSalaries[[#This Row],[Salary in USD]],0.001)</f>
        <v>1E-3</v>
      </c>
    </row>
    <row r="631" spans="2:21" ht="15" customHeight="1" x14ac:dyDescent="0.25">
      <c r="B631" s="6" t="s">
        <v>3184</v>
      </c>
      <c r="C631" s="7">
        <v>41058.000243055554</v>
      </c>
      <c r="D631" s="8">
        <v>61000</v>
      </c>
      <c r="E631" s="6">
        <v>61000</v>
      </c>
      <c r="F631" s="6" t="s">
        <v>6</v>
      </c>
      <c r="G631" s="9">
        <f>tblSalaries[[#This Row],[clean Salary (in local currency)]]*VLOOKUP(tblSalaries[[#This Row],[Currency]],tblXrate[],2,FALSE)</f>
        <v>61000</v>
      </c>
      <c r="H631" s="6" t="s">
        <v>14</v>
      </c>
      <c r="I631" s="6" t="s">
        <v>20</v>
      </c>
      <c r="J631" s="6" t="s">
        <v>15</v>
      </c>
      <c r="K631" s="6" t="str">
        <f>VLOOKUP(tblSalaries[[#This Row],[Where do you work]],tblCountries[[Actual]:[Mapping]],2,FALSE)</f>
        <v>USA</v>
      </c>
      <c r="L631" s="6" t="str">
        <f>VLOOKUP(tblSalaries[[#This Row],[clean Country]],tblCountries[[Mapping]:[Region]],2,FALSE)</f>
        <v>America</v>
      </c>
      <c r="M631" s="6">
        <f>VLOOKUP(tblSalaries[[#This Row],[clean Country]],tblCountries[[Mapping]:[geo_latitude]],3,FALSE)</f>
        <v>-100.37109375</v>
      </c>
      <c r="N631" s="6">
        <f>VLOOKUP(tblSalaries[[#This Row],[clean Country]],tblCountries[[Mapping]:[geo_latitude]],4,FALSE)</f>
        <v>40.580584664127599</v>
      </c>
      <c r="O631" s="6" t="s">
        <v>9</v>
      </c>
      <c r="P631" s="6">
        <v>1.5</v>
      </c>
      <c r="Q631" s="6" t="str">
        <f>IF(tblSalaries[[#This Row],[Years of Experience]]&lt;5,"&lt;5",IF(tblSalaries[[#This Row],[Years of Experience]]&lt;10,"&lt;10",IF(tblSalaries[[#This Row],[Years of Experience]]&lt;15,"&lt;15",IF(tblSalaries[[#This Row],[Years of Experience]]&lt;20,"&lt;20"," &gt;20"))))</f>
        <v>&lt;5</v>
      </c>
      <c r="R631" s="14">
        <v>614</v>
      </c>
      <c r="S631" s="14">
        <f>VLOOKUP(tblSalaries[[#This Row],[clean Country]],Table3[[Country]:[GNI]],2,FALSE)</f>
        <v>47310</v>
      </c>
      <c r="T631" s="18">
        <f>tblSalaries[[#This Row],[Salary in USD]]/tblSalaries[[#This Row],[PPP GNI]]</f>
        <v>1.2893679983090256</v>
      </c>
      <c r="U631" s="27">
        <f>IF(ISNUMBER(VLOOKUP(tblSalaries[[#This Row],[clean Country]],calc!$B$22:$C$127,2,TRUE)),tblSalaries[[#This Row],[Salary in USD]],0.001)</f>
        <v>1E-3</v>
      </c>
    </row>
    <row r="632" spans="2:21" ht="15" customHeight="1" x14ac:dyDescent="0.25">
      <c r="B632" s="6" t="s">
        <v>3404</v>
      </c>
      <c r="C632" s="7">
        <v>41059.078159722223</v>
      </c>
      <c r="D632" s="8">
        <v>61000</v>
      </c>
      <c r="E632" s="6">
        <v>61000</v>
      </c>
      <c r="F632" s="6" t="s">
        <v>6</v>
      </c>
      <c r="G632" s="9">
        <f>tblSalaries[[#This Row],[clean Salary (in local currency)]]*VLOOKUP(tblSalaries[[#This Row],[Currency]],tblXrate[],2,FALSE)</f>
        <v>61000</v>
      </c>
      <c r="H632" s="6" t="s">
        <v>1583</v>
      </c>
      <c r="I632" s="6" t="s">
        <v>20</v>
      </c>
      <c r="J632" s="6" t="s">
        <v>15</v>
      </c>
      <c r="K632" s="6" t="str">
        <f>VLOOKUP(tblSalaries[[#This Row],[Where do you work]],tblCountries[[Actual]:[Mapping]],2,FALSE)</f>
        <v>USA</v>
      </c>
      <c r="L632" s="6" t="str">
        <f>VLOOKUP(tblSalaries[[#This Row],[clean Country]],tblCountries[[Mapping]:[Region]],2,FALSE)</f>
        <v>America</v>
      </c>
      <c r="M632" s="6">
        <f>VLOOKUP(tblSalaries[[#This Row],[clean Country]],tblCountries[[Mapping]:[geo_latitude]],3,FALSE)</f>
        <v>-100.37109375</v>
      </c>
      <c r="N632" s="6">
        <f>VLOOKUP(tblSalaries[[#This Row],[clean Country]],tblCountries[[Mapping]:[geo_latitude]],4,FALSE)</f>
        <v>40.580584664127599</v>
      </c>
      <c r="O632" s="6" t="s">
        <v>9</v>
      </c>
      <c r="P632" s="6">
        <v>12</v>
      </c>
      <c r="Q632" s="6" t="str">
        <f>IF(tblSalaries[[#This Row],[Years of Experience]]&lt;5,"&lt;5",IF(tblSalaries[[#This Row],[Years of Experience]]&lt;10,"&lt;10",IF(tblSalaries[[#This Row],[Years of Experience]]&lt;15,"&lt;15",IF(tblSalaries[[#This Row],[Years of Experience]]&lt;20,"&lt;20"," &gt;20"))))</f>
        <v>&lt;15</v>
      </c>
      <c r="R632" s="14">
        <v>615</v>
      </c>
      <c r="S632" s="14">
        <f>VLOOKUP(tblSalaries[[#This Row],[clean Country]],Table3[[Country]:[GNI]],2,FALSE)</f>
        <v>47310</v>
      </c>
      <c r="T632" s="18">
        <f>tblSalaries[[#This Row],[Salary in USD]]/tblSalaries[[#This Row],[PPP GNI]]</f>
        <v>1.2893679983090256</v>
      </c>
      <c r="U632" s="27">
        <f>IF(ISNUMBER(VLOOKUP(tblSalaries[[#This Row],[clean Country]],calc!$B$22:$C$127,2,TRUE)),tblSalaries[[#This Row],[Salary in USD]],0.001)</f>
        <v>1E-3</v>
      </c>
    </row>
    <row r="633" spans="2:21" ht="15" customHeight="1" x14ac:dyDescent="0.25">
      <c r="B633" s="6" t="s">
        <v>3414</v>
      </c>
      <c r="C633" s="7">
        <v>41059.17627314815</v>
      </c>
      <c r="D633" s="8">
        <v>61000</v>
      </c>
      <c r="E633" s="6">
        <v>61000</v>
      </c>
      <c r="F633" s="6" t="s">
        <v>6</v>
      </c>
      <c r="G633" s="9">
        <f>tblSalaries[[#This Row],[clean Salary (in local currency)]]*VLOOKUP(tblSalaries[[#This Row],[Currency]],tblXrate[],2,FALSE)</f>
        <v>61000</v>
      </c>
      <c r="H633" s="6" t="s">
        <v>1593</v>
      </c>
      <c r="I633" s="6" t="s">
        <v>52</v>
      </c>
      <c r="J633" s="6" t="s">
        <v>15</v>
      </c>
      <c r="K633" s="6" t="str">
        <f>VLOOKUP(tblSalaries[[#This Row],[Where do you work]],tblCountries[[Actual]:[Mapping]],2,FALSE)</f>
        <v>USA</v>
      </c>
      <c r="L633" s="6" t="str">
        <f>VLOOKUP(tblSalaries[[#This Row],[clean Country]],tblCountries[[Mapping]:[Region]],2,FALSE)</f>
        <v>America</v>
      </c>
      <c r="M633" s="6">
        <f>VLOOKUP(tblSalaries[[#This Row],[clean Country]],tblCountries[[Mapping]:[geo_latitude]],3,FALSE)</f>
        <v>-100.37109375</v>
      </c>
      <c r="N633" s="6">
        <f>VLOOKUP(tblSalaries[[#This Row],[clean Country]],tblCountries[[Mapping]:[geo_latitude]],4,FALSE)</f>
        <v>40.580584664127599</v>
      </c>
      <c r="O633" s="6" t="s">
        <v>18</v>
      </c>
      <c r="P633" s="6">
        <v>25</v>
      </c>
      <c r="Q633" s="6" t="str">
        <f>IF(tblSalaries[[#This Row],[Years of Experience]]&lt;5,"&lt;5",IF(tblSalaries[[#This Row],[Years of Experience]]&lt;10,"&lt;10",IF(tblSalaries[[#This Row],[Years of Experience]]&lt;15,"&lt;15",IF(tblSalaries[[#This Row],[Years of Experience]]&lt;20,"&lt;20"," &gt;20"))))</f>
        <v xml:space="preserve"> &gt;20</v>
      </c>
      <c r="R633" s="14">
        <v>616</v>
      </c>
      <c r="S633" s="14">
        <f>VLOOKUP(tblSalaries[[#This Row],[clean Country]],Table3[[Country]:[GNI]],2,FALSE)</f>
        <v>47310</v>
      </c>
      <c r="T633" s="18">
        <f>tblSalaries[[#This Row],[Salary in USD]]/tblSalaries[[#This Row],[PPP GNI]]</f>
        <v>1.2893679983090256</v>
      </c>
      <c r="U633" s="27">
        <f>IF(ISNUMBER(VLOOKUP(tblSalaries[[#This Row],[clean Country]],calc!$B$22:$C$127,2,TRUE)),tblSalaries[[#This Row],[Salary in USD]],0.001)</f>
        <v>1E-3</v>
      </c>
    </row>
    <row r="634" spans="2:21" ht="15" customHeight="1" x14ac:dyDescent="0.25">
      <c r="B634" s="6" t="s">
        <v>3475</v>
      </c>
      <c r="C634" s="7">
        <v>41059.938599537039</v>
      </c>
      <c r="D634" s="8" t="s">
        <v>1653</v>
      </c>
      <c r="E634" s="6">
        <v>61000</v>
      </c>
      <c r="F634" s="6" t="s">
        <v>6</v>
      </c>
      <c r="G634" s="9">
        <f>tblSalaries[[#This Row],[clean Salary (in local currency)]]*VLOOKUP(tblSalaries[[#This Row],[Currency]],tblXrate[],2,FALSE)</f>
        <v>61000</v>
      </c>
      <c r="H634" s="6" t="s">
        <v>14</v>
      </c>
      <c r="I634" s="6" t="s">
        <v>20</v>
      </c>
      <c r="J634" s="6" t="s">
        <v>15</v>
      </c>
      <c r="K634" s="6" t="str">
        <f>VLOOKUP(tblSalaries[[#This Row],[Where do you work]],tblCountries[[Actual]:[Mapping]],2,FALSE)</f>
        <v>USA</v>
      </c>
      <c r="L634" s="6" t="str">
        <f>VLOOKUP(tblSalaries[[#This Row],[clean Country]],tblCountries[[Mapping]:[Region]],2,FALSE)</f>
        <v>America</v>
      </c>
      <c r="M634" s="6">
        <f>VLOOKUP(tblSalaries[[#This Row],[clean Country]],tblCountries[[Mapping]:[geo_latitude]],3,FALSE)</f>
        <v>-100.37109375</v>
      </c>
      <c r="N634" s="6">
        <f>VLOOKUP(tblSalaries[[#This Row],[clean Country]],tblCountries[[Mapping]:[geo_latitude]],4,FALSE)</f>
        <v>40.580584664127599</v>
      </c>
      <c r="O634" s="6" t="s">
        <v>9</v>
      </c>
      <c r="P634" s="6">
        <v>5</v>
      </c>
      <c r="Q634" s="6" t="str">
        <f>IF(tblSalaries[[#This Row],[Years of Experience]]&lt;5,"&lt;5",IF(tblSalaries[[#This Row],[Years of Experience]]&lt;10,"&lt;10",IF(tblSalaries[[#This Row],[Years of Experience]]&lt;15,"&lt;15",IF(tblSalaries[[#This Row],[Years of Experience]]&lt;20,"&lt;20"," &gt;20"))))</f>
        <v>&lt;10</v>
      </c>
      <c r="R634" s="14">
        <v>617</v>
      </c>
      <c r="S634" s="14">
        <f>VLOOKUP(tblSalaries[[#This Row],[clean Country]],Table3[[Country]:[GNI]],2,FALSE)</f>
        <v>47310</v>
      </c>
      <c r="T634" s="18">
        <f>tblSalaries[[#This Row],[Salary in USD]]/tblSalaries[[#This Row],[PPP GNI]]</f>
        <v>1.2893679983090256</v>
      </c>
      <c r="U634" s="27">
        <f>IF(ISNUMBER(VLOOKUP(tblSalaries[[#This Row],[clean Country]],calc!$B$22:$C$127,2,TRUE)),tblSalaries[[#This Row],[Salary in USD]],0.001)</f>
        <v>1E-3</v>
      </c>
    </row>
    <row r="635" spans="2:21" ht="15" customHeight="1" x14ac:dyDescent="0.25">
      <c r="B635" s="6" t="s">
        <v>2145</v>
      </c>
      <c r="C635" s="7">
        <v>41055.03025462963</v>
      </c>
      <c r="D635" s="8" t="s">
        <v>208</v>
      </c>
      <c r="E635" s="6">
        <v>62000</v>
      </c>
      <c r="F635" s="6" t="s">
        <v>86</v>
      </c>
      <c r="G635" s="9">
        <f>tblSalaries[[#This Row],[clean Salary (in local currency)]]*VLOOKUP(tblSalaries[[#This Row],[Currency]],tblXrate[],2,FALSE)</f>
        <v>60968.414427880263</v>
      </c>
      <c r="H635" s="6" t="s">
        <v>209</v>
      </c>
      <c r="I635" s="6" t="s">
        <v>20</v>
      </c>
      <c r="J635" s="6" t="s">
        <v>88</v>
      </c>
      <c r="K635" s="6" t="str">
        <f>VLOOKUP(tblSalaries[[#This Row],[Where do you work]],tblCountries[[Actual]:[Mapping]],2,FALSE)</f>
        <v>Canada</v>
      </c>
      <c r="L635" s="6" t="str">
        <f>VLOOKUP(tblSalaries[[#This Row],[clean Country]],tblCountries[[Mapping]:[Region]],2,FALSE)</f>
        <v>America</v>
      </c>
      <c r="M635" s="6">
        <f>VLOOKUP(tblSalaries[[#This Row],[clean Country]],tblCountries[[Mapping]:[geo_latitude]],3,FALSE)</f>
        <v>-96.081121840459303</v>
      </c>
      <c r="N635" s="6">
        <f>VLOOKUP(tblSalaries[[#This Row],[clean Country]],tblCountries[[Mapping]:[geo_latitude]],4,FALSE)</f>
        <v>62.8661033080922</v>
      </c>
      <c r="O635" s="6" t="s">
        <v>18</v>
      </c>
      <c r="P635" s="6"/>
      <c r="Q635" s="6" t="str">
        <f>IF(tblSalaries[[#This Row],[Years of Experience]]&lt;5,"&lt;5",IF(tblSalaries[[#This Row],[Years of Experience]]&lt;10,"&lt;10",IF(tblSalaries[[#This Row],[Years of Experience]]&lt;15,"&lt;15",IF(tblSalaries[[#This Row],[Years of Experience]]&lt;20,"&lt;20"," &gt;20"))))</f>
        <v>&lt;5</v>
      </c>
      <c r="R635" s="14">
        <v>618</v>
      </c>
      <c r="S635" s="14">
        <f>VLOOKUP(tblSalaries[[#This Row],[clean Country]],Table3[[Country]:[GNI]],2,FALSE)</f>
        <v>38370</v>
      </c>
      <c r="T635" s="18">
        <f>tblSalaries[[#This Row],[Salary in USD]]/tblSalaries[[#This Row],[PPP GNI]]</f>
        <v>1.5889605011175465</v>
      </c>
      <c r="U635" s="27">
        <f>IF(ISNUMBER(VLOOKUP(tblSalaries[[#This Row],[clean Country]],calc!$B$22:$C$127,2,TRUE)),tblSalaries[[#This Row],[Salary in USD]],0.001)</f>
        <v>1E-3</v>
      </c>
    </row>
    <row r="636" spans="2:21" ht="15" customHeight="1" x14ac:dyDescent="0.25">
      <c r="B636" s="6" t="s">
        <v>3372</v>
      </c>
      <c r="C636" s="7">
        <v>41058.929722222223</v>
      </c>
      <c r="D636" s="8">
        <v>60800</v>
      </c>
      <c r="E636" s="6">
        <v>60800</v>
      </c>
      <c r="F636" s="6" t="s">
        <v>6</v>
      </c>
      <c r="G636" s="9">
        <f>tblSalaries[[#This Row],[clean Salary (in local currency)]]*VLOOKUP(tblSalaries[[#This Row],[Currency]],tblXrate[],2,FALSE)</f>
        <v>60800</v>
      </c>
      <c r="H636" s="6" t="s">
        <v>1556</v>
      </c>
      <c r="I636" s="6" t="s">
        <v>20</v>
      </c>
      <c r="J636" s="6" t="s">
        <v>15</v>
      </c>
      <c r="K636" s="6" t="str">
        <f>VLOOKUP(tblSalaries[[#This Row],[Where do you work]],tblCountries[[Actual]:[Mapping]],2,FALSE)</f>
        <v>USA</v>
      </c>
      <c r="L636" s="6" t="str">
        <f>VLOOKUP(tblSalaries[[#This Row],[clean Country]],tblCountries[[Mapping]:[Region]],2,FALSE)</f>
        <v>America</v>
      </c>
      <c r="M636" s="6">
        <f>VLOOKUP(tblSalaries[[#This Row],[clean Country]],tblCountries[[Mapping]:[geo_latitude]],3,FALSE)</f>
        <v>-100.37109375</v>
      </c>
      <c r="N636" s="6">
        <f>VLOOKUP(tblSalaries[[#This Row],[clean Country]],tblCountries[[Mapping]:[geo_latitude]],4,FALSE)</f>
        <v>40.580584664127599</v>
      </c>
      <c r="O636" s="6" t="s">
        <v>13</v>
      </c>
      <c r="P636" s="6">
        <v>10</v>
      </c>
      <c r="Q636" s="6" t="str">
        <f>IF(tblSalaries[[#This Row],[Years of Experience]]&lt;5,"&lt;5",IF(tblSalaries[[#This Row],[Years of Experience]]&lt;10,"&lt;10",IF(tblSalaries[[#This Row],[Years of Experience]]&lt;15,"&lt;15",IF(tblSalaries[[#This Row],[Years of Experience]]&lt;20,"&lt;20"," &gt;20"))))</f>
        <v>&lt;15</v>
      </c>
      <c r="R636" s="14">
        <v>619</v>
      </c>
      <c r="S636" s="14">
        <f>VLOOKUP(tblSalaries[[#This Row],[clean Country]],Table3[[Country]:[GNI]],2,FALSE)</f>
        <v>47310</v>
      </c>
      <c r="T636" s="18">
        <f>tblSalaries[[#This Row],[Salary in USD]]/tblSalaries[[#This Row],[PPP GNI]]</f>
        <v>1.285140562248996</v>
      </c>
      <c r="U636" s="27">
        <f>IF(ISNUMBER(VLOOKUP(tblSalaries[[#This Row],[clean Country]],calc!$B$22:$C$127,2,TRUE)),tblSalaries[[#This Row],[Salary in USD]],0.001)</f>
        <v>1E-3</v>
      </c>
    </row>
    <row r="637" spans="2:21" ht="15" customHeight="1" x14ac:dyDescent="0.25">
      <c r="B637" s="6" t="s">
        <v>2034</v>
      </c>
      <c r="C637" s="7">
        <v>41054.197928240741</v>
      </c>
      <c r="D637" s="8">
        <v>60000</v>
      </c>
      <c r="E637" s="6">
        <v>60000</v>
      </c>
      <c r="F637" s="6" t="s">
        <v>6</v>
      </c>
      <c r="G637" s="9">
        <f>tblSalaries[[#This Row],[clean Salary (in local currency)]]*VLOOKUP(tblSalaries[[#This Row],[Currency]],tblXrate[],2,FALSE)</f>
        <v>60000</v>
      </c>
      <c r="H637" s="6" t="s">
        <v>57</v>
      </c>
      <c r="I637" s="6" t="s">
        <v>20</v>
      </c>
      <c r="J637" s="6" t="s">
        <v>15</v>
      </c>
      <c r="K637" s="6" t="str">
        <f>VLOOKUP(tblSalaries[[#This Row],[Where do you work]],tblCountries[[Actual]:[Mapping]],2,FALSE)</f>
        <v>USA</v>
      </c>
      <c r="L637" s="6" t="str">
        <f>VLOOKUP(tblSalaries[[#This Row],[clean Country]],tblCountries[[Mapping]:[Region]],2,FALSE)</f>
        <v>America</v>
      </c>
      <c r="M637" s="6">
        <f>VLOOKUP(tblSalaries[[#This Row],[clean Country]],tblCountries[[Mapping]:[geo_latitude]],3,FALSE)</f>
        <v>-100.37109375</v>
      </c>
      <c r="N637" s="6">
        <f>VLOOKUP(tblSalaries[[#This Row],[clean Country]],tblCountries[[Mapping]:[geo_latitude]],4,FALSE)</f>
        <v>40.580584664127599</v>
      </c>
      <c r="O637" s="6" t="s">
        <v>13</v>
      </c>
      <c r="P637" s="6"/>
      <c r="Q637" s="6" t="str">
        <f>IF(tblSalaries[[#This Row],[Years of Experience]]&lt;5,"&lt;5",IF(tblSalaries[[#This Row],[Years of Experience]]&lt;10,"&lt;10",IF(tblSalaries[[#This Row],[Years of Experience]]&lt;15,"&lt;15",IF(tblSalaries[[#This Row],[Years of Experience]]&lt;20,"&lt;20"," &gt;20"))))</f>
        <v>&lt;5</v>
      </c>
      <c r="R637" s="14">
        <v>620</v>
      </c>
      <c r="S637" s="14">
        <f>VLOOKUP(tblSalaries[[#This Row],[clean Country]],Table3[[Country]:[GNI]],2,FALSE)</f>
        <v>47310</v>
      </c>
      <c r="T637" s="18">
        <f>tblSalaries[[#This Row],[Salary in USD]]/tblSalaries[[#This Row],[PPP GNI]]</f>
        <v>1.2682308180088777</v>
      </c>
      <c r="U637" s="27">
        <f>IF(ISNUMBER(VLOOKUP(tblSalaries[[#This Row],[clean Country]],calc!$B$22:$C$127,2,TRUE)),tblSalaries[[#This Row],[Salary in USD]],0.001)</f>
        <v>1E-3</v>
      </c>
    </row>
    <row r="638" spans="2:21" ht="15" customHeight="1" x14ac:dyDescent="0.25">
      <c r="B638" s="6" t="s">
        <v>2083</v>
      </c>
      <c r="C638" s="7">
        <v>41054.969143518516</v>
      </c>
      <c r="D638" s="8" t="s">
        <v>129</v>
      </c>
      <c r="E638" s="6">
        <v>60000</v>
      </c>
      <c r="F638" s="6" t="s">
        <v>6</v>
      </c>
      <c r="G638" s="9">
        <f>tblSalaries[[#This Row],[clean Salary (in local currency)]]*VLOOKUP(tblSalaries[[#This Row],[Currency]],tblXrate[],2,FALSE)</f>
        <v>60000</v>
      </c>
      <c r="H638" s="6" t="s">
        <v>130</v>
      </c>
      <c r="I638" s="6" t="s">
        <v>20</v>
      </c>
      <c r="J638" s="6" t="s">
        <v>88</v>
      </c>
      <c r="K638" s="6" t="str">
        <f>VLOOKUP(tblSalaries[[#This Row],[Where do you work]],tblCountries[[Actual]:[Mapping]],2,FALSE)</f>
        <v>Canada</v>
      </c>
      <c r="L638" s="6" t="str">
        <f>VLOOKUP(tblSalaries[[#This Row],[clean Country]],tblCountries[[Mapping]:[Region]],2,FALSE)</f>
        <v>America</v>
      </c>
      <c r="M638" s="6">
        <f>VLOOKUP(tblSalaries[[#This Row],[clean Country]],tblCountries[[Mapping]:[geo_latitude]],3,FALSE)</f>
        <v>-96.081121840459303</v>
      </c>
      <c r="N638" s="6">
        <f>VLOOKUP(tblSalaries[[#This Row],[clean Country]],tblCountries[[Mapping]:[geo_latitude]],4,FALSE)</f>
        <v>62.8661033080922</v>
      </c>
      <c r="O638" s="6" t="s">
        <v>25</v>
      </c>
      <c r="P638" s="6"/>
      <c r="Q638" s="6" t="str">
        <f>IF(tblSalaries[[#This Row],[Years of Experience]]&lt;5,"&lt;5",IF(tblSalaries[[#This Row],[Years of Experience]]&lt;10,"&lt;10",IF(tblSalaries[[#This Row],[Years of Experience]]&lt;15,"&lt;15",IF(tblSalaries[[#This Row],[Years of Experience]]&lt;20,"&lt;20"," &gt;20"))))</f>
        <v>&lt;5</v>
      </c>
      <c r="R638" s="14">
        <v>621</v>
      </c>
      <c r="S638" s="14">
        <f>VLOOKUP(tblSalaries[[#This Row],[clean Country]],Table3[[Country]:[GNI]],2,FALSE)</f>
        <v>38370</v>
      </c>
      <c r="T638" s="18">
        <f>tblSalaries[[#This Row],[Salary in USD]]/tblSalaries[[#This Row],[PPP GNI]]</f>
        <v>1.5637216575449571</v>
      </c>
      <c r="U638" s="27">
        <f>IF(ISNUMBER(VLOOKUP(tblSalaries[[#This Row],[clean Country]],calc!$B$22:$C$127,2,TRUE)),tblSalaries[[#This Row],[Salary in USD]],0.001)</f>
        <v>1E-3</v>
      </c>
    </row>
    <row r="639" spans="2:21" ht="15" customHeight="1" x14ac:dyDescent="0.25">
      <c r="B639" s="6" t="s">
        <v>2169</v>
      </c>
      <c r="C639" s="7">
        <v>41055.033125000002</v>
      </c>
      <c r="D639" s="8">
        <v>60000</v>
      </c>
      <c r="E639" s="6">
        <v>60000</v>
      </c>
      <c r="F639" s="6" t="s">
        <v>6</v>
      </c>
      <c r="G639" s="9">
        <f>tblSalaries[[#This Row],[clean Salary (in local currency)]]*VLOOKUP(tblSalaries[[#This Row],[Currency]],tblXrate[],2,FALSE)</f>
        <v>60000</v>
      </c>
      <c r="H639" s="6" t="s">
        <v>234</v>
      </c>
      <c r="I639" s="6" t="s">
        <v>20</v>
      </c>
      <c r="J639" s="6" t="s">
        <v>15</v>
      </c>
      <c r="K639" s="6" t="str">
        <f>VLOOKUP(tblSalaries[[#This Row],[Where do you work]],tblCountries[[Actual]:[Mapping]],2,FALSE)</f>
        <v>USA</v>
      </c>
      <c r="L639" s="6" t="str">
        <f>VLOOKUP(tblSalaries[[#This Row],[clean Country]],tblCountries[[Mapping]:[Region]],2,FALSE)</f>
        <v>America</v>
      </c>
      <c r="M639" s="6">
        <f>VLOOKUP(tblSalaries[[#This Row],[clean Country]],tblCountries[[Mapping]:[geo_latitude]],3,FALSE)</f>
        <v>-100.37109375</v>
      </c>
      <c r="N639" s="6">
        <f>VLOOKUP(tblSalaries[[#This Row],[clean Country]],tblCountries[[Mapping]:[geo_latitude]],4,FALSE)</f>
        <v>40.580584664127599</v>
      </c>
      <c r="O639" s="6" t="s">
        <v>9</v>
      </c>
      <c r="P639" s="6"/>
      <c r="Q639" s="6" t="str">
        <f>IF(tblSalaries[[#This Row],[Years of Experience]]&lt;5,"&lt;5",IF(tblSalaries[[#This Row],[Years of Experience]]&lt;10,"&lt;10",IF(tblSalaries[[#This Row],[Years of Experience]]&lt;15,"&lt;15",IF(tblSalaries[[#This Row],[Years of Experience]]&lt;20,"&lt;20"," &gt;20"))))</f>
        <v>&lt;5</v>
      </c>
      <c r="R639" s="14">
        <v>622</v>
      </c>
      <c r="S639" s="14">
        <f>VLOOKUP(tblSalaries[[#This Row],[clean Country]],Table3[[Country]:[GNI]],2,FALSE)</f>
        <v>47310</v>
      </c>
      <c r="T639" s="18">
        <f>tblSalaries[[#This Row],[Salary in USD]]/tblSalaries[[#This Row],[PPP GNI]]</f>
        <v>1.2682308180088777</v>
      </c>
      <c r="U639" s="27">
        <f>IF(ISNUMBER(VLOOKUP(tblSalaries[[#This Row],[clean Country]],calc!$B$22:$C$127,2,TRUE)),tblSalaries[[#This Row],[Salary in USD]],0.001)</f>
        <v>1E-3</v>
      </c>
    </row>
    <row r="640" spans="2:21" ht="15" customHeight="1" x14ac:dyDescent="0.25">
      <c r="B640" s="6" t="s">
        <v>2191</v>
      </c>
      <c r="C640" s="7">
        <v>41055.035162037035</v>
      </c>
      <c r="D640" s="8">
        <v>60000</v>
      </c>
      <c r="E640" s="6">
        <v>60000</v>
      </c>
      <c r="F640" s="6" t="s">
        <v>6</v>
      </c>
      <c r="G640" s="9">
        <f>tblSalaries[[#This Row],[clean Salary (in local currency)]]*VLOOKUP(tblSalaries[[#This Row],[Currency]],tblXrate[],2,FALSE)</f>
        <v>60000</v>
      </c>
      <c r="H640" s="6" t="s">
        <v>257</v>
      </c>
      <c r="I640" s="6" t="s">
        <v>310</v>
      </c>
      <c r="J640" s="6" t="s">
        <v>15</v>
      </c>
      <c r="K640" s="6" t="str">
        <f>VLOOKUP(tblSalaries[[#This Row],[Where do you work]],tblCountries[[Actual]:[Mapping]],2,FALSE)</f>
        <v>USA</v>
      </c>
      <c r="L640" s="6" t="str">
        <f>VLOOKUP(tblSalaries[[#This Row],[clean Country]],tblCountries[[Mapping]:[Region]],2,FALSE)</f>
        <v>America</v>
      </c>
      <c r="M640" s="6">
        <f>VLOOKUP(tblSalaries[[#This Row],[clean Country]],tblCountries[[Mapping]:[geo_latitude]],3,FALSE)</f>
        <v>-100.37109375</v>
      </c>
      <c r="N640" s="6">
        <f>VLOOKUP(tblSalaries[[#This Row],[clean Country]],tblCountries[[Mapping]:[geo_latitude]],4,FALSE)</f>
        <v>40.580584664127599</v>
      </c>
      <c r="O640" s="6" t="s">
        <v>9</v>
      </c>
      <c r="P640" s="6"/>
      <c r="Q640" s="6" t="str">
        <f>IF(tblSalaries[[#This Row],[Years of Experience]]&lt;5,"&lt;5",IF(tblSalaries[[#This Row],[Years of Experience]]&lt;10,"&lt;10",IF(tblSalaries[[#This Row],[Years of Experience]]&lt;15,"&lt;15",IF(tblSalaries[[#This Row],[Years of Experience]]&lt;20,"&lt;20"," &gt;20"))))</f>
        <v>&lt;5</v>
      </c>
      <c r="R640" s="14">
        <v>623</v>
      </c>
      <c r="S640" s="14">
        <f>VLOOKUP(tblSalaries[[#This Row],[clean Country]],Table3[[Country]:[GNI]],2,FALSE)</f>
        <v>47310</v>
      </c>
      <c r="T640" s="18">
        <f>tblSalaries[[#This Row],[Salary in USD]]/tblSalaries[[#This Row],[PPP GNI]]</f>
        <v>1.2682308180088777</v>
      </c>
      <c r="U640" s="27">
        <f>IF(ISNUMBER(VLOOKUP(tblSalaries[[#This Row],[clean Country]],calc!$B$22:$C$127,2,TRUE)),tblSalaries[[#This Row],[Salary in USD]],0.001)</f>
        <v>1E-3</v>
      </c>
    </row>
    <row r="641" spans="2:21" ht="15" customHeight="1" x14ac:dyDescent="0.25">
      <c r="B641" s="6" t="s">
        <v>2197</v>
      </c>
      <c r="C641" s="7">
        <v>41055.036053240743</v>
      </c>
      <c r="D641" s="8">
        <v>60000</v>
      </c>
      <c r="E641" s="6">
        <v>60000</v>
      </c>
      <c r="F641" s="6" t="s">
        <v>6</v>
      </c>
      <c r="G641" s="9">
        <f>tblSalaries[[#This Row],[clean Salary (in local currency)]]*VLOOKUP(tblSalaries[[#This Row],[Currency]],tblXrate[],2,FALSE)</f>
        <v>60000</v>
      </c>
      <c r="H641" s="6" t="s">
        <v>264</v>
      </c>
      <c r="I641" s="6" t="s">
        <v>20</v>
      </c>
      <c r="J641" s="6" t="s">
        <v>15</v>
      </c>
      <c r="K641" s="6" t="str">
        <f>VLOOKUP(tblSalaries[[#This Row],[Where do you work]],tblCountries[[Actual]:[Mapping]],2,FALSE)</f>
        <v>USA</v>
      </c>
      <c r="L641" s="6" t="str">
        <f>VLOOKUP(tblSalaries[[#This Row],[clean Country]],tblCountries[[Mapping]:[Region]],2,FALSE)</f>
        <v>America</v>
      </c>
      <c r="M641" s="6">
        <f>VLOOKUP(tblSalaries[[#This Row],[clean Country]],tblCountries[[Mapping]:[geo_latitude]],3,FALSE)</f>
        <v>-100.37109375</v>
      </c>
      <c r="N641" s="6">
        <f>VLOOKUP(tblSalaries[[#This Row],[clean Country]],tblCountries[[Mapping]:[geo_latitude]],4,FALSE)</f>
        <v>40.580584664127599</v>
      </c>
      <c r="O641" s="6" t="s">
        <v>9</v>
      </c>
      <c r="P641" s="6"/>
      <c r="Q641" s="6" t="str">
        <f>IF(tblSalaries[[#This Row],[Years of Experience]]&lt;5,"&lt;5",IF(tblSalaries[[#This Row],[Years of Experience]]&lt;10,"&lt;10",IF(tblSalaries[[#This Row],[Years of Experience]]&lt;15,"&lt;15",IF(tblSalaries[[#This Row],[Years of Experience]]&lt;20,"&lt;20"," &gt;20"))))</f>
        <v>&lt;5</v>
      </c>
      <c r="R641" s="14">
        <v>624</v>
      </c>
      <c r="S641" s="14">
        <f>VLOOKUP(tblSalaries[[#This Row],[clean Country]],Table3[[Country]:[GNI]],2,FALSE)</f>
        <v>47310</v>
      </c>
      <c r="T641" s="18">
        <f>tblSalaries[[#This Row],[Salary in USD]]/tblSalaries[[#This Row],[PPP GNI]]</f>
        <v>1.2682308180088777</v>
      </c>
      <c r="U641" s="27">
        <f>IF(ISNUMBER(VLOOKUP(tblSalaries[[#This Row],[clean Country]],calc!$B$22:$C$127,2,TRUE)),tblSalaries[[#This Row],[Salary in USD]],0.001)</f>
        <v>1E-3</v>
      </c>
    </row>
    <row r="642" spans="2:21" ht="15" customHeight="1" x14ac:dyDescent="0.25">
      <c r="B642" s="6" t="s">
        <v>2238</v>
      </c>
      <c r="C642" s="7">
        <v>41055.042731481481</v>
      </c>
      <c r="D642" s="8">
        <v>60000</v>
      </c>
      <c r="E642" s="6">
        <v>60000</v>
      </c>
      <c r="F642" s="6" t="s">
        <v>6</v>
      </c>
      <c r="G642" s="9">
        <f>tblSalaries[[#This Row],[clean Salary (in local currency)]]*VLOOKUP(tblSalaries[[#This Row],[Currency]],tblXrate[],2,FALSE)</f>
        <v>60000</v>
      </c>
      <c r="H642" s="6" t="s">
        <v>309</v>
      </c>
      <c r="I642" s="6" t="s">
        <v>20</v>
      </c>
      <c r="J642" s="6" t="s">
        <v>15</v>
      </c>
      <c r="K642" s="6" t="str">
        <f>VLOOKUP(tblSalaries[[#This Row],[Where do you work]],tblCountries[[Actual]:[Mapping]],2,FALSE)</f>
        <v>USA</v>
      </c>
      <c r="L642" s="6" t="str">
        <f>VLOOKUP(tblSalaries[[#This Row],[clean Country]],tblCountries[[Mapping]:[Region]],2,FALSE)</f>
        <v>America</v>
      </c>
      <c r="M642" s="6">
        <f>VLOOKUP(tblSalaries[[#This Row],[clean Country]],tblCountries[[Mapping]:[geo_latitude]],3,FALSE)</f>
        <v>-100.37109375</v>
      </c>
      <c r="N642" s="6">
        <f>VLOOKUP(tblSalaries[[#This Row],[clean Country]],tblCountries[[Mapping]:[geo_latitude]],4,FALSE)</f>
        <v>40.580584664127599</v>
      </c>
      <c r="O642" s="6" t="s">
        <v>9</v>
      </c>
      <c r="P642" s="6"/>
      <c r="Q642" s="6" t="str">
        <f>IF(tblSalaries[[#This Row],[Years of Experience]]&lt;5,"&lt;5",IF(tblSalaries[[#This Row],[Years of Experience]]&lt;10,"&lt;10",IF(tblSalaries[[#This Row],[Years of Experience]]&lt;15,"&lt;15",IF(tblSalaries[[#This Row],[Years of Experience]]&lt;20,"&lt;20"," &gt;20"))))</f>
        <v>&lt;5</v>
      </c>
      <c r="R642" s="14">
        <v>625</v>
      </c>
      <c r="S642" s="14">
        <f>VLOOKUP(tblSalaries[[#This Row],[clean Country]],Table3[[Country]:[GNI]],2,FALSE)</f>
        <v>47310</v>
      </c>
      <c r="T642" s="18">
        <f>tblSalaries[[#This Row],[Salary in USD]]/tblSalaries[[#This Row],[PPP GNI]]</f>
        <v>1.2682308180088777</v>
      </c>
      <c r="U642" s="27">
        <f>IF(ISNUMBER(VLOOKUP(tblSalaries[[#This Row],[clean Country]],calc!$B$22:$C$127,2,TRUE)),tblSalaries[[#This Row],[Salary in USD]],0.001)</f>
        <v>1E-3</v>
      </c>
    </row>
    <row r="643" spans="2:21" ht="15" customHeight="1" x14ac:dyDescent="0.25">
      <c r="B643" s="6" t="s">
        <v>2300</v>
      </c>
      <c r="C643" s="7">
        <v>41055.055567129632</v>
      </c>
      <c r="D643" s="8">
        <v>60000</v>
      </c>
      <c r="E643" s="6">
        <v>60000</v>
      </c>
      <c r="F643" s="6" t="s">
        <v>6</v>
      </c>
      <c r="G643" s="9">
        <f>tblSalaries[[#This Row],[clean Salary (in local currency)]]*VLOOKUP(tblSalaries[[#This Row],[Currency]],tblXrate[],2,FALSE)</f>
        <v>60000</v>
      </c>
      <c r="H643" s="6" t="s">
        <v>371</v>
      </c>
      <c r="I643" s="6" t="s">
        <v>52</v>
      </c>
      <c r="J643" s="6" t="s">
        <v>15</v>
      </c>
      <c r="K643" s="6" t="str">
        <f>VLOOKUP(tblSalaries[[#This Row],[Where do you work]],tblCountries[[Actual]:[Mapping]],2,FALSE)</f>
        <v>USA</v>
      </c>
      <c r="L643" s="6" t="str">
        <f>VLOOKUP(tblSalaries[[#This Row],[clean Country]],tblCountries[[Mapping]:[Region]],2,FALSE)</f>
        <v>America</v>
      </c>
      <c r="M643" s="6">
        <f>VLOOKUP(tblSalaries[[#This Row],[clean Country]],tblCountries[[Mapping]:[geo_latitude]],3,FALSE)</f>
        <v>-100.37109375</v>
      </c>
      <c r="N643" s="6">
        <f>VLOOKUP(tblSalaries[[#This Row],[clean Country]],tblCountries[[Mapping]:[geo_latitude]],4,FALSE)</f>
        <v>40.580584664127599</v>
      </c>
      <c r="O643" s="6" t="s">
        <v>13</v>
      </c>
      <c r="P643" s="6"/>
      <c r="Q643" s="6" t="str">
        <f>IF(tblSalaries[[#This Row],[Years of Experience]]&lt;5,"&lt;5",IF(tblSalaries[[#This Row],[Years of Experience]]&lt;10,"&lt;10",IF(tblSalaries[[#This Row],[Years of Experience]]&lt;15,"&lt;15",IF(tblSalaries[[#This Row],[Years of Experience]]&lt;20,"&lt;20"," &gt;20"))))</f>
        <v>&lt;5</v>
      </c>
      <c r="R643" s="14">
        <v>626</v>
      </c>
      <c r="S643" s="14">
        <f>VLOOKUP(tblSalaries[[#This Row],[clean Country]],Table3[[Country]:[GNI]],2,FALSE)</f>
        <v>47310</v>
      </c>
      <c r="T643" s="18">
        <f>tblSalaries[[#This Row],[Salary in USD]]/tblSalaries[[#This Row],[PPP GNI]]</f>
        <v>1.2682308180088777</v>
      </c>
      <c r="U643" s="27">
        <f>IF(ISNUMBER(VLOOKUP(tblSalaries[[#This Row],[clean Country]],calc!$B$22:$C$127,2,TRUE)),tblSalaries[[#This Row],[Salary in USD]],0.001)</f>
        <v>1E-3</v>
      </c>
    </row>
    <row r="644" spans="2:21" ht="15" customHeight="1" x14ac:dyDescent="0.25">
      <c r="B644" s="6" t="s">
        <v>2322</v>
      </c>
      <c r="C644" s="7">
        <v>41055.060752314814</v>
      </c>
      <c r="D644" s="8">
        <v>60000</v>
      </c>
      <c r="E644" s="6">
        <v>60000</v>
      </c>
      <c r="F644" s="6" t="s">
        <v>6</v>
      </c>
      <c r="G644" s="9">
        <f>tblSalaries[[#This Row],[clean Salary (in local currency)]]*VLOOKUP(tblSalaries[[#This Row],[Currency]],tblXrate[],2,FALSE)</f>
        <v>60000</v>
      </c>
      <c r="H644" s="6" t="s">
        <v>394</v>
      </c>
      <c r="I644" s="6" t="s">
        <v>20</v>
      </c>
      <c r="J644" s="6" t="s">
        <v>15</v>
      </c>
      <c r="K644" s="6" t="str">
        <f>VLOOKUP(tblSalaries[[#This Row],[Where do you work]],tblCountries[[Actual]:[Mapping]],2,FALSE)</f>
        <v>USA</v>
      </c>
      <c r="L644" s="6" t="str">
        <f>VLOOKUP(tblSalaries[[#This Row],[clean Country]],tblCountries[[Mapping]:[Region]],2,FALSE)</f>
        <v>America</v>
      </c>
      <c r="M644" s="6">
        <f>VLOOKUP(tblSalaries[[#This Row],[clean Country]],tblCountries[[Mapping]:[geo_latitude]],3,FALSE)</f>
        <v>-100.37109375</v>
      </c>
      <c r="N644" s="6">
        <f>VLOOKUP(tblSalaries[[#This Row],[clean Country]],tblCountries[[Mapping]:[geo_latitude]],4,FALSE)</f>
        <v>40.580584664127599</v>
      </c>
      <c r="O644" s="6" t="s">
        <v>9</v>
      </c>
      <c r="P644" s="6"/>
      <c r="Q644" s="6" t="str">
        <f>IF(tblSalaries[[#This Row],[Years of Experience]]&lt;5,"&lt;5",IF(tblSalaries[[#This Row],[Years of Experience]]&lt;10,"&lt;10",IF(tblSalaries[[#This Row],[Years of Experience]]&lt;15,"&lt;15",IF(tblSalaries[[#This Row],[Years of Experience]]&lt;20,"&lt;20"," &gt;20"))))</f>
        <v>&lt;5</v>
      </c>
      <c r="R644" s="14">
        <v>627</v>
      </c>
      <c r="S644" s="14">
        <f>VLOOKUP(tblSalaries[[#This Row],[clean Country]],Table3[[Country]:[GNI]],2,FALSE)</f>
        <v>47310</v>
      </c>
      <c r="T644" s="18">
        <f>tblSalaries[[#This Row],[Salary in USD]]/tblSalaries[[#This Row],[PPP GNI]]</f>
        <v>1.2682308180088777</v>
      </c>
      <c r="U644" s="27">
        <f>IF(ISNUMBER(VLOOKUP(tblSalaries[[#This Row],[clean Country]],calc!$B$22:$C$127,2,TRUE)),tblSalaries[[#This Row],[Salary in USD]],0.001)</f>
        <v>1E-3</v>
      </c>
    </row>
    <row r="645" spans="2:21" ht="15" customHeight="1" x14ac:dyDescent="0.25">
      <c r="B645" s="6" t="s">
        <v>2410</v>
      </c>
      <c r="C645" s="7">
        <v>41055.09233796296</v>
      </c>
      <c r="D645" s="8">
        <v>60000</v>
      </c>
      <c r="E645" s="6">
        <v>60000</v>
      </c>
      <c r="F645" s="6" t="s">
        <v>6</v>
      </c>
      <c r="G645" s="9">
        <f>tblSalaries[[#This Row],[clean Salary (in local currency)]]*VLOOKUP(tblSalaries[[#This Row],[Currency]],tblXrate[],2,FALSE)</f>
        <v>60000</v>
      </c>
      <c r="H645" s="6" t="s">
        <v>494</v>
      </c>
      <c r="I645" s="6" t="s">
        <v>20</v>
      </c>
      <c r="J645" s="6" t="s">
        <v>15</v>
      </c>
      <c r="K645" s="6" t="str">
        <f>VLOOKUP(tblSalaries[[#This Row],[Where do you work]],tblCountries[[Actual]:[Mapping]],2,FALSE)</f>
        <v>USA</v>
      </c>
      <c r="L645" s="6" t="str">
        <f>VLOOKUP(tblSalaries[[#This Row],[clean Country]],tblCountries[[Mapping]:[Region]],2,FALSE)</f>
        <v>America</v>
      </c>
      <c r="M645" s="6">
        <f>VLOOKUP(tblSalaries[[#This Row],[clean Country]],tblCountries[[Mapping]:[geo_latitude]],3,FALSE)</f>
        <v>-100.37109375</v>
      </c>
      <c r="N645" s="6">
        <f>VLOOKUP(tblSalaries[[#This Row],[clean Country]],tblCountries[[Mapping]:[geo_latitude]],4,FALSE)</f>
        <v>40.580584664127599</v>
      </c>
      <c r="O645" s="6" t="s">
        <v>9</v>
      </c>
      <c r="P645" s="6"/>
      <c r="Q645" s="6" t="str">
        <f>IF(tblSalaries[[#This Row],[Years of Experience]]&lt;5,"&lt;5",IF(tblSalaries[[#This Row],[Years of Experience]]&lt;10,"&lt;10",IF(tblSalaries[[#This Row],[Years of Experience]]&lt;15,"&lt;15",IF(tblSalaries[[#This Row],[Years of Experience]]&lt;20,"&lt;20"," &gt;20"))))</f>
        <v>&lt;5</v>
      </c>
      <c r="R645" s="14">
        <v>628</v>
      </c>
      <c r="S645" s="14">
        <f>VLOOKUP(tblSalaries[[#This Row],[clean Country]],Table3[[Country]:[GNI]],2,FALSE)</f>
        <v>47310</v>
      </c>
      <c r="T645" s="18">
        <f>tblSalaries[[#This Row],[Salary in USD]]/tblSalaries[[#This Row],[PPP GNI]]</f>
        <v>1.2682308180088777</v>
      </c>
      <c r="U645" s="27">
        <f>IF(ISNUMBER(VLOOKUP(tblSalaries[[#This Row],[clean Country]],calc!$B$22:$C$127,2,TRUE)),tblSalaries[[#This Row],[Salary in USD]],0.001)</f>
        <v>1E-3</v>
      </c>
    </row>
    <row r="646" spans="2:21" ht="15" customHeight="1" x14ac:dyDescent="0.25">
      <c r="B646" s="6" t="s">
        <v>2431</v>
      </c>
      <c r="C646" s="7">
        <v>41055.106249999997</v>
      </c>
      <c r="D646" s="8">
        <v>60000</v>
      </c>
      <c r="E646" s="6">
        <v>60000</v>
      </c>
      <c r="F646" s="6" t="s">
        <v>6</v>
      </c>
      <c r="G646" s="9">
        <f>tblSalaries[[#This Row],[clean Salary (in local currency)]]*VLOOKUP(tblSalaries[[#This Row],[Currency]],tblXrate[],2,FALSE)</f>
        <v>60000</v>
      </c>
      <c r="H646" s="6" t="s">
        <v>523</v>
      </c>
      <c r="I646" s="6" t="s">
        <v>52</v>
      </c>
      <c r="J646" s="6" t="s">
        <v>15</v>
      </c>
      <c r="K646" s="6" t="str">
        <f>VLOOKUP(tblSalaries[[#This Row],[Where do you work]],tblCountries[[Actual]:[Mapping]],2,FALSE)</f>
        <v>USA</v>
      </c>
      <c r="L646" s="6" t="str">
        <f>VLOOKUP(tblSalaries[[#This Row],[clean Country]],tblCountries[[Mapping]:[Region]],2,FALSE)</f>
        <v>America</v>
      </c>
      <c r="M646" s="6">
        <f>VLOOKUP(tblSalaries[[#This Row],[clean Country]],tblCountries[[Mapping]:[geo_latitude]],3,FALSE)</f>
        <v>-100.37109375</v>
      </c>
      <c r="N646" s="6">
        <f>VLOOKUP(tblSalaries[[#This Row],[clean Country]],tblCountries[[Mapping]:[geo_latitude]],4,FALSE)</f>
        <v>40.580584664127599</v>
      </c>
      <c r="O646" s="6" t="s">
        <v>9</v>
      </c>
      <c r="P646" s="6"/>
      <c r="Q646" s="6" t="str">
        <f>IF(tblSalaries[[#This Row],[Years of Experience]]&lt;5,"&lt;5",IF(tblSalaries[[#This Row],[Years of Experience]]&lt;10,"&lt;10",IF(tblSalaries[[#This Row],[Years of Experience]]&lt;15,"&lt;15",IF(tblSalaries[[#This Row],[Years of Experience]]&lt;20,"&lt;20"," &gt;20"))))</f>
        <v>&lt;5</v>
      </c>
      <c r="R646" s="14">
        <v>629</v>
      </c>
      <c r="S646" s="14">
        <f>VLOOKUP(tblSalaries[[#This Row],[clean Country]],Table3[[Country]:[GNI]],2,FALSE)</f>
        <v>47310</v>
      </c>
      <c r="T646" s="18">
        <f>tblSalaries[[#This Row],[Salary in USD]]/tblSalaries[[#This Row],[PPP GNI]]</f>
        <v>1.2682308180088777</v>
      </c>
      <c r="U646" s="27">
        <f>IF(ISNUMBER(VLOOKUP(tblSalaries[[#This Row],[clean Country]],calc!$B$22:$C$127,2,TRUE)),tblSalaries[[#This Row],[Salary in USD]],0.001)</f>
        <v>1E-3</v>
      </c>
    </row>
    <row r="647" spans="2:21" ht="15" customHeight="1" x14ac:dyDescent="0.25">
      <c r="B647" s="6" t="s">
        <v>2456</v>
      </c>
      <c r="C647" s="7">
        <v>41055.126180555555</v>
      </c>
      <c r="D647" s="8">
        <v>60000</v>
      </c>
      <c r="E647" s="6">
        <v>60000</v>
      </c>
      <c r="F647" s="6" t="s">
        <v>6</v>
      </c>
      <c r="G647" s="9">
        <f>tblSalaries[[#This Row],[clean Salary (in local currency)]]*VLOOKUP(tblSalaries[[#This Row],[Currency]],tblXrate[],2,FALSE)</f>
        <v>60000</v>
      </c>
      <c r="H647" s="6" t="s">
        <v>552</v>
      </c>
      <c r="I647" s="6" t="s">
        <v>20</v>
      </c>
      <c r="J647" s="6" t="s">
        <v>15</v>
      </c>
      <c r="K647" s="6" t="str">
        <f>VLOOKUP(tblSalaries[[#This Row],[Where do you work]],tblCountries[[Actual]:[Mapping]],2,FALSE)</f>
        <v>USA</v>
      </c>
      <c r="L647" s="6" t="str">
        <f>VLOOKUP(tblSalaries[[#This Row],[clean Country]],tblCountries[[Mapping]:[Region]],2,FALSE)</f>
        <v>America</v>
      </c>
      <c r="M647" s="6">
        <f>VLOOKUP(tblSalaries[[#This Row],[clean Country]],tblCountries[[Mapping]:[geo_latitude]],3,FALSE)</f>
        <v>-100.37109375</v>
      </c>
      <c r="N647" s="6">
        <f>VLOOKUP(tblSalaries[[#This Row],[clean Country]],tblCountries[[Mapping]:[geo_latitude]],4,FALSE)</f>
        <v>40.580584664127599</v>
      </c>
      <c r="O647" s="6" t="s">
        <v>13</v>
      </c>
      <c r="P647" s="6"/>
      <c r="Q647" s="6" t="str">
        <f>IF(tblSalaries[[#This Row],[Years of Experience]]&lt;5,"&lt;5",IF(tblSalaries[[#This Row],[Years of Experience]]&lt;10,"&lt;10",IF(tblSalaries[[#This Row],[Years of Experience]]&lt;15,"&lt;15",IF(tblSalaries[[#This Row],[Years of Experience]]&lt;20,"&lt;20"," &gt;20"))))</f>
        <v>&lt;5</v>
      </c>
      <c r="R647" s="14">
        <v>630</v>
      </c>
      <c r="S647" s="14">
        <f>VLOOKUP(tblSalaries[[#This Row],[clean Country]],Table3[[Country]:[GNI]],2,FALSE)</f>
        <v>47310</v>
      </c>
      <c r="T647" s="18">
        <f>tblSalaries[[#This Row],[Salary in USD]]/tblSalaries[[#This Row],[PPP GNI]]</f>
        <v>1.2682308180088777</v>
      </c>
      <c r="U647" s="27">
        <f>IF(ISNUMBER(VLOOKUP(tblSalaries[[#This Row],[clean Country]],calc!$B$22:$C$127,2,TRUE)),tblSalaries[[#This Row],[Salary in USD]],0.001)</f>
        <v>1E-3</v>
      </c>
    </row>
    <row r="648" spans="2:21" ht="15" customHeight="1" x14ac:dyDescent="0.25">
      <c r="B648" s="6" t="s">
        <v>2465</v>
      </c>
      <c r="C648" s="7">
        <v>41055.131747685184</v>
      </c>
      <c r="D648" s="8">
        <v>60000</v>
      </c>
      <c r="E648" s="6">
        <v>60000</v>
      </c>
      <c r="F648" s="6" t="s">
        <v>6</v>
      </c>
      <c r="G648" s="9">
        <f>tblSalaries[[#This Row],[clean Salary (in local currency)]]*VLOOKUP(tblSalaries[[#This Row],[Currency]],tblXrate[],2,FALSE)</f>
        <v>60000</v>
      </c>
      <c r="H648" s="6" t="s">
        <v>562</v>
      </c>
      <c r="I648" s="6" t="s">
        <v>52</v>
      </c>
      <c r="J648" s="6" t="s">
        <v>15</v>
      </c>
      <c r="K648" s="6" t="str">
        <f>VLOOKUP(tblSalaries[[#This Row],[Where do you work]],tblCountries[[Actual]:[Mapping]],2,FALSE)</f>
        <v>USA</v>
      </c>
      <c r="L648" s="6" t="str">
        <f>VLOOKUP(tblSalaries[[#This Row],[clean Country]],tblCountries[[Mapping]:[Region]],2,FALSE)</f>
        <v>America</v>
      </c>
      <c r="M648" s="6">
        <f>VLOOKUP(tblSalaries[[#This Row],[clean Country]],tblCountries[[Mapping]:[geo_latitude]],3,FALSE)</f>
        <v>-100.37109375</v>
      </c>
      <c r="N648" s="6">
        <f>VLOOKUP(tblSalaries[[#This Row],[clean Country]],tblCountries[[Mapping]:[geo_latitude]],4,FALSE)</f>
        <v>40.580584664127599</v>
      </c>
      <c r="O648" s="6" t="s">
        <v>13</v>
      </c>
      <c r="P648" s="6"/>
      <c r="Q648" s="6" t="str">
        <f>IF(tblSalaries[[#This Row],[Years of Experience]]&lt;5,"&lt;5",IF(tblSalaries[[#This Row],[Years of Experience]]&lt;10,"&lt;10",IF(tblSalaries[[#This Row],[Years of Experience]]&lt;15,"&lt;15",IF(tblSalaries[[#This Row],[Years of Experience]]&lt;20,"&lt;20"," &gt;20"))))</f>
        <v>&lt;5</v>
      </c>
      <c r="R648" s="14">
        <v>631</v>
      </c>
      <c r="S648" s="14">
        <f>VLOOKUP(tblSalaries[[#This Row],[clean Country]],Table3[[Country]:[GNI]],2,FALSE)</f>
        <v>47310</v>
      </c>
      <c r="T648" s="18">
        <f>tblSalaries[[#This Row],[Salary in USD]]/tblSalaries[[#This Row],[PPP GNI]]</f>
        <v>1.2682308180088777</v>
      </c>
      <c r="U648" s="27">
        <f>IF(ISNUMBER(VLOOKUP(tblSalaries[[#This Row],[clean Country]],calc!$B$22:$C$127,2,TRUE)),tblSalaries[[#This Row],[Salary in USD]],0.001)</f>
        <v>1E-3</v>
      </c>
    </row>
    <row r="649" spans="2:21" ht="15" customHeight="1" x14ac:dyDescent="0.25">
      <c r="B649" s="6" t="s">
        <v>2554</v>
      </c>
      <c r="C649" s="7">
        <v>41055.243321759262</v>
      </c>
      <c r="D649" s="8">
        <v>60000</v>
      </c>
      <c r="E649" s="6">
        <v>60000</v>
      </c>
      <c r="F649" s="6" t="s">
        <v>6</v>
      </c>
      <c r="G649" s="9">
        <f>tblSalaries[[#This Row],[clean Salary (in local currency)]]*VLOOKUP(tblSalaries[[#This Row],[Currency]],tblXrate[],2,FALSE)</f>
        <v>60000</v>
      </c>
      <c r="H649" s="6" t="s">
        <v>658</v>
      </c>
      <c r="I649" s="6" t="s">
        <v>67</v>
      </c>
      <c r="J649" s="6" t="s">
        <v>15</v>
      </c>
      <c r="K649" s="6" t="str">
        <f>VLOOKUP(tblSalaries[[#This Row],[Where do you work]],tblCountries[[Actual]:[Mapping]],2,FALSE)</f>
        <v>USA</v>
      </c>
      <c r="L649" s="6" t="str">
        <f>VLOOKUP(tblSalaries[[#This Row],[clean Country]],tblCountries[[Mapping]:[Region]],2,FALSE)</f>
        <v>America</v>
      </c>
      <c r="M649" s="6">
        <f>VLOOKUP(tblSalaries[[#This Row],[clean Country]],tblCountries[[Mapping]:[geo_latitude]],3,FALSE)</f>
        <v>-100.37109375</v>
      </c>
      <c r="N649" s="6">
        <f>VLOOKUP(tblSalaries[[#This Row],[clean Country]],tblCountries[[Mapping]:[geo_latitude]],4,FALSE)</f>
        <v>40.580584664127599</v>
      </c>
      <c r="O649" s="6" t="s">
        <v>25</v>
      </c>
      <c r="P649" s="6"/>
      <c r="Q649" s="6" t="str">
        <f>IF(tblSalaries[[#This Row],[Years of Experience]]&lt;5,"&lt;5",IF(tblSalaries[[#This Row],[Years of Experience]]&lt;10,"&lt;10",IF(tblSalaries[[#This Row],[Years of Experience]]&lt;15,"&lt;15",IF(tblSalaries[[#This Row],[Years of Experience]]&lt;20,"&lt;20"," &gt;20"))))</f>
        <v>&lt;5</v>
      </c>
      <c r="R649" s="14">
        <v>632</v>
      </c>
      <c r="S649" s="14">
        <f>VLOOKUP(tblSalaries[[#This Row],[clean Country]],Table3[[Country]:[GNI]],2,FALSE)</f>
        <v>47310</v>
      </c>
      <c r="T649" s="18">
        <f>tblSalaries[[#This Row],[Salary in USD]]/tblSalaries[[#This Row],[PPP GNI]]</f>
        <v>1.2682308180088777</v>
      </c>
      <c r="U649" s="27">
        <f>IF(ISNUMBER(VLOOKUP(tblSalaries[[#This Row],[clean Country]],calc!$B$22:$C$127,2,TRUE)),tblSalaries[[#This Row],[Salary in USD]],0.001)</f>
        <v>1E-3</v>
      </c>
    </row>
    <row r="650" spans="2:21" ht="15" customHeight="1" x14ac:dyDescent="0.25">
      <c r="B650" s="6" t="s">
        <v>2626</v>
      </c>
      <c r="C650" s="7">
        <v>41055.476921296293</v>
      </c>
      <c r="D650" s="8">
        <v>60000</v>
      </c>
      <c r="E650" s="6">
        <v>60000</v>
      </c>
      <c r="F650" s="6" t="s">
        <v>6</v>
      </c>
      <c r="G650" s="9">
        <f>tblSalaries[[#This Row],[clean Salary (in local currency)]]*VLOOKUP(tblSalaries[[#This Row],[Currency]],tblXrate[],2,FALSE)</f>
        <v>60000</v>
      </c>
      <c r="H650" s="6" t="s">
        <v>42</v>
      </c>
      <c r="I650" s="6" t="s">
        <v>20</v>
      </c>
      <c r="J650" s="6" t="s">
        <v>15</v>
      </c>
      <c r="K650" s="6" t="str">
        <f>VLOOKUP(tblSalaries[[#This Row],[Where do you work]],tblCountries[[Actual]:[Mapping]],2,FALSE)</f>
        <v>USA</v>
      </c>
      <c r="L650" s="6" t="str">
        <f>VLOOKUP(tblSalaries[[#This Row],[clean Country]],tblCountries[[Mapping]:[Region]],2,FALSE)</f>
        <v>America</v>
      </c>
      <c r="M650" s="6">
        <f>VLOOKUP(tblSalaries[[#This Row],[clean Country]],tblCountries[[Mapping]:[geo_latitude]],3,FALSE)</f>
        <v>-100.37109375</v>
      </c>
      <c r="N650" s="6">
        <f>VLOOKUP(tblSalaries[[#This Row],[clean Country]],tblCountries[[Mapping]:[geo_latitude]],4,FALSE)</f>
        <v>40.580584664127599</v>
      </c>
      <c r="O650" s="6" t="s">
        <v>9</v>
      </c>
      <c r="P650" s="6">
        <v>12</v>
      </c>
      <c r="Q650" s="6" t="str">
        <f>IF(tblSalaries[[#This Row],[Years of Experience]]&lt;5,"&lt;5",IF(tblSalaries[[#This Row],[Years of Experience]]&lt;10,"&lt;10",IF(tblSalaries[[#This Row],[Years of Experience]]&lt;15,"&lt;15",IF(tblSalaries[[#This Row],[Years of Experience]]&lt;20,"&lt;20"," &gt;20"))))</f>
        <v>&lt;15</v>
      </c>
      <c r="R650" s="14">
        <v>633</v>
      </c>
      <c r="S650" s="14">
        <f>VLOOKUP(tblSalaries[[#This Row],[clean Country]],Table3[[Country]:[GNI]],2,FALSE)</f>
        <v>47310</v>
      </c>
      <c r="T650" s="18">
        <f>tblSalaries[[#This Row],[Salary in USD]]/tblSalaries[[#This Row],[PPP GNI]]</f>
        <v>1.2682308180088777</v>
      </c>
      <c r="U650" s="27">
        <f>IF(ISNUMBER(VLOOKUP(tblSalaries[[#This Row],[clean Country]],calc!$B$22:$C$127,2,TRUE)),tblSalaries[[#This Row],[Salary in USD]],0.001)</f>
        <v>1E-3</v>
      </c>
    </row>
    <row r="651" spans="2:21" ht="15" customHeight="1" x14ac:dyDescent="0.25">
      <c r="B651" s="6" t="s">
        <v>2727</v>
      </c>
      <c r="C651" s="7">
        <v>41055.64203703704</v>
      </c>
      <c r="D651" s="8">
        <v>5000</v>
      </c>
      <c r="E651" s="6">
        <v>60000</v>
      </c>
      <c r="F651" s="6" t="s">
        <v>6</v>
      </c>
      <c r="G651" s="9">
        <f>tblSalaries[[#This Row],[clean Salary (in local currency)]]*VLOOKUP(tblSalaries[[#This Row],[Currency]],tblXrate[],2,FALSE)</f>
        <v>60000</v>
      </c>
      <c r="H651" s="6" t="s">
        <v>52</v>
      </c>
      <c r="I651" s="6" t="s">
        <v>52</v>
      </c>
      <c r="J651" s="6" t="s">
        <v>65</v>
      </c>
      <c r="K651" s="6" t="str">
        <f>VLOOKUP(tblSalaries[[#This Row],[Where do you work]],tblCountries[[Actual]:[Mapping]],2,FALSE)</f>
        <v>Russia</v>
      </c>
      <c r="L651" s="6" t="str">
        <f>VLOOKUP(tblSalaries[[#This Row],[clean Country]],tblCountries[[Mapping]:[Region]],2,FALSE)</f>
        <v>Europe</v>
      </c>
      <c r="M651" s="6">
        <f>VLOOKUP(tblSalaries[[#This Row],[clean Country]],tblCountries[[Mapping]:[geo_latitude]],3,FALSE)</f>
        <v>36.38671875</v>
      </c>
      <c r="N651" s="6">
        <f>VLOOKUP(tblSalaries[[#This Row],[clean Country]],tblCountries[[Mapping]:[geo_latitude]],4,FALSE)</f>
        <v>57.515822865538802</v>
      </c>
      <c r="O651" s="6" t="s">
        <v>9</v>
      </c>
      <c r="P651" s="6">
        <v>10</v>
      </c>
      <c r="Q651" s="6" t="str">
        <f>IF(tblSalaries[[#This Row],[Years of Experience]]&lt;5,"&lt;5",IF(tblSalaries[[#This Row],[Years of Experience]]&lt;10,"&lt;10",IF(tblSalaries[[#This Row],[Years of Experience]]&lt;15,"&lt;15",IF(tblSalaries[[#This Row],[Years of Experience]]&lt;20,"&lt;20"," &gt;20"))))</f>
        <v>&lt;15</v>
      </c>
      <c r="R651" s="14">
        <v>634</v>
      </c>
      <c r="S651" s="14">
        <f>VLOOKUP(tblSalaries[[#This Row],[clean Country]],Table3[[Country]:[GNI]],2,FALSE)</f>
        <v>19240</v>
      </c>
      <c r="T651" s="18">
        <f>tblSalaries[[#This Row],[Salary in USD]]/tblSalaries[[#This Row],[PPP GNI]]</f>
        <v>3.1185031185031185</v>
      </c>
      <c r="U651" s="27">
        <f>IF(ISNUMBER(VLOOKUP(tblSalaries[[#This Row],[clean Country]],calc!$B$22:$C$127,2,TRUE)),tblSalaries[[#This Row],[Salary in USD]],0.001)</f>
        <v>60000</v>
      </c>
    </row>
    <row r="652" spans="2:21" ht="15" customHeight="1" x14ac:dyDescent="0.25">
      <c r="B652" s="6" t="s">
        <v>2804</v>
      </c>
      <c r="C652" s="7">
        <v>41055.918668981481</v>
      </c>
      <c r="D652" s="8">
        <v>5000</v>
      </c>
      <c r="E652" s="6">
        <v>60000</v>
      </c>
      <c r="F652" s="6" t="s">
        <v>6</v>
      </c>
      <c r="G652" s="9">
        <f>tblSalaries[[#This Row],[clean Salary (in local currency)]]*VLOOKUP(tblSalaries[[#This Row],[Currency]],tblXrate[],2,FALSE)</f>
        <v>60000</v>
      </c>
      <c r="H652" s="6" t="s">
        <v>815</v>
      </c>
      <c r="I652" s="6" t="s">
        <v>52</v>
      </c>
      <c r="J652" s="6" t="s">
        <v>179</v>
      </c>
      <c r="K652" s="6" t="str">
        <f>VLOOKUP(tblSalaries[[#This Row],[Where do you work]],tblCountries[[Actual]:[Mapping]],2,FALSE)</f>
        <v>UAE</v>
      </c>
      <c r="L652" s="6" t="str">
        <f>VLOOKUP(tblSalaries[[#This Row],[clean Country]],tblCountries[[Mapping]:[Region]],2,FALSE)</f>
        <v>MENA</v>
      </c>
      <c r="M652" s="6">
        <f>VLOOKUP(tblSalaries[[#This Row],[clean Country]],tblCountries[[Mapping]:[geo_latitude]],3,FALSE)</f>
        <v>53.96484375</v>
      </c>
      <c r="N652" s="6" t="str">
        <f>VLOOKUP(tblSalaries[[#This Row],[clean Country]],tblCountries[[Mapping]:[geo_latitude]],4,FALSE)</f>
        <v>23.805449612314625,</v>
      </c>
      <c r="O652" s="6" t="s">
        <v>18</v>
      </c>
      <c r="P652" s="6">
        <v>15</v>
      </c>
      <c r="Q652" s="6" t="str">
        <f>IF(tblSalaries[[#This Row],[Years of Experience]]&lt;5,"&lt;5",IF(tblSalaries[[#This Row],[Years of Experience]]&lt;10,"&lt;10",IF(tblSalaries[[#This Row],[Years of Experience]]&lt;15,"&lt;15",IF(tblSalaries[[#This Row],[Years of Experience]]&lt;20,"&lt;20"," &gt;20"))))</f>
        <v>&lt;20</v>
      </c>
      <c r="R652" s="14">
        <v>635</v>
      </c>
      <c r="S652" s="14">
        <f>VLOOKUP(tblSalaries[[#This Row],[clean Country]],Table3[[Country]:[GNI]],2,FALSE)</f>
        <v>50580</v>
      </c>
      <c r="T652" s="18">
        <f>tblSalaries[[#This Row],[Salary in USD]]/tblSalaries[[#This Row],[PPP GNI]]</f>
        <v>1.1862396204033214</v>
      </c>
      <c r="U652" s="27">
        <f>IF(ISNUMBER(VLOOKUP(tblSalaries[[#This Row],[clean Country]],calc!$B$22:$C$127,2,TRUE)),tblSalaries[[#This Row],[Salary in USD]],0.001)</f>
        <v>60000</v>
      </c>
    </row>
    <row r="653" spans="2:21" ht="15" customHeight="1" x14ac:dyDescent="0.25">
      <c r="B653" s="6" t="s">
        <v>2865</v>
      </c>
      <c r="C653" s="7">
        <v>41056.409375000003</v>
      </c>
      <c r="D653" s="8">
        <v>5000</v>
      </c>
      <c r="E653" s="6">
        <v>60000</v>
      </c>
      <c r="F653" s="6" t="s">
        <v>6</v>
      </c>
      <c r="G653" s="9">
        <f>tblSalaries[[#This Row],[clean Salary (in local currency)]]*VLOOKUP(tblSalaries[[#This Row],[Currency]],tblXrate[],2,FALSE)</f>
        <v>60000</v>
      </c>
      <c r="H653" s="6" t="s">
        <v>1004</v>
      </c>
      <c r="I653" s="6" t="s">
        <v>20</v>
      </c>
      <c r="J653" s="6" t="s">
        <v>15</v>
      </c>
      <c r="K653" s="6" t="str">
        <f>VLOOKUP(tblSalaries[[#This Row],[Where do you work]],tblCountries[[Actual]:[Mapping]],2,FALSE)</f>
        <v>USA</v>
      </c>
      <c r="L653" s="6" t="str">
        <f>VLOOKUP(tblSalaries[[#This Row],[clean Country]],tblCountries[[Mapping]:[Region]],2,FALSE)</f>
        <v>America</v>
      </c>
      <c r="M653" s="6">
        <f>VLOOKUP(tblSalaries[[#This Row],[clean Country]],tblCountries[[Mapping]:[geo_latitude]],3,FALSE)</f>
        <v>-100.37109375</v>
      </c>
      <c r="N653" s="6">
        <f>VLOOKUP(tblSalaries[[#This Row],[clean Country]],tblCountries[[Mapping]:[geo_latitude]],4,FALSE)</f>
        <v>40.580584664127599</v>
      </c>
      <c r="O653" s="6" t="s">
        <v>18</v>
      </c>
      <c r="P653" s="6">
        <v>8</v>
      </c>
      <c r="Q653" s="6" t="str">
        <f>IF(tblSalaries[[#This Row],[Years of Experience]]&lt;5,"&lt;5",IF(tblSalaries[[#This Row],[Years of Experience]]&lt;10,"&lt;10",IF(tblSalaries[[#This Row],[Years of Experience]]&lt;15,"&lt;15",IF(tblSalaries[[#This Row],[Years of Experience]]&lt;20,"&lt;20"," &gt;20"))))</f>
        <v>&lt;10</v>
      </c>
      <c r="R653" s="14">
        <v>636</v>
      </c>
      <c r="S653" s="14">
        <f>VLOOKUP(tblSalaries[[#This Row],[clean Country]],Table3[[Country]:[GNI]],2,FALSE)</f>
        <v>47310</v>
      </c>
      <c r="T653" s="18">
        <f>tblSalaries[[#This Row],[Salary in USD]]/tblSalaries[[#This Row],[PPP GNI]]</f>
        <v>1.2682308180088777</v>
      </c>
      <c r="U653" s="27">
        <f>IF(ISNUMBER(VLOOKUP(tblSalaries[[#This Row],[clean Country]],calc!$B$22:$C$127,2,TRUE)),tblSalaries[[#This Row],[Salary in USD]],0.001)</f>
        <v>1E-3</v>
      </c>
    </row>
    <row r="654" spans="2:21" ht="15" customHeight="1" x14ac:dyDescent="0.25">
      <c r="B654" s="6" t="s">
        <v>2899</v>
      </c>
      <c r="C654" s="7">
        <v>41056.67392361111</v>
      </c>
      <c r="D654" s="8">
        <v>60000</v>
      </c>
      <c r="E654" s="6">
        <v>60000</v>
      </c>
      <c r="F654" s="6" t="s">
        <v>6</v>
      </c>
      <c r="G654" s="9">
        <f>tblSalaries[[#This Row],[clean Salary (in local currency)]]*VLOOKUP(tblSalaries[[#This Row],[Currency]],tblXrate[],2,FALSE)</f>
        <v>60000</v>
      </c>
      <c r="H654" s="6" t="s">
        <v>1047</v>
      </c>
      <c r="I654" s="6" t="s">
        <v>310</v>
      </c>
      <c r="J654" s="6" t="s">
        <v>171</v>
      </c>
      <c r="K654" s="6" t="str">
        <f>VLOOKUP(tblSalaries[[#This Row],[Where do you work]],tblCountries[[Actual]:[Mapping]],2,FALSE)</f>
        <v>Singapore</v>
      </c>
      <c r="L654" s="6" t="str">
        <f>VLOOKUP(tblSalaries[[#This Row],[clean Country]],tblCountries[[Mapping]:[Region]],2,FALSE)</f>
        <v>Asia</v>
      </c>
      <c r="M654" s="6">
        <f>VLOOKUP(tblSalaries[[#This Row],[clean Country]],tblCountries[[Mapping]:[geo_latitude]],3,FALSE)</f>
        <v>103.8194992</v>
      </c>
      <c r="N654" s="6">
        <f>VLOOKUP(tblSalaries[[#This Row],[clean Country]],tblCountries[[Mapping]:[geo_latitude]],4,FALSE)</f>
        <v>1.3571070000000001</v>
      </c>
      <c r="O654" s="6" t="s">
        <v>13</v>
      </c>
      <c r="P654" s="6">
        <v>10</v>
      </c>
      <c r="Q654" s="6" t="str">
        <f>IF(tblSalaries[[#This Row],[Years of Experience]]&lt;5,"&lt;5",IF(tblSalaries[[#This Row],[Years of Experience]]&lt;10,"&lt;10",IF(tblSalaries[[#This Row],[Years of Experience]]&lt;15,"&lt;15",IF(tblSalaries[[#This Row],[Years of Experience]]&lt;20,"&lt;20"," &gt;20"))))</f>
        <v>&lt;15</v>
      </c>
      <c r="R654" s="14">
        <v>637</v>
      </c>
      <c r="S654" s="14">
        <f>VLOOKUP(tblSalaries[[#This Row],[clean Country]],Table3[[Country]:[GNI]],2,FALSE)</f>
        <v>55790</v>
      </c>
      <c r="T654" s="18">
        <f>tblSalaries[[#This Row],[Salary in USD]]/tblSalaries[[#This Row],[PPP GNI]]</f>
        <v>1.075461552249507</v>
      </c>
      <c r="U654" s="27">
        <f>IF(ISNUMBER(VLOOKUP(tblSalaries[[#This Row],[clean Country]],calc!$B$22:$C$127,2,TRUE)),tblSalaries[[#This Row],[Salary in USD]],0.001)</f>
        <v>60000</v>
      </c>
    </row>
    <row r="655" spans="2:21" ht="15" customHeight="1" x14ac:dyDescent="0.25">
      <c r="B655" s="6" t="s">
        <v>2923</v>
      </c>
      <c r="C655" s="7">
        <v>41056.957395833335</v>
      </c>
      <c r="D655" s="8">
        <v>60000</v>
      </c>
      <c r="E655" s="6">
        <v>60000</v>
      </c>
      <c r="F655" s="6" t="s">
        <v>6</v>
      </c>
      <c r="G655" s="9">
        <f>tblSalaries[[#This Row],[clean Salary (in local currency)]]*VLOOKUP(tblSalaries[[#This Row],[Currency]],tblXrate[],2,FALSE)</f>
        <v>60000</v>
      </c>
      <c r="H655" s="6" t="s">
        <v>356</v>
      </c>
      <c r="I655" s="6" t="s">
        <v>356</v>
      </c>
      <c r="J655" s="6" t="s">
        <v>171</v>
      </c>
      <c r="K655" s="6" t="str">
        <f>VLOOKUP(tblSalaries[[#This Row],[Where do you work]],tblCountries[[Actual]:[Mapping]],2,FALSE)</f>
        <v>Singapore</v>
      </c>
      <c r="L655" s="6" t="str">
        <f>VLOOKUP(tblSalaries[[#This Row],[clean Country]],tblCountries[[Mapping]:[Region]],2,FALSE)</f>
        <v>Asia</v>
      </c>
      <c r="M655" s="6">
        <f>VLOOKUP(tblSalaries[[#This Row],[clean Country]],tblCountries[[Mapping]:[geo_latitude]],3,FALSE)</f>
        <v>103.8194992</v>
      </c>
      <c r="N655" s="6">
        <f>VLOOKUP(tblSalaries[[#This Row],[clean Country]],tblCountries[[Mapping]:[geo_latitude]],4,FALSE)</f>
        <v>1.3571070000000001</v>
      </c>
      <c r="O655" s="6" t="s">
        <v>9</v>
      </c>
      <c r="P655" s="6">
        <v>5</v>
      </c>
      <c r="Q655" s="6" t="str">
        <f>IF(tblSalaries[[#This Row],[Years of Experience]]&lt;5,"&lt;5",IF(tblSalaries[[#This Row],[Years of Experience]]&lt;10,"&lt;10",IF(tblSalaries[[#This Row],[Years of Experience]]&lt;15,"&lt;15",IF(tblSalaries[[#This Row],[Years of Experience]]&lt;20,"&lt;20"," &gt;20"))))</f>
        <v>&lt;10</v>
      </c>
      <c r="R655" s="14">
        <v>638</v>
      </c>
      <c r="S655" s="14">
        <f>VLOOKUP(tblSalaries[[#This Row],[clean Country]],Table3[[Country]:[GNI]],2,FALSE)</f>
        <v>55790</v>
      </c>
      <c r="T655" s="18">
        <f>tblSalaries[[#This Row],[Salary in USD]]/tblSalaries[[#This Row],[PPP GNI]]</f>
        <v>1.075461552249507</v>
      </c>
      <c r="U655" s="27">
        <f>IF(ISNUMBER(VLOOKUP(tblSalaries[[#This Row],[clean Country]],calc!$B$22:$C$127,2,TRUE)),tblSalaries[[#This Row],[Salary in USD]],0.001)</f>
        <v>60000</v>
      </c>
    </row>
    <row r="656" spans="2:21" ht="15" customHeight="1" x14ac:dyDescent="0.25">
      <c r="B656" s="6" t="s">
        <v>2955</v>
      </c>
      <c r="C656" s="7">
        <v>41057.286041666666</v>
      </c>
      <c r="D656" s="8">
        <v>60000</v>
      </c>
      <c r="E656" s="6">
        <v>60000</v>
      </c>
      <c r="F656" s="6" t="s">
        <v>6</v>
      </c>
      <c r="G656" s="9">
        <f>tblSalaries[[#This Row],[clean Salary (in local currency)]]*VLOOKUP(tblSalaries[[#This Row],[Currency]],tblXrate[],2,FALSE)</f>
        <v>60000</v>
      </c>
      <c r="H656" s="6" t="s">
        <v>1106</v>
      </c>
      <c r="I656" s="6" t="s">
        <v>52</v>
      </c>
      <c r="J656" s="6" t="s">
        <v>15</v>
      </c>
      <c r="K656" s="6" t="str">
        <f>VLOOKUP(tblSalaries[[#This Row],[Where do you work]],tblCountries[[Actual]:[Mapping]],2,FALSE)</f>
        <v>USA</v>
      </c>
      <c r="L656" s="6" t="str">
        <f>VLOOKUP(tblSalaries[[#This Row],[clean Country]],tblCountries[[Mapping]:[Region]],2,FALSE)</f>
        <v>America</v>
      </c>
      <c r="M656" s="6">
        <f>VLOOKUP(tblSalaries[[#This Row],[clean Country]],tblCountries[[Mapping]:[geo_latitude]],3,FALSE)</f>
        <v>-100.37109375</v>
      </c>
      <c r="N656" s="6">
        <f>VLOOKUP(tblSalaries[[#This Row],[clean Country]],tblCountries[[Mapping]:[geo_latitude]],4,FALSE)</f>
        <v>40.580584664127599</v>
      </c>
      <c r="O656" s="6" t="s">
        <v>18</v>
      </c>
      <c r="P656" s="6">
        <v>3</v>
      </c>
      <c r="Q656" s="6" t="str">
        <f>IF(tblSalaries[[#This Row],[Years of Experience]]&lt;5,"&lt;5",IF(tblSalaries[[#This Row],[Years of Experience]]&lt;10,"&lt;10",IF(tblSalaries[[#This Row],[Years of Experience]]&lt;15,"&lt;15",IF(tblSalaries[[#This Row],[Years of Experience]]&lt;20,"&lt;20"," &gt;20"))))</f>
        <v>&lt;5</v>
      </c>
      <c r="R656" s="14">
        <v>639</v>
      </c>
      <c r="S656" s="14">
        <f>VLOOKUP(tblSalaries[[#This Row],[clean Country]],Table3[[Country]:[GNI]],2,FALSE)</f>
        <v>47310</v>
      </c>
      <c r="T656" s="18">
        <f>tblSalaries[[#This Row],[Salary in USD]]/tblSalaries[[#This Row],[PPP GNI]]</f>
        <v>1.2682308180088777</v>
      </c>
      <c r="U656" s="27">
        <f>IF(ISNUMBER(VLOOKUP(tblSalaries[[#This Row],[clean Country]],calc!$B$22:$C$127,2,TRUE)),tblSalaries[[#This Row],[Salary in USD]],0.001)</f>
        <v>1E-3</v>
      </c>
    </row>
    <row r="657" spans="2:21" ht="15" customHeight="1" x14ac:dyDescent="0.25">
      <c r="B657" s="6" t="s">
        <v>3026</v>
      </c>
      <c r="C657" s="7">
        <v>41057.570115740738</v>
      </c>
      <c r="D657" s="8" t="s">
        <v>1179</v>
      </c>
      <c r="E657" s="6">
        <v>60000</v>
      </c>
      <c r="F657" s="6" t="s">
        <v>6</v>
      </c>
      <c r="G657" s="9">
        <f>tblSalaries[[#This Row],[clean Salary (in local currency)]]*VLOOKUP(tblSalaries[[#This Row],[Currency]],tblXrate[],2,FALSE)</f>
        <v>60000</v>
      </c>
      <c r="H657" s="6" t="s">
        <v>1180</v>
      </c>
      <c r="I657" s="6" t="s">
        <v>356</v>
      </c>
      <c r="J657" s="6" t="s">
        <v>515</v>
      </c>
      <c r="K657" s="6" t="str">
        <f>VLOOKUP(tblSalaries[[#This Row],[Where do you work]],tblCountries[[Actual]:[Mapping]],2,FALSE)</f>
        <v>Finland</v>
      </c>
      <c r="L657" s="6" t="str">
        <f>VLOOKUP(tblSalaries[[#This Row],[clean Country]],tblCountries[[Mapping]:[Region]],2,FALSE)</f>
        <v>Europe</v>
      </c>
      <c r="M657" s="6">
        <f>VLOOKUP(tblSalaries[[#This Row],[clean Country]],tblCountries[[Mapping]:[geo_latitude]],3,FALSE)</f>
        <v>25.733350316683499</v>
      </c>
      <c r="N657" s="6">
        <f>VLOOKUP(tblSalaries[[#This Row],[clean Country]],tblCountries[[Mapping]:[geo_latitude]],4,FALSE)</f>
        <v>64.130182008867195</v>
      </c>
      <c r="O657" s="6" t="s">
        <v>13</v>
      </c>
      <c r="P657" s="6">
        <v>5</v>
      </c>
      <c r="Q657" s="6" t="str">
        <f>IF(tblSalaries[[#This Row],[Years of Experience]]&lt;5,"&lt;5",IF(tblSalaries[[#This Row],[Years of Experience]]&lt;10,"&lt;10",IF(tblSalaries[[#This Row],[Years of Experience]]&lt;15,"&lt;15",IF(tblSalaries[[#This Row],[Years of Experience]]&lt;20,"&lt;20"," &gt;20"))))</f>
        <v>&lt;10</v>
      </c>
      <c r="R657" s="14">
        <v>640</v>
      </c>
      <c r="S657" s="14">
        <f>VLOOKUP(tblSalaries[[#This Row],[clean Country]],Table3[[Country]:[GNI]],2,FALSE)</f>
        <v>37070</v>
      </c>
      <c r="T657" s="18">
        <f>tblSalaries[[#This Row],[Salary in USD]]/tblSalaries[[#This Row],[PPP GNI]]</f>
        <v>1.6185594820609657</v>
      </c>
      <c r="U657" s="27">
        <f>IF(ISNUMBER(VLOOKUP(tblSalaries[[#This Row],[clean Country]],calc!$B$22:$C$127,2,TRUE)),tblSalaries[[#This Row],[Salary in USD]],0.001)</f>
        <v>60000</v>
      </c>
    </row>
    <row r="658" spans="2:21" ht="15" customHeight="1" x14ac:dyDescent="0.25">
      <c r="B658" s="6" t="s">
        <v>3102</v>
      </c>
      <c r="C658" s="7">
        <v>41057.720590277779</v>
      </c>
      <c r="D658" s="8">
        <v>60000</v>
      </c>
      <c r="E658" s="6">
        <v>60000</v>
      </c>
      <c r="F658" s="6" t="s">
        <v>6</v>
      </c>
      <c r="G658" s="9">
        <f>tblSalaries[[#This Row],[clean Salary (in local currency)]]*VLOOKUP(tblSalaries[[#This Row],[Currency]],tblXrate[],2,FALSE)</f>
        <v>60000</v>
      </c>
      <c r="H658" s="6" t="s">
        <v>635</v>
      </c>
      <c r="I658" s="6" t="s">
        <v>52</v>
      </c>
      <c r="J658" s="6" t="s">
        <v>8</v>
      </c>
      <c r="K658" s="6" t="str">
        <f>VLOOKUP(tblSalaries[[#This Row],[Where do you work]],tblCountries[[Actual]:[Mapping]],2,FALSE)</f>
        <v>India</v>
      </c>
      <c r="L658" s="6" t="str">
        <f>VLOOKUP(tblSalaries[[#This Row],[clean Country]],tblCountries[[Mapping]:[Region]],2,FALSE)</f>
        <v>Asia</v>
      </c>
      <c r="M658" s="6">
        <f>VLOOKUP(tblSalaries[[#This Row],[clean Country]],tblCountries[[Mapping]:[geo_latitude]],3,FALSE)</f>
        <v>79.718824157759499</v>
      </c>
      <c r="N658" s="6">
        <f>VLOOKUP(tblSalaries[[#This Row],[clean Country]],tblCountries[[Mapping]:[geo_latitude]],4,FALSE)</f>
        <v>22.134914550529199</v>
      </c>
      <c r="O658" s="6" t="s">
        <v>13</v>
      </c>
      <c r="P658" s="6">
        <v>14</v>
      </c>
      <c r="Q658" s="6" t="str">
        <f>IF(tblSalaries[[#This Row],[Years of Experience]]&lt;5,"&lt;5",IF(tblSalaries[[#This Row],[Years of Experience]]&lt;10,"&lt;10",IF(tblSalaries[[#This Row],[Years of Experience]]&lt;15,"&lt;15",IF(tblSalaries[[#This Row],[Years of Experience]]&lt;20,"&lt;20"," &gt;20"))))</f>
        <v>&lt;15</v>
      </c>
      <c r="R658" s="14">
        <v>641</v>
      </c>
      <c r="S658" s="14">
        <f>VLOOKUP(tblSalaries[[#This Row],[clean Country]],Table3[[Country]:[GNI]],2,FALSE)</f>
        <v>3400</v>
      </c>
      <c r="T658" s="18">
        <f>tblSalaries[[#This Row],[Salary in USD]]/tblSalaries[[#This Row],[PPP GNI]]</f>
        <v>17.647058823529413</v>
      </c>
      <c r="U658" s="27">
        <f>IF(ISNUMBER(VLOOKUP(tblSalaries[[#This Row],[clean Country]],calc!$B$22:$C$127,2,TRUE)),tblSalaries[[#This Row],[Salary in USD]],0.001)</f>
        <v>60000</v>
      </c>
    </row>
    <row r="659" spans="2:21" ht="15" customHeight="1" x14ac:dyDescent="0.25">
      <c r="B659" s="6" t="s">
        <v>3125</v>
      </c>
      <c r="C659" s="7">
        <v>41057.805451388886</v>
      </c>
      <c r="D659" s="8">
        <v>5000</v>
      </c>
      <c r="E659" s="6">
        <v>60000</v>
      </c>
      <c r="F659" s="6" t="s">
        <v>6</v>
      </c>
      <c r="G659" s="9">
        <f>tblSalaries[[#This Row],[clean Salary (in local currency)]]*VLOOKUP(tblSalaries[[#This Row],[Currency]],tblXrate[],2,FALSE)</f>
        <v>60000</v>
      </c>
      <c r="H659" s="6" t="s">
        <v>1278</v>
      </c>
      <c r="I659" s="6" t="s">
        <v>20</v>
      </c>
      <c r="J659" s="6" t="s">
        <v>15</v>
      </c>
      <c r="K659" s="6" t="str">
        <f>VLOOKUP(tblSalaries[[#This Row],[Where do you work]],tblCountries[[Actual]:[Mapping]],2,FALSE)</f>
        <v>USA</v>
      </c>
      <c r="L659" s="6" t="str">
        <f>VLOOKUP(tblSalaries[[#This Row],[clean Country]],tblCountries[[Mapping]:[Region]],2,FALSE)</f>
        <v>America</v>
      </c>
      <c r="M659" s="6">
        <f>VLOOKUP(tblSalaries[[#This Row],[clean Country]],tblCountries[[Mapping]:[geo_latitude]],3,FALSE)</f>
        <v>-100.37109375</v>
      </c>
      <c r="N659" s="6">
        <f>VLOOKUP(tblSalaries[[#This Row],[clean Country]],tblCountries[[Mapping]:[geo_latitude]],4,FALSE)</f>
        <v>40.580584664127599</v>
      </c>
      <c r="O659" s="6" t="s">
        <v>18</v>
      </c>
      <c r="P659" s="6">
        <v>4</v>
      </c>
      <c r="Q659" s="6" t="str">
        <f>IF(tblSalaries[[#This Row],[Years of Experience]]&lt;5,"&lt;5",IF(tblSalaries[[#This Row],[Years of Experience]]&lt;10,"&lt;10",IF(tblSalaries[[#This Row],[Years of Experience]]&lt;15,"&lt;15",IF(tblSalaries[[#This Row],[Years of Experience]]&lt;20,"&lt;20"," &gt;20"))))</f>
        <v>&lt;5</v>
      </c>
      <c r="R659" s="14">
        <v>642</v>
      </c>
      <c r="S659" s="14">
        <f>VLOOKUP(tblSalaries[[#This Row],[clean Country]],Table3[[Country]:[GNI]],2,FALSE)</f>
        <v>47310</v>
      </c>
      <c r="T659" s="18">
        <f>tblSalaries[[#This Row],[Salary in USD]]/tblSalaries[[#This Row],[PPP GNI]]</f>
        <v>1.2682308180088777</v>
      </c>
      <c r="U659" s="27">
        <f>IF(ISNUMBER(VLOOKUP(tblSalaries[[#This Row],[clean Country]],calc!$B$22:$C$127,2,TRUE)),tblSalaries[[#This Row],[Salary in USD]],0.001)</f>
        <v>1E-3</v>
      </c>
    </row>
    <row r="660" spans="2:21" ht="15" customHeight="1" x14ac:dyDescent="0.25">
      <c r="B660" s="6" t="s">
        <v>3171</v>
      </c>
      <c r="C660" s="7">
        <v>41057.967638888891</v>
      </c>
      <c r="D660" s="8">
        <v>60000</v>
      </c>
      <c r="E660" s="6">
        <v>60000</v>
      </c>
      <c r="F660" s="6" t="s">
        <v>6</v>
      </c>
      <c r="G660" s="9">
        <f>tblSalaries[[#This Row],[clean Salary (in local currency)]]*VLOOKUP(tblSalaries[[#This Row],[Currency]],tblXrate[],2,FALSE)</f>
        <v>60000</v>
      </c>
      <c r="H660" s="6" t="s">
        <v>1335</v>
      </c>
      <c r="I660" s="6" t="s">
        <v>52</v>
      </c>
      <c r="J660" s="6" t="s">
        <v>15</v>
      </c>
      <c r="K660" s="6" t="str">
        <f>VLOOKUP(tblSalaries[[#This Row],[Where do you work]],tblCountries[[Actual]:[Mapping]],2,FALSE)</f>
        <v>USA</v>
      </c>
      <c r="L660" s="6" t="str">
        <f>VLOOKUP(tblSalaries[[#This Row],[clean Country]],tblCountries[[Mapping]:[Region]],2,FALSE)</f>
        <v>America</v>
      </c>
      <c r="M660" s="6">
        <f>VLOOKUP(tblSalaries[[#This Row],[clean Country]],tblCountries[[Mapping]:[geo_latitude]],3,FALSE)</f>
        <v>-100.37109375</v>
      </c>
      <c r="N660" s="6">
        <f>VLOOKUP(tblSalaries[[#This Row],[clean Country]],tblCountries[[Mapping]:[geo_latitude]],4,FALSE)</f>
        <v>40.580584664127599</v>
      </c>
      <c r="O660" s="6" t="s">
        <v>18</v>
      </c>
      <c r="P660" s="6">
        <v>10</v>
      </c>
      <c r="Q660" s="6" t="str">
        <f>IF(tblSalaries[[#This Row],[Years of Experience]]&lt;5,"&lt;5",IF(tblSalaries[[#This Row],[Years of Experience]]&lt;10,"&lt;10",IF(tblSalaries[[#This Row],[Years of Experience]]&lt;15,"&lt;15",IF(tblSalaries[[#This Row],[Years of Experience]]&lt;20,"&lt;20"," &gt;20"))))</f>
        <v>&lt;15</v>
      </c>
      <c r="R660" s="14">
        <v>643</v>
      </c>
      <c r="S660" s="14">
        <f>VLOOKUP(tblSalaries[[#This Row],[clean Country]],Table3[[Country]:[GNI]],2,FALSE)</f>
        <v>47310</v>
      </c>
      <c r="T660" s="18">
        <f>tblSalaries[[#This Row],[Salary in USD]]/tblSalaries[[#This Row],[PPP GNI]]</f>
        <v>1.2682308180088777</v>
      </c>
      <c r="U660" s="27">
        <f>IF(ISNUMBER(VLOOKUP(tblSalaries[[#This Row],[clean Country]],calc!$B$22:$C$127,2,TRUE)),tblSalaries[[#This Row],[Salary in USD]],0.001)</f>
        <v>1E-3</v>
      </c>
    </row>
    <row r="661" spans="2:21" ht="15" customHeight="1" x14ac:dyDescent="0.25">
      <c r="B661" s="6" t="s">
        <v>3191</v>
      </c>
      <c r="C661" s="7">
        <v>41058.017812500002</v>
      </c>
      <c r="D661" s="8">
        <v>60000</v>
      </c>
      <c r="E661" s="6">
        <v>60000</v>
      </c>
      <c r="F661" s="6" t="s">
        <v>6</v>
      </c>
      <c r="G661" s="9">
        <f>tblSalaries[[#This Row],[clean Salary (in local currency)]]*VLOOKUP(tblSalaries[[#This Row],[Currency]],tblXrate[],2,FALSE)</f>
        <v>60000</v>
      </c>
      <c r="H661" s="6" t="s">
        <v>1360</v>
      </c>
      <c r="I661" s="6" t="s">
        <v>279</v>
      </c>
      <c r="J661" s="6" t="s">
        <v>15</v>
      </c>
      <c r="K661" s="6" t="str">
        <f>VLOOKUP(tblSalaries[[#This Row],[Where do you work]],tblCountries[[Actual]:[Mapping]],2,FALSE)</f>
        <v>USA</v>
      </c>
      <c r="L661" s="6" t="str">
        <f>VLOOKUP(tblSalaries[[#This Row],[clean Country]],tblCountries[[Mapping]:[Region]],2,FALSE)</f>
        <v>America</v>
      </c>
      <c r="M661" s="6">
        <f>VLOOKUP(tblSalaries[[#This Row],[clean Country]],tblCountries[[Mapping]:[geo_latitude]],3,FALSE)</f>
        <v>-100.37109375</v>
      </c>
      <c r="N661" s="6">
        <f>VLOOKUP(tblSalaries[[#This Row],[clean Country]],tblCountries[[Mapping]:[geo_latitude]],4,FALSE)</f>
        <v>40.580584664127599</v>
      </c>
      <c r="O661" s="6" t="s">
        <v>25</v>
      </c>
      <c r="P661" s="6">
        <v>6</v>
      </c>
      <c r="Q661" s="6" t="str">
        <f>IF(tblSalaries[[#This Row],[Years of Experience]]&lt;5,"&lt;5",IF(tblSalaries[[#This Row],[Years of Experience]]&lt;10,"&lt;10",IF(tblSalaries[[#This Row],[Years of Experience]]&lt;15,"&lt;15",IF(tblSalaries[[#This Row],[Years of Experience]]&lt;20,"&lt;20"," &gt;20"))))</f>
        <v>&lt;10</v>
      </c>
      <c r="R661" s="14">
        <v>644</v>
      </c>
      <c r="S661" s="14">
        <f>VLOOKUP(tblSalaries[[#This Row],[clean Country]],Table3[[Country]:[GNI]],2,FALSE)</f>
        <v>47310</v>
      </c>
      <c r="T661" s="18">
        <f>tblSalaries[[#This Row],[Salary in USD]]/tblSalaries[[#This Row],[PPP GNI]]</f>
        <v>1.2682308180088777</v>
      </c>
      <c r="U661" s="27">
        <f>IF(ISNUMBER(VLOOKUP(tblSalaries[[#This Row],[clean Country]],calc!$B$22:$C$127,2,TRUE)),tblSalaries[[#This Row],[Salary in USD]],0.001)</f>
        <v>1E-3</v>
      </c>
    </row>
    <row r="662" spans="2:21" ht="15" customHeight="1" x14ac:dyDescent="0.25">
      <c r="B662" s="6" t="s">
        <v>3195</v>
      </c>
      <c r="C662" s="7">
        <v>41058.020509259259</v>
      </c>
      <c r="D662" s="8">
        <v>60000</v>
      </c>
      <c r="E662" s="6">
        <v>60000</v>
      </c>
      <c r="F662" s="6" t="s">
        <v>6</v>
      </c>
      <c r="G662" s="9">
        <f>tblSalaries[[#This Row],[clean Salary (in local currency)]]*VLOOKUP(tblSalaries[[#This Row],[Currency]],tblXrate[],2,FALSE)</f>
        <v>60000</v>
      </c>
      <c r="H662" s="6" t="s">
        <v>1364</v>
      </c>
      <c r="I662" s="6" t="s">
        <v>52</v>
      </c>
      <c r="J662" s="6" t="s">
        <v>15</v>
      </c>
      <c r="K662" s="6" t="str">
        <f>VLOOKUP(tblSalaries[[#This Row],[Where do you work]],tblCountries[[Actual]:[Mapping]],2,FALSE)</f>
        <v>USA</v>
      </c>
      <c r="L662" s="6" t="str">
        <f>VLOOKUP(tblSalaries[[#This Row],[clean Country]],tblCountries[[Mapping]:[Region]],2,FALSE)</f>
        <v>America</v>
      </c>
      <c r="M662" s="6">
        <f>VLOOKUP(tblSalaries[[#This Row],[clean Country]],tblCountries[[Mapping]:[geo_latitude]],3,FALSE)</f>
        <v>-100.37109375</v>
      </c>
      <c r="N662" s="6">
        <f>VLOOKUP(tblSalaries[[#This Row],[clean Country]],tblCountries[[Mapping]:[geo_latitude]],4,FALSE)</f>
        <v>40.580584664127599</v>
      </c>
      <c r="O662" s="6" t="s">
        <v>9</v>
      </c>
      <c r="P662" s="6">
        <v>12</v>
      </c>
      <c r="Q662" s="6" t="str">
        <f>IF(tblSalaries[[#This Row],[Years of Experience]]&lt;5,"&lt;5",IF(tblSalaries[[#This Row],[Years of Experience]]&lt;10,"&lt;10",IF(tblSalaries[[#This Row],[Years of Experience]]&lt;15,"&lt;15",IF(tblSalaries[[#This Row],[Years of Experience]]&lt;20,"&lt;20"," &gt;20"))))</f>
        <v>&lt;15</v>
      </c>
      <c r="R662" s="14">
        <v>645</v>
      </c>
      <c r="S662" s="14">
        <f>VLOOKUP(tblSalaries[[#This Row],[clean Country]],Table3[[Country]:[GNI]],2,FALSE)</f>
        <v>47310</v>
      </c>
      <c r="T662" s="18">
        <f>tblSalaries[[#This Row],[Salary in USD]]/tblSalaries[[#This Row],[PPP GNI]]</f>
        <v>1.2682308180088777</v>
      </c>
      <c r="U662" s="27">
        <f>IF(ISNUMBER(VLOOKUP(tblSalaries[[#This Row],[clean Country]],calc!$B$22:$C$127,2,TRUE)),tblSalaries[[#This Row],[Salary in USD]],0.001)</f>
        <v>1E-3</v>
      </c>
    </row>
    <row r="663" spans="2:21" ht="15" customHeight="1" x14ac:dyDescent="0.25">
      <c r="B663" s="6" t="s">
        <v>3312</v>
      </c>
      <c r="C663" s="7">
        <v>41058.714606481481</v>
      </c>
      <c r="D663" s="8" t="s">
        <v>1495</v>
      </c>
      <c r="E663" s="6">
        <v>60000</v>
      </c>
      <c r="F663" s="6" t="s">
        <v>6</v>
      </c>
      <c r="G663" s="9">
        <f>tblSalaries[[#This Row],[clean Salary (in local currency)]]*VLOOKUP(tblSalaries[[#This Row],[Currency]],tblXrate[],2,FALSE)</f>
        <v>60000</v>
      </c>
      <c r="H663" s="6" t="s">
        <v>1496</v>
      </c>
      <c r="I663" s="6" t="s">
        <v>52</v>
      </c>
      <c r="J663" s="6" t="s">
        <v>1497</v>
      </c>
      <c r="K663" s="6" t="str">
        <f>VLOOKUP(tblSalaries[[#This Row],[Where do you work]],tblCountries[[Actual]:[Mapping]],2,FALSE)</f>
        <v>CEE</v>
      </c>
      <c r="L663" s="6" t="str">
        <f>VLOOKUP(tblSalaries[[#This Row],[clean Country]],tblCountries[[Mapping]:[Region]],2,FALSE)</f>
        <v>Europe</v>
      </c>
      <c r="M663" s="6">
        <f>VLOOKUP(tblSalaries[[#This Row],[clean Country]],tblCountries[[Mapping]:[geo_latitude]],3,FALSE)</f>
        <v>22.8515625</v>
      </c>
      <c r="N663" s="6">
        <f>VLOOKUP(tblSalaries[[#This Row],[clean Country]],tblCountries[[Mapping]:[geo_latitude]],4,FALSE)</f>
        <v>47.989921667414102</v>
      </c>
      <c r="O663" s="6" t="s">
        <v>13</v>
      </c>
      <c r="P663" s="6">
        <v>20</v>
      </c>
      <c r="Q663" s="6" t="str">
        <f>IF(tblSalaries[[#This Row],[Years of Experience]]&lt;5,"&lt;5",IF(tblSalaries[[#This Row],[Years of Experience]]&lt;10,"&lt;10",IF(tblSalaries[[#This Row],[Years of Experience]]&lt;15,"&lt;15",IF(tblSalaries[[#This Row],[Years of Experience]]&lt;20,"&lt;20"," &gt;20"))))</f>
        <v xml:space="preserve"> &gt;20</v>
      </c>
      <c r="R663" s="14">
        <v>646</v>
      </c>
      <c r="S663" s="14" t="e">
        <f>VLOOKUP(tblSalaries[[#This Row],[clean Country]],Table3[[Country]:[GNI]],2,FALSE)</f>
        <v>#N/A</v>
      </c>
      <c r="T663" s="18" t="e">
        <f>tblSalaries[[#This Row],[Salary in USD]]/tblSalaries[[#This Row],[PPP GNI]]</f>
        <v>#N/A</v>
      </c>
      <c r="U663" s="27">
        <f>IF(ISNUMBER(VLOOKUP(tblSalaries[[#This Row],[clean Country]],calc!$B$22:$C$127,2,TRUE)),tblSalaries[[#This Row],[Salary in USD]],0.001)</f>
        <v>1E-3</v>
      </c>
    </row>
    <row r="664" spans="2:21" ht="15" customHeight="1" x14ac:dyDescent="0.25">
      <c r="B664" s="6" t="s">
        <v>3340</v>
      </c>
      <c r="C664" s="7">
        <v>41058.808009259257</v>
      </c>
      <c r="D664" s="8">
        <v>60000</v>
      </c>
      <c r="E664" s="6">
        <v>60000</v>
      </c>
      <c r="F664" s="6" t="s">
        <v>6</v>
      </c>
      <c r="G664" s="9">
        <f>tblSalaries[[#This Row],[clean Salary (in local currency)]]*VLOOKUP(tblSalaries[[#This Row],[Currency]],tblXrate[],2,FALSE)</f>
        <v>60000</v>
      </c>
      <c r="H664" s="6" t="s">
        <v>1527</v>
      </c>
      <c r="I664" s="6" t="s">
        <v>20</v>
      </c>
      <c r="J664" s="6" t="s">
        <v>15</v>
      </c>
      <c r="K664" s="6" t="str">
        <f>VLOOKUP(tblSalaries[[#This Row],[Where do you work]],tblCountries[[Actual]:[Mapping]],2,FALSE)</f>
        <v>USA</v>
      </c>
      <c r="L664" s="6" t="str">
        <f>VLOOKUP(tblSalaries[[#This Row],[clean Country]],tblCountries[[Mapping]:[Region]],2,FALSE)</f>
        <v>America</v>
      </c>
      <c r="M664" s="6">
        <f>VLOOKUP(tblSalaries[[#This Row],[clean Country]],tblCountries[[Mapping]:[geo_latitude]],3,FALSE)</f>
        <v>-100.37109375</v>
      </c>
      <c r="N664" s="6">
        <f>VLOOKUP(tblSalaries[[#This Row],[clean Country]],tblCountries[[Mapping]:[geo_latitude]],4,FALSE)</f>
        <v>40.580584664127599</v>
      </c>
      <c r="O664" s="6" t="s">
        <v>13</v>
      </c>
      <c r="P664" s="6">
        <v>12</v>
      </c>
      <c r="Q664" s="6" t="str">
        <f>IF(tblSalaries[[#This Row],[Years of Experience]]&lt;5,"&lt;5",IF(tblSalaries[[#This Row],[Years of Experience]]&lt;10,"&lt;10",IF(tblSalaries[[#This Row],[Years of Experience]]&lt;15,"&lt;15",IF(tblSalaries[[#This Row],[Years of Experience]]&lt;20,"&lt;20"," &gt;20"))))</f>
        <v>&lt;15</v>
      </c>
      <c r="R664" s="14">
        <v>647</v>
      </c>
      <c r="S664" s="14">
        <f>VLOOKUP(tblSalaries[[#This Row],[clean Country]],Table3[[Country]:[GNI]],2,FALSE)</f>
        <v>47310</v>
      </c>
      <c r="T664" s="18">
        <f>tblSalaries[[#This Row],[Salary in USD]]/tblSalaries[[#This Row],[PPP GNI]]</f>
        <v>1.2682308180088777</v>
      </c>
      <c r="U664" s="27">
        <f>IF(ISNUMBER(VLOOKUP(tblSalaries[[#This Row],[clean Country]],calc!$B$22:$C$127,2,TRUE)),tblSalaries[[#This Row],[Salary in USD]],0.001)</f>
        <v>1E-3</v>
      </c>
    </row>
    <row r="665" spans="2:21" ht="15" customHeight="1" x14ac:dyDescent="0.25">
      <c r="B665" s="6" t="s">
        <v>3350</v>
      </c>
      <c r="C665" s="7">
        <v>41058.861250000002</v>
      </c>
      <c r="D665" s="8" t="s">
        <v>1538</v>
      </c>
      <c r="E665" s="6">
        <v>60000</v>
      </c>
      <c r="F665" s="6" t="s">
        <v>6</v>
      </c>
      <c r="G665" s="9">
        <f>tblSalaries[[#This Row],[clean Salary (in local currency)]]*VLOOKUP(tblSalaries[[#This Row],[Currency]],tblXrate[],2,FALSE)</f>
        <v>60000</v>
      </c>
      <c r="H665" s="6" t="s">
        <v>204</v>
      </c>
      <c r="I665" s="6" t="s">
        <v>52</v>
      </c>
      <c r="J665" s="6" t="s">
        <v>15</v>
      </c>
      <c r="K665" s="6" t="str">
        <f>VLOOKUP(tblSalaries[[#This Row],[Where do you work]],tblCountries[[Actual]:[Mapping]],2,FALSE)</f>
        <v>USA</v>
      </c>
      <c r="L665" s="6" t="str">
        <f>VLOOKUP(tblSalaries[[#This Row],[clean Country]],tblCountries[[Mapping]:[Region]],2,FALSE)</f>
        <v>America</v>
      </c>
      <c r="M665" s="6">
        <f>VLOOKUP(tblSalaries[[#This Row],[clean Country]],tblCountries[[Mapping]:[geo_latitude]],3,FALSE)</f>
        <v>-100.37109375</v>
      </c>
      <c r="N665" s="6">
        <f>VLOOKUP(tblSalaries[[#This Row],[clean Country]],tblCountries[[Mapping]:[geo_latitude]],4,FALSE)</f>
        <v>40.580584664127599</v>
      </c>
      <c r="O665" s="6" t="s">
        <v>18</v>
      </c>
      <c r="P665" s="6">
        <v>20</v>
      </c>
      <c r="Q665" s="6" t="str">
        <f>IF(tblSalaries[[#This Row],[Years of Experience]]&lt;5,"&lt;5",IF(tblSalaries[[#This Row],[Years of Experience]]&lt;10,"&lt;10",IF(tblSalaries[[#This Row],[Years of Experience]]&lt;15,"&lt;15",IF(tblSalaries[[#This Row],[Years of Experience]]&lt;20,"&lt;20"," &gt;20"))))</f>
        <v xml:space="preserve"> &gt;20</v>
      </c>
      <c r="R665" s="14">
        <v>648</v>
      </c>
      <c r="S665" s="14">
        <f>VLOOKUP(tblSalaries[[#This Row],[clean Country]],Table3[[Country]:[GNI]],2,FALSE)</f>
        <v>47310</v>
      </c>
      <c r="T665" s="18">
        <f>tblSalaries[[#This Row],[Salary in USD]]/tblSalaries[[#This Row],[PPP GNI]]</f>
        <v>1.2682308180088777</v>
      </c>
      <c r="U665" s="27">
        <f>IF(ISNUMBER(VLOOKUP(tblSalaries[[#This Row],[clean Country]],calc!$B$22:$C$127,2,TRUE)),tblSalaries[[#This Row],[Salary in USD]],0.001)</f>
        <v>1E-3</v>
      </c>
    </row>
    <row r="666" spans="2:21" ht="15" customHeight="1" x14ac:dyDescent="0.25">
      <c r="B666" s="6" t="s">
        <v>3385</v>
      </c>
      <c r="C666" s="7">
        <v>41058.97320601852</v>
      </c>
      <c r="D666" s="8">
        <v>60000</v>
      </c>
      <c r="E666" s="6">
        <v>60000</v>
      </c>
      <c r="F666" s="6" t="s">
        <v>6</v>
      </c>
      <c r="G666" s="9">
        <f>tblSalaries[[#This Row],[clean Salary (in local currency)]]*VLOOKUP(tblSalaries[[#This Row],[Currency]],tblXrate[],2,FALSE)</f>
        <v>60000</v>
      </c>
      <c r="H666" s="6" t="s">
        <v>42</v>
      </c>
      <c r="I666" s="6" t="s">
        <v>20</v>
      </c>
      <c r="J666" s="6" t="s">
        <v>15</v>
      </c>
      <c r="K666" s="6" t="str">
        <f>VLOOKUP(tblSalaries[[#This Row],[Where do you work]],tblCountries[[Actual]:[Mapping]],2,FALSE)</f>
        <v>USA</v>
      </c>
      <c r="L666" s="6" t="str">
        <f>VLOOKUP(tblSalaries[[#This Row],[clean Country]],tblCountries[[Mapping]:[Region]],2,FALSE)</f>
        <v>America</v>
      </c>
      <c r="M666" s="6">
        <f>VLOOKUP(tblSalaries[[#This Row],[clean Country]],tblCountries[[Mapping]:[geo_latitude]],3,FALSE)</f>
        <v>-100.37109375</v>
      </c>
      <c r="N666" s="6">
        <f>VLOOKUP(tblSalaries[[#This Row],[clean Country]],tblCountries[[Mapping]:[geo_latitude]],4,FALSE)</f>
        <v>40.580584664127599</v>
      </c>
      <c r="O666" s="6" t="s">
        <v>9</v>
      </c>
      <c r="P666" s="6">
        <v>15</v>
      </c>
      <c r="Q666" s="6" t="str">
        <f>IF(tblSalaries[[#This Row],[Years of Experience]]&lt;5,"&lt;5",IF(tblSalaries[[#This Row],[Years of Experience]]&lt;10,"&lt;10",IF(tblSalaries[[#This Row],[Years of Experience]]&lt;15,"&lt;15",IF(tblSalaries[[#This Row],[Years of Experience]]&lt;20,"&lt;20"," &gt;20"))))</f>
        <v>&lt;20</v>
      </c>
      <c r="R666" s="14">
        <v>649</v>
      </c>
      <c r="S666" s="14">
        <f>VLOOKUP(tblSalaries[[#This Row],[clean Country]],Table3[[Country]:[GNI]],2,FALSE)</f>
        <v>47310</v>
      </c>
      <c r="T666" s="18">
        <f>tblSalaries[[#This Row],[Salary in USD]]/tblSalaries[[#This Row],[PPP GNI]]</f>
        <v>1.2682308180088777</v>
      </c>
      <c r="U666" s="27">
        <f>IF(ISNUMBER(VLOOKUP(tblSalaries[[#This Row],[clean Country]],calc!$B$22:$C$127,2,TRUE)),tblSalaries[[#This Row],[Salary in USD]],0.001)</f>
        <v>1E-3</v>
      </c>
    </row>
    <row r="667" spans="2:21" ht="15" customHeight="1" x14ac:dyDescent="0.25">
      <c r="B667" s="6" t="s">
        <v>3433</v>
      </c>
      <c r="C667" s="7">
        <v>41059.570613425924</v>
      </c>
      <c r="D667" s="8">
        <v>60000</v>
      </c>
      <c r="E667" s="6">
        <v>60000</v>
      </c>
      <c r="F667" s="6" t="s">
        <v>6</v>
      </c>
      <c r="G667" s="9">
        <f>tblSalaries[[#This Row],[clean Salary (in local currency)]]*VLOOKUP(tblSalaries[[#This Row],[Currency]],tblXrate[],2,FALSE)</f>
        <v>60000</v>
      </c>
      <c r="H667" s="6" t="s">
        <v>1605</v>
      </c>
      <c r="I667" s="6" t="s">
        <v>52</v>
      </c>
      <c r="J667" s="6" t="s">
        <v>15</v>
      </c>
      <c r="K667" s="6" t="str">
        <f>VLOOKUP(tblSalaries[[#This Row],[Where do you work]],tblCountries[[Actual]:[Mapping]],2,FALSE)</f>
        <v>USA</v>
      </c>
      <c r="L667" s="6" t="str">
        <f>VLOOKUP(tblSalaries[[#This Row],[clean Country]],tblCountries[[Mapping]:[Region]],2,FALSE)</f>
        <v>America</v>
      </c>
      <c r="M667" s="6">
        <f>VLOOKUP(tblSalaries[[#This Row],[clean Country]],tblCountries[[Mapping]:[geo_latitude]],3,FALSE)</f>
        <v>-100.37109375</v>
      </c>
      <c r="N667" s="6">
        <f>VLOOKUP(tblSalaries[[#This Row],[clean Country]],tblCountries[[Mapping]:[geo_latitude]],4,FALSE)</f>
        <v>40.580584664127599</v>
      </c>
      <c r="O667" s="6" t="s">
        <v>18</v>
      </c>
      <c r="P667" s="6">
        <v>4</v>
      </c>
      <c r="Q667" s="6" t="str">
        <f>IF(tblSalaries[[#This Row],[Years of Experience]]&lt;5,"&lt;5",IF(tblSalaries[[#This Row],[Years of Experience]]&lt;10,"&lt;10",IF(tblSalaries[[#This Row],[Years of Experience]]&lt;15,"&lt;15",IF(tblSalaries[[#This Row],[Years of Experience]]&lt;20,"&lt;20"," &gt;20"))))</f>
        <v>&lt;5</v>
      </c>
      <c r="R667" s="14">
        <v>650</v>
      </c>
      <c r="S667" s="14">
        <f>VLOOKUP(tblSalaries[[#This Row],[clean Country]],Table3[[Country]:[GNI]],2,FALSE)</f>
        <v>47310</v>
      </c>
      <c r="T667" s="18">
        <f>tblSalaries[[#This Row],[Salary in USD]]/tblSalaries[[#This Row],[PPP GNI]]</f>
        <v>1.2682308180088777</v>
      </c>
      <c r="U667" s="27">
        <f>IF(ISNUMBER(VLOOKUP(tblSalaries[[#This Row],[clean Country]],calc!$B$22:$C$127,2,TRUE)),tblSalaries[[#This Row],[Salary in USD]],0.001)</f>
        <v>1E-3</v>
      </c>
    </row>
    <row r="668" spans="2:21" ht="15" customHeight="1" x14ac:dyDescent="0.25">
      <c r="B668" s="6" t="s">
        <v>3456</v>
      </c>
      <c r="C668" s="7">
        <v>41059.786076388889</v>
      </c>
      <c r="D668" s="8">
        <v>60000</v>
      </c>
      <c r="E668" s="6">
        <v>60000</v>
      </c>
      <c r="F668" s="6" t="s">
        <v>6</v>
      </c>
      <c r="G668" s="9">
        <f>tblSalaries[[#This Row],[clean Salary (in local currency)]]*VLOOKUP(tblSalaries[[#This Row],[Currency]],tblXrate[],2,FALSE)</f>
        <v>60000</v>
      </c>
      <c r="H668" s="6" t="s">
        <v>1637</v>
      </c>
      <c r="I668" s="6" t="s">
        <v>20</v>
      </c>
      <c r="J668" s="6" t="s">
        <v>1638</v>
      </c>
      <c r="K668" s="6" t="str">
        <f>VLOOKUP(tblSalaries[[#This Row],[Where do you work]],tblCountries[[Actual]:[Mapping]],2,FALSE)</f>
        <v>Turkey</v>
      </c>
      <c r="L668" s="6" t="str">
        <f>VLOOKUP(tblSalaries[[#This Row],[clean Country]],tblCountries[[Mapping]:[Region]],2,FALSE)</f>
        <v>Europe</v>
      </c>
      <c r="M668" s="6">
        <f>VLOOKUP(tblSalaries[[#This Row],[clean Country]],tblCountries[[Mapping]:[geo_latitude]],3,FALSE)</f>
        <v>34.847445026515103</v>
      </c>
      <c r="N668" s="6">
        <f>VLOOKUP(tblSalaries[[#This Row],[clean Country]],tblCountries[[Mapping]:[geo_latitude]],4,FALSE)</f>
        <v>39.0965346174196</v>
      </c>
      <c r="O668" s="6" t="s">
        <v>18</v>
      </c>
      <c r="P668" s="6">
        <v>10</v>
      </c>
      <c r="Q668" s="6" t="str">
        <f>IF(tblSalaries[[#This Row],[Years of Experience]]&lt;5,"&lt;5",IF(tblSalaries[[#This Row],[Years of Experience]]&lt;10,"&lt;10",IF(tblSalaries[[#This Row],[Years of Experience]]&lt;15,"&lt;15",IF(tblSalaries[[#This Row],[Years of Experience]]&lt;20,"&lt;20"," &gt;20"))))</f>
        <v>&lt;15</v>
      </c>
      <c r="R668" s="14">
        <v>651</v>
      </c>
      <c r="S668" s="14">
        <f>VLOOKUP(tblSalaries[[#This Row],[clean Country]],Table3[[Country]:[GNI]],2,FALSE)</f>
        <v>15530</v>
      </c>
      <c r="T668" s="18">
        <f>tblSalaries[[#This Row],[Salary in USD]]/tblSalaries[[#This Row],[PPP GNI]]</f>
        <v>3.86349001931745</v>
      </c>
      <c r="U668" s="27">
        <f>IF(ISNUMBER(VLOOKUP(tblSalaries[[#This Row],[clean Country]],calc!$B$22:$C$127,2,TRUE)),tblSalaries[[#This Row],[Salary in USD]],0.001)</f>
        <v>60000</v>
      </c>
    </row>
    <row r="669" spans="2:21" ht="15" customHeight="1" x14ac:dyDescent="0.25">
      <c r="B669" s="6" t="s">
        <v>3585</v>
      </c>
      <c r="C669" s="7">
        <v>41062.201180555552</v>
      </c>
      <c r="D669" s="8">
        <v>60000</v>
      </c>
      <c r="E669" s="6">
        <v>60000</v>
      </c>
      <c r="F669" s="6" t="s">
        <v>6</v>
      </c>
      <c r="G669" s="9">
        <f>tblSalaries[[#This Row],[clean Salary (in local currency)]]*VLOOKUP(tblSalaries[[#This Row],[Currency]],tblXrate[],2,FALSE)</f>
        <v>60000</v>
      </c>
      <c r="H669" s="6" t="s">
        <v>153</v>
      </c>
      <c r="I669" s="6" t="s">
        <v>20</v>
      </c>
      <c r="J669" s="6" t="s">
        <v>15</v>
      </c>
      <c r="K669" s="6" t="str">
        <f>VLOOKUP(tblSalaries[[#This Row],[Where do you work]],tblCountries[[Actual]:[Mapping]],2,FALSE)</f>
        <v>USA</v>
      </c>
      <c r="L669" s="6" t="str">
        <f>VLOOKUP(tblSalaries[[#This Row],[clean Country]],tblCountries[[Mapping]:[Region]],2,FALSE)</f>
        <v>America</v>
      </c>
      <c r="M669" s="6">
        <f>VLOOKUP(tblSalaries[[#This Row],[clean Country]],tblCountries[[Mapping]:[geo_latitude]],3,FALSE)</f>
        <v>-100.37109375</v>
      </c>
      <c r="N669" s="6">
        <f>VLOOKUP(tblSalaries[[#This Row],[clean Country]],tblCountries[[Mapping]:[geo_latitude]],4,FALSE)</f>
        <v>40.580584664127599</v>
      </c>
      <c r="O669" s="6" t="s">
        <v>18</v>
      </c>
      <c r="P669" s="6">
        <v>1</v>
      </c>
      <c r="Q669" s="6" t="str">
        <f>IF(tblSalaries[[#This Row],[Years of Experience]]&lt;5,"&lt;5",IF(tblSalaries[[#This Row],[Years of Experience]]&lt;10,"&lt;10",IF(tblSalaries[[#This Row],[Years of Experience]]&lt;15,"&lt;15",IF(tblSalaries[[#This Row],[Years of Experience]]&lt;20,"&lt;20"," &gt;20"))))</f>
        <v>&lt;5</v>
      </c>
      <c r="R669" s="14">
        <v>652</v>
      </c>
      <c r="S669" s="14">
        <f>VLOOKUP(tblSalaries[[#This Row],[clean Country]],Table3[[Country]:[GNI]],2,FALSE)</f>
        <v>47310</v>
      </c>
      <c r="T669" s="18">
        <f>tblSalaries[[#This Row],[Salary in USD]]/tblSalaries[[#This Row],[PPP GNI]]</f>
        <v>1.2682308180088777</v>
      </c>
      <c r="U669" s="27">
        <f>IF(ISNUMBER(VLOOKUP(tblSalaries[[#This Row],[clean Country]],calc!$B$22:$C$127,2,TRUE)),tblSalaries[[#This Row],[Salary in USD]],0.001)</f>
        <v>1E-3</v>
      </c>
    </row>
    <row r="670" spans="2:21" ht="15" customHeight="1" x14ac:dyDescent="0.25">
      <c r="B670" s="6" t="s">
        <v>3599</v>
      </c>
      <c r="C670" s="7">
        <v>41062.943703703706</v>
      </c>
      <c r="D670" s="8">
        <v>60000</v>
      </c>
      <c r="E670" s="6">
        <v>60000</v>
      </c>
      <c r="F670" s="6" t="s">
        <v>6</v>
      </c>
      <c r="G670" s="9">
        <f>tblSalaries[[#This Row],[clean Salary (in local currency)]]*VLOOKUP(tblSalaries[[#This Row],[Currency]],tblXrate[],2,FALSE)</f>
        <v>60000</v>
      </c>
      <c r="H670" s="6" t="s">
        <v>1768</v>
      </c>
      <c r="I670" s="6" t="s">
        <v>52</v>
      </c>
      <c r="J670" s="6" t="s">
        <v>726</v>
      </c>
      <c r="K670" s="6" t="str">
        <f>VLOOKUP(tblSalaries[[#This Row],[Where do you work]],tblCountries[[Actual]:[Mapping]],2,FALSE)</f>
        <v>Indonesia</v>
      </c>
      <c r="L670" s="6" t="str">
        <f>VLOOKUP(tblSalaries[[#This Row],[clean Country]],tblCountries[[Mapping]:[Region]],2,FALSE)</f>
        <v>Asia</v>
      </c>
      <c r="M670" s="6">
        <f>VLOOKUP(tblSalaries[[#This Row],[clean Country]],tblCountries[[Mapping]:[geo_latitude]],3,FALSE)</f>
        <v>118.74036008173201</v>
      </c>
      <c r="N670" s="6">
        <f>VLOOKUP(tblSalaries[[#This Row],[clean Country]],tblCountries[[Mapping]:[geo_latitude]],4,FALSE)</f>
        <v>-3.1759486978616001</v>
      </c>
      <c r="O670" s="6" t="s">
        <v>18</v>
      </c>
      <c r="P670" s="6">
        <v>16</v>
      </c>
      <c r="Q670" s="6" t="str">
        <f>IF(tblSalaries[[#This Row],[Years of Experience]]&lt;5,"&lt;5",IF(tblSalaries[[#This Row],[Years of Experience]]&lt;10,"&lt;10",IF(tblSalaries[[#This Row],[Years of Experience]]&lt;15,"&lt;15",IF(tblSalaries[[#This Row],[Years of Experience]]&lt;20,"&lt;20"," &gt;20"))))</f>
        <v>&lt;20</v>
      </c>
      <c r="R670" s="14">
        <v>653</v>
      </c>
      <c r="S670" s="14">
        <f>VLOOKUP(tblSalaries[[#This Row],[clean Country]],Table3[[Country]:[GNI]],2,FALSE)</f>
        <v>4200</v>
      </c>
      <c r="T670" s="18">
        <f>tblSalaries[[#This Row],[Salary in USD]]/tblSalaries[[#This Row],[PPP GNI]]</f>
        <v>14.285714285714286</v>
      </c>
      <c r="U670" s="27">
        <f>IF(ISNUMBER(VLOOKUP(tblSalaries[[#This Row],[clean Country]],calc!$B$22:$C$127,2,TRUE)),tblSalaries[[#This Row],[Salary in USD]],0.001)</f>
        <v>60000</v>
      </c>
    </row>
    <row r="671" spans="2:21" ht="15" customHeight="1" x14ac:dyDescent="0.25">
      <c r="B671" s="6" t="s">
        <v>3672</v>
      </c>
      <c r="C671" s="7">
        <v>41066.091643518521</v>
      </c>
      <c r="D671" s="8" t="s">
        <v>1839</v>
      </c>
      <c r="E671" s="6">
        <v>60000</v>
      </c>
      <c r="F671" s="6" t="s">
        <v>6</v>
      </c>
      <c r="G671" s="9">
        <f>tblSalaries[[#This Row],[clean Salary (in local currency)]]*VLOOKUP(tblSalaries[[#This Row],[Currency]],tblXrate[],2,FALSE)</f>
        <v>60000</v>
      </c>
      <c r="H671" s="6" t="s">
        <v>20</v>
      </c>
      <c r="I671" s="6" t="s">
        <v>20</v>
      </c>
      <c r="J671" s="6" t="s">
        <v>15</v>
      </c>
      <c r="K671" s="6" t="str">
        <f>VLOOKUP(tblSalaries[[#This Row],[Where do you work]],tblCountries[[Actual]:[Mapping]],2,FALSE)</f>
        <v>USA</v>
      </c>
      <c r="L671" s="6" t="str">
        <f>VLOOKUP(tblSalaries[[#This Row],[clean Country]],tblCountries[[Mapping]:[Region]],2,FALSE)</f>
        <v>America</v>
      </c>
      <c r="M671" s="6">
        <f>VLOOKUP(tblSalaries[[#This Row],[clean Country]],tblCountries[[Mapping]:[geo_latitude]],3,FALSE)</f>
        <v>-100.37109375</v>
      </c>
      <c r="N671" s="6">
        <f>VLOOKUP(tblSalaries[[#This Row],[clean Country]],tblCountries[[Mapping]:[geo_latitude]],4,FALSE)</f>
        <v>40.580584664127599</v>
      </c>
      <c r="O671" s="6" t="s">
        <v>13</v>
      </c>
      <c r="P671" s="6">
        <v>1</v>
      </c>
      <c r="Q671" s="6" t="str">
        <f>IF(tblSalaries[[#This Row],[Years of Experience]]&lt;5,"&lt;5",IF(tblSalaries[[#This Row],[Years of Experience]]&lt;10,"&lt;10",IF(tblSalaries[[#This Row],[Years of Experience]]&lt;15,"&lt;15",IF(tblSalaries[[#This Row],[Years of Experience]]&lt;20,"&lt;20"," &gt;20"))))</f>
        <v>&lt;5</v>
      </c>
      <c r="R671" s="14">
        <v>654</v>
      </c>
      <c r="S671" s="14">
        <f>VLOOKUP(tblSalaries[[#This Row],[clean Country]],Table3[[Country]:[GNI]],2,FALSE)</f>
        <v>47310</v>
      </c>
      <c r="T671" s="18">
        <f>tblSalaries[[#This Row],[Salary in USD]]/tblSalaries[[#This Row],[PPP GNI]]</f>
        <v>1.2682308180088777</v>
      </c>
      <c r="U671" s="27">
        <f>IF(ISNUMBER(VLOOKUP(tblSalaries[[#This Row],[clean Country]],calc!$B$22:$C$127,2,TRUE)),tblSalaries[[#This Row],[Salary in USD]],0.001)</f>
        <v>1E-3</v>
      </c>
    </row>
    <row r="672" spans="2:21" ht="15" customHeight="1" x14ac:dyDescent="0.25">
      <c r="B672" s="6" t="s">
        <v>3718</v>
      </c>
      <c r="C672" s="7">
        <v>41068.613252314812</v>
      </c>
      <c r="D672" s="8">
        <v>60000</v>
      </c>
      <c r="E672" s="6">
        <v>60000</v>
      </c>
      <c r="F672" s="6" t="s">
        <v>6</v>
      </c>
      <c r="G672" s="9">
        <f>tblSalaries[[#This Row],[clean Salary (in local currency)]]*VLOOKUP(tblSalaries[[#This Row],[Currency]],tblXrate[],2,FALSE)</f>
        <v>60000</v>
      </c>
      <c r="H672" s="6" t="s">
        <v>1875</v>
      </c>
      <c r="I672" s="6" t="s">
        <v>52</v>
      </c>
      <c r="J672" s="6" t="s">
        <v>15</v>
      </c>
      <c r="K672" s="6" t="str">
        <f>VLOOKUP(tblSalaries[[#This Row],[Where do you work]],tblCountries[[Actual]:[Mapping]],2,FALSE)</f>
        <v>USA</v>
      </c>
      <c r="L672" s="6" t="str">
        <f>VLOOKUP(tblSalaries[[#This Row],[clean Country]],tblCountries[[Mapping]:[Region]],2,FALSE)</f>
        <v>America</v>
      </c>
      <c r="M672" s="6">
        <f>VLOOKUP(tblSalaries[[#This Row],[clean Country]],tblCountries[[Mapping]:[geo_latitude]],3,FALSE)</f>
        <v>-100.37109375</v>
      </c>
      <c r="N672" s="6">
        <f>VLOOKUP(tblSalaries[[#This Row],[clean Country]],tblCountries[[Mapping]:[geo_latitude]],4,FALSE)</f>
        <v>40.580584664127599</v>
      </c>
      <c r="O672" s="6" t="s">
        <v>13</v>
      </c>
      <c r="P672" s="6">
        <v>2</v>
      </c>
      <c r="Q672" s="6" t="str">
        <f>IF(tblSalaries[[#This Row],[Years of Experience]]&lt;5,"&lt;5",IF(tblSalaries[[#This Row],[Years of Experience]]&lt;10,"&lt;10",IF(tblSalaries[[#This Row],[Years of Experience]]&lt;15,"&lt;15",IF(tblSalaries[[#This Row],[Years of Experience]]&lt;20,"&lt;20"," &gt;20"))))</f>
        <v>&lt;5</v>
      </c>
      <c r="R672" s="14">
        <v>655</v>
      </c>
      <c r="S672" s="14">
        <f>VLOOKUP(tblSalaries[[#This Row],[clean Country]],Table3[[Country]:[GNI]],2,FALSE)</f>
        <v>47310</v>
      </c>
      <c r="T672" s="18">
        <f>tblSalaries[[#This Row],[Salary in USD]]/tblSalaries[[#This Row],[PPP GNI]]</f>
        <v>1.2682308180088777</v>
      </c>
      <c r="U672" s="27">
        <f>IF(ISNUMBER(VLOOKUP(tblSalaries[[#This Row],[clean Country]],calc!$B$22:$C$127,2,TRUE)),tblSalaries[[#This Row],[Salary in USD]],0.001)</f>
        <v>1E-3</v>
      </c>
    </row>
    <row r="673" spans="2:21" ht="15" customHeight="1" x14ac:dyDescent="0.25">
      <c r="B673" s="6" t="s">
        <v>3719</v>
      </c>
      <c r="C673" s="7">
        <v>41068.613657407404</v>
      </c>
      <c r="D673" s="8">
        <v>60000</v>
      </c>
      <c r="E673" s="6">
        <v>60000</v>
      </c>
      <c r="F673" s="6" t="s">
        <v>6</v>
      </c>
      <c r="G673" s="9">
        <f>tblSalaries[[#This Row],[clean Salary (in local currency)]]*VLOOKUP(tblSalaries[[#This Row],[Currency]],tblXrate[],2,FALSE)</f>
        <v>60000</v>
      </c>
      <c r="H673" s="6" t="s">
        <v>1875</v>
      </c>
      <c r="I673" s="6" t="s">
        <v>52</v>
      </c>
      <c r="J673" s="6" t="s">
        <v>15</v>
      </c>
      <c r="K673" s="6" t="str">
        <f>VLOOKUP(tblSalaries[[#This Row],[Where do you work]],tblCountries[[Actual]:[Mapping]],2,FALSE)</f>
        <v>USA</v>
      </c>
      <c r="L673" s="6" t="str">
        <f>VLOOKUP(tblSalaries[[#This Row],[clean Country]],tblCountries[[Mapping]:[Region]],2,FALSE)</f>
        <v>America</v>
      </c>
      <c r="M673" s="6">
        <f>VLOOKUP(tblSalaries[[#This Row],[clean Country]],tblCountries[[Mapping]:[geo_latitude]],3,FALSE)</f>
        <v>-100.37109375</v>
      </c>
      <c r="N673" s="6">
        <f>VLOOKUP(tblSalaries[[#This Row],[clean Country]],tblCountries[[Mapping]:[geo_latitude]],4,FALSE)</f>
        <v>40.580584664127599</v>
      </c>
      <c r="O673" s="6" t="s">
        <v>13</v>
      </c>
      <c r="P673" s="6">
        <v>2</v>
      </c>
      <c r="Q673" s="6" t="str">
        <f>IF(tblSalaries[[#This Row],[Years of Experience]]&lt;5,"&lt;5",IF(tblSalaries[[#This Row],[Years of Experience]]&lt;10,"&lt;10",IF(tblSalaries[[#This Row],[Years of Experience]]&lt;15,"&lt;15",IF(tblSalaries[[#This Row],[Years of Experience]]&lt;20,"&lt;20"," &gt;20"))))</f>
        <v>&lt;5</v>
      </c>
      <c r="R673" s="14">
        <v>656</v>
      </c>
      <c r="S673" s="14">
        <f>VLOOKUP(tblSalaries[[#This Row],[clean Country]],Table3[[Country]:[GNI]],2,FALSE)</f>
        <v>47310</v>
      </c>
      <c r="T673" s="18">
        <f>tblSalaries[[#This Row],[Salary in USD]]/tblSalaries[[#This Row],[PPP GNI]]</f>
        <v>1.2682308180088777</v>
      </c>
      <c r="U673" s="27">
        <f>IF(ISNUMBER(VLOOKUP(tblSalaries[[#This Row],[clean Country]],calc!$B$22:$C$127,2,TRUE)),tblSalaries[[#This Row],[Salary in USD]],0.001)</f>
        <v>1E-3</v>
      </c>
    </row>
    <row r="674" spans="2:21" ht="15" customHeight="1" x14ac:dyDescent="0.25">
      <c r="B674" s="6" t="s">
        <v>3802</v>
      </c>
      <c r="C674" s="7">
        <v>41074.080011574071</v>
      </c>
      <c r="D674" s="8">
        <v>60000</v>
      </c>
      <c r="E674" s="6">
        <v>60000</v>
      </c>
      <c r="F674" s="6" t="s">
        <v>6</v>
      </c>
      <c r="G674" s="9">
        <f>tblSalaries[[#This Row],[clean Salary (in local currency)]]*VLOOKUP(tblSalaries[[#This Row],[Currency]],tblXrate[],2,FALSE)</f>
        <v>60000</v>
      </c>
      <c r="H674" s="6" t="s">
        <v>207</v>
      </c>
      <c r="I674" s="6" t="s">
        <v>20</v>
      </c>
      <c r="J674" s="6" t="s">
        <v>15</v>
      </c>
      <c r="K674" s="6" t="str">
        <f>VLOOKUP(tblSalaries[[#This Row],[Where do you work]],tblCountries[[Actual]:[Mapping]],2,FALSE)</f>
        <v>USA</v>
      </c>
      <c r="L674" s="6" t="str">
        <f>VLOOKUP(tblSalaries[[#This Row],[clean Country]],tblCountries[[Mapping]:[Region]],2,FALSE)</f>
        <v>America</v>
      </c>
      <c r="M674" s="6">
        <f>VLOOKUP(tblSalaries[[#This Row],[clean Country]],tblCountries[[Mapping]:[geo_latitude]],3,FALSE)</f>
        <v>-100.37109375</v>
      </c>
      <c r="N674" s="6">
        <f>VLOOKUP(tblSalaries[[#This Row],[clean Country]],tblCountries[[Mapping]:[geo_latitude]],4,FALSE)</f>
        <v>40.580584664127599</v>
      </c>
      <c r="O674" s="6" t="s">
        <v>9</v>
      </c>
      <c r="P674" s="6">
        <v>15</v>
      </c>
      <c r="Q674" s="6" t="str">
        <f>IF(tblSalaries[[#This Row],[Years of Experience]]&lt;5,"&lt;5",IF(tblSalaries[[#This Row],[Years of Experience]]&lt;10,"&lt;10",IF(tblSalaries[[#This Row],[Years of Experience]]&lt;15,"&lt;15",IF(tblSalaries[[#This Row],[Years of Experience]]&lt;20,"&lt;20"," &gt;20"))))</f>
        <v>&lt;20</v>
      </c>
      <c r="R674" s="14">
        <v>657</v>
      </c>
      <c r="S674" s="14">
        <f>VLOOKUP(tblSalaries[[#This Row],[clean Country]],Table3[[Country]:[GNI]],2,FALSE)</f>
        <v>47310</v>
      </c>
      <c r="T674" s="18">
        <f>tblSalaries[[#This Row],[Salary in USD]]/tblSalaries[[#This Row],[PPP GNI]]</f>
        <v>1.2682308180088777</v>
      </c>
      <c r="U674" s="27">
        <f>IF(ISNUMBER(VLOOKUP(tblSalaries[[#This Row],[clean Country]],calc!$B$22:$C$127,2,TRUE)),tblSalaries[[#This Row],[Salary in USD]],0.001)</f>
        <v>1E-3</v>
      </c>
    </row>
    <row r="675" spans="2:21" ht="15" customHeight="1" x14ac:dyDescent="0.25">
      <c r="B675" s="6" t="s">
        <v>3807</v>
      </c>
      <c r="C675" s="7">
        <v>41074.589560185188</v>
      </c>
      <c r="D675" s="8">
        <v>5000</v>
      </c>
      <c r="E675" s="6">
        <v>60000</v>
      </c>
      <c r="F675" s="6" t="s">
        <v>6</v>
      </c>
      <c r="G675" s="9">
        <f>tblSalaries[[#This Row],[clean Salary (in local currency)]]*VLOOKUP(tblSalaries[[#This Row],[Currency]],tblXrate[],2,FALSE)</f>
        <v>60000</v>
      </c>
      <c r="H675" s="6" t="s">
        <v>20</v>
      </c>
      <c r="I675" s="6" t="s">
        <v>20</v>
      </c>
      <c r="J675" s="6" t="s">
        <v>179</v>
      </c>
      <c r="K675" s="6" t="str">
        <f>VLOOKUP(tblSalaries[[#This Row],[Where do you work]],tblCountries[[Actual]:[Mapping]],2,FALSE)</f>
        <v>UAE</v>
      </c>
      <c r="L675" s="6" t="str">
        <f>VLOOKUP(tblSalaries[[#This Row],[clean Country]],tblCountries[[Mapping]:[Region]],2,FALSE)</f>
        <v>MENA</v>
      </c>
      <c r="M675" s="6">
        <f>VLOOKUP(tblSalaries[[#This Row],[clean Country]],tblCountries[[Mapping]:[geo_latitude]],3,FALSE)</f>
        <v>53.96484375</v>
      </c>
      <c r="N675" s="6" t="str">
        <f>VLOOKUP(tblSalaries[[#This Row],[clean Country]],tblCountries[[Mapping]:[geo_latitude]],4,FALSE)</f>
        <v>23.805449612314625,</v>
      </c>
      <c r="O675" s="6" t="s">
        <v>9</v>
      </c>
      <c r="P675" s="6">
        <v>5</v>
      </c>
      <c r="Q675" s="6" t="str">
        <f>IF(tblSalaries[[#This Row],[Years of Experience]]&lt;5,"&lt;5",IF(tblSalaries[[#This Row],[Years of Experience]]&lt;10,"&lt;10",IF(tblSalaries[[#This Row],[Years of Experience]]&lt;15,"&lt;15",IF(tblSalaries[[#This Row],[Years of Experience]]&lt;20,"&lt;20"," &gt;20"))))</f>
        <v>&lt;10</v>
      </c>
      <c r="R675" s="14">
        <v>658</v>
      </c>
      <c r="S675" s="14">
        <f>VLOOKUP(tblSalaries[[#This Row],[clean Country]],Table3[[Country]:[GNI]],2,FALSE)</f>
        <v>50580</v>
      </c>
      <c r="T675" s="18">
        <f>tblSalaries[[#This Row],[Salary in USD]]/tblSalaries[[#This Row],[PPP GNI]]</f>
        <v>1.1862396204033214</v>
      </c>
      <c r="U675" s="27">
        <f>IF(ISNUMBER(VLOOKUP(tblSalaries[[#This Row],[clean Country]],calc!$B$22:$C$127,2,TRUE)),tblSalaries[[#This Row],[Salary in USD]],0.001)</f>
        <v>60000</v>
      </c>
    </row>
    <row r="676" spans="2:21" ht="15" customHeight="1" x14ac:dyDescent="0.25">
      <c r="B676" s="6" t="s">
        <v>3812</v>
      </c>
      <c r="C676" s="7">
        <v>41075.043611111112</v>
      </c>
      <c r="D676" s="8">
        <v>60000</v>
      </c>
      <c r="E676" s="6">
        <v>60000</v>
      </c>
      <c r="F676" s="6" t="s">
        <v>6</v>
      </c>
      <c r="G676" s="9">
        <f>tblSalaries[[#This Row],[clean Salary (in local currency)]]*VLOOKUP(tblSalaries[[#This Row],[Currency]],tblXrate[],2,FALSE)</f>
        <v>60000</v>
      </c>
      <c r="H676" s="6" t="s">
        <v>207</v>
      </c>
      <c r="I676" s="6" t="s">
        <v>20</v>
      </c>
      <c r="J676" s="6" t="s">
        <v>15</v>
      </c>
      <c r="K676" s="6" t="str">
        <f>VLOOKUP(tblSalaries[[#This Row],[Where do you work]],tblCountries[[Actual]:[Mapping]],2,FALSE)</f>
        <v>USA</v>
      </c>
      <c r="L676" s="6" t="str">
        <f>VLOOKUP(tblSalaries[[#This Row],[clean Country]],tblCountries[[Mapping]:[Region]],2,FALSE)</f>
        <v>America</v>
      </c>
      <c r="M676" s="6">
        <f>VLOOKUP(tblSalaries[[#This Row],[clean Country]],tblCountries[[Mapping]:[geo_latitude]],3,FALSE)</f>
        <v>-100.37109375</v>
      </c>
      <c r="N676" s="6">
        <f>VLOOKUP(tblSalaries[[#This Row],[clean Country]],tblCountries[[Mapping]:[geo_latitude]],4,FALSE)</f>
        <v>40.580584664127599</v>
      </c>
      <c r="O676" s="6" t="s">
        <v>18</v>
      </c>
      <c r="P676" s="6">
        <v>3</v>
      </c>
      <c r="Q676" s="6" t="str">
        <f>IF(tblSalaries[[#This Row],[Years of Experience]]&lt;5,"&lt;5",IF(tblSalaries[[#This Row],[Years of Experience]]&lt;10,"&lt;10",IF(tblSalaries[[#This Row],[Years of Experience]]&lt;15,"&lt;15",IF(tblSalaries[[#This Row],[Years of Experience]]&lt;20,"&lt;20"," &gt;20"))))</f>
        <v>&lt;5</v>
      </c>
      <c r="R676" s="14">
        <v>659</v>
      </c>
      <c r="S676" s="14">
        <f>VLOOKUP(tblSalaries[[#This Row],[clean Country]],Table3[[Country]:[GNI]],2,FALSE)</f>
        <v>47310</v>
      </c>
      <c r="T676" s="18">
        <f>tblSalaries[[#This Row],[Salary in USD]]/tblSalaries[[#This Row],[PPP GNI]]</f>
        <v>1.2682308180088777</v>
      </c>
      <c r="U676" s="27">
        <f>IF(ISNUMBER(VLOOKUP(tblSalaries[[#This Row],[clean Country]],calc!$B$22:$C$127,2,TRUE)),tblSalaries[[#This Row],[Salary in USD]],0.001)</f>
        <v>1E-3</v>
      </c>
    </row>
    <row r="677" spans="2:21" ht="15" customHeight="1" x14ac:dyDescent="0.25">
      <c r="B677" s="6" t="s">
        <v>3832</v>
      </c>
      <c r="C677" s="7">
        <v>41075.972916666666</v>
      </c>
      <c r="D677" s="8">
        <v>60000</v>
      </c>
      <c r="E677" s="6">
        <v>60000</v>
      </c>
      <c r="F677" s="6" t="s">
        <v>6</v>
      </c>
      <c r="G677" s="9">
        <f>tblSalaries[[#This Row],[clean Salary (in local currency)]]*VLOOKUP(tblSalaries[[#This Row],[Currency]],tblXrate[],2,FALSE)</f>
        <v>60000</v>
      </c>
      <c r="H677" s="6" t="s">
        <v>1961</v>
      </c>
      <c r="I677" s="6" t="s">
        <v>20</v>
      </c>
      <c r="J677" s="6" t="s">
        <v>15</v>
      </c>
      <c r="K677" s="6" t="str">
        <f>VLOOKUP(tblSalaries[[#This Row],[Where do you work]],tblCountries[[Actual]:[Mapping]],2,FALSE)</f>
        <v>USA</v>
      </c>
      <c r="L677" s="6" t="str">
        <f>VLOOKUP(tblSalaries[[#This Row],[clean Country]],tblCountries[[Mapping]:[Region]],2,FALSE)</f>
        <v>America</v>
      </c>
      <c r="M677" s="6">
        <f>VLOOKUP(tblSalaries[[#This Row],[clean Country]],tblCountries[[Mapping]:[geo_latitude]],3,FALSE)</f>
        <v>-100.37109375</v>
      </c>
      <c r="N677" s="6">
        <f>VLOOKUP(tblSalaries[[#This Row],[clean Country]],tblCountries[[Mapping]:[geo_latitude]],4,FALSE)</f>
        <v>40.580584664127599</v>
      </c>
      <c r="O677" s="6" t="s">
        <v>13</v>
      </c>
      <c r="P677" s="6">
        <v>10</v>
      </c>
      <c r="Q677" s="6" t="str">
        <f>IF(tblSalaries[[#This Row],[Years of Experience]]&lt;5,"&lt;5",IF(tblSalaries[[#This Row],[Years of Experience]]&lt;10,"&lt;10",IF(tblSalaries[[#This Row],[Years of Experience]]&lt;15,"&lt;15",IF(tblSalaries[[#This Row],[Years of Experience]]&lt;20,"&lt;20"," &gt;20"))))</f>
        <v>&lt;15</v>
      </c>
      <c r="R677" s="14">
        <v>660</v>
      </c>
      <c r="S677" s="14">
        <f>VLOOKUP(tblSalaries[[#This Row],[clean Country]],Table3[[Country]:[GNI]],2,FALSE)</f>
        <v>47310</v>
      </c>
      <c r="T677" s="18">
        <f>tblSalaries[[#This Row],[Salary in USD]]/tblSalaries[[#This Row],[PPP GNI]]</f>
        <v>1.2682308180088777</v>
      </c>
      <c r="U677" s="27">
        <f>IF(ISNUMBER(VLOOKUP(tblSalaries[[#This Row],[clean Country]],calc!$B$22:$C$127,2,TRUE)),tblSalaries[[#This Row],[Salary in USD]],0.001)</f>
        <v>1E-3</v>
      </c>
    </row>
    <row r="678" spans="2:21" ht="15" customHeight="1" x14ac:dyDescent="0.25">
      <c r="B678" s="6" t="s">
        <v>3859</v>
      </c>
      <c r="C678" s="7">
        <v>41079.076261574075</v>
      </c>
      <c r="D678" s="8" t="s">
        <v>1984</v>
      </c>
      <c r="E678" s="6">
        <v>60000</v>
      </c>
      <c r="F678" s="6" t="s">
        <v>6</v>
      </c>
      <c r="G678" s="9">
        <f>tblSalaries[[#This Row],[clean Salary (in local currency)]]*VLOOKUP(tblSalaries[[#This Row],[Currency]],tblXrate[],2,FALSE)</f>
        <v>60000</v>
      </c>
      <c r="H678" s="6" t="s">
        <v>1985</v>
      </c>
      <c r="I678" s="6" t="s">
        <v>52</v>
      </c>
      <c r="J678" s="6" t="s">
        <v>88</v>
      </c>
      <c r="K678" s="6" t="str">
        <f>VLOOKUP(tblSalaries[[#This Row],[Where do you work]],tblCountries[[Actual]:[Mapping]],2,FALSE)</f>
        <v>Canada</v>
      </c>
      <c r="L678" s="6" t="str">
        <f>VLOOKUP(tblSalaries[[#This Row],[clean Country]],tblCountries[[Mapping]:[Region]],2,FALSE)</f>
        <v>America</v>
      </c>
      <c r="M678" s="6">
        <f>VLOOKUP(tblSalaries[[#This Row],[clean Country]],tblCountries[[Mapping]:[geo_latitude]],3,FALSE)</f>
        <v>-96.081121840459303</v>
      </c>
      <c r="N678" s="6">
        <f>VLOOKUP(tblSalaries[[#This Row],[clean Country]],tblCountries[[Mapping]:[geo_latitude]],4,FALSE)</f>
        <v>62.8661033080922</v>
      </c>
      <c r="O678" s="6" t="s">
        <v>18</v>
      </c>
      <c r="P678" s="6">
        <v>10</v>
      </c>
      <c r="Q678" s="6" t="str">
        <f>IF(tblSalaries[[#This Row],[Years of Experience]]&lt;5,"&lt;5",IF(tblSalaries[[#This Row],[Years of Experience]]&lt;10,"&lt;10",IF(tblSalaries[[#This Row],[Years of Experience]]&lt;15,"&lt;15",IF(tblSalaries[[#This Row],[Years of Experience]]&lt;20,"&lt;20"," &gt;20"))))</f>
        <v>&lt;15</v>
      </c>
      <c r="R678" s="14">
        <v>661</v>
      </c>
      <c r="S678" s="14">
        <f>VLOOKUP(tblSalaries[[#This Row],[clean Country]],Table3[[Country]:[GNI]],2,FALSE)</f>
        <v>38370</v>
      </c>
      <c r="T678" s="18">
        <f>tblSalaries[[#This Row],[Salary in USD]]/tblSalaries[[#This Row],[PPP GNI]]</f>
        <v>1.5637216575449571</v>
      </c>
      <c r="U678" s="27">
        <f>IF(ISNUMBER(VLOOKUP(tblSalaries[[#This Row],[clean Country]],calc!$B$22:$C$127,2,TRUE)),tblSalaries[[#This Row],[Salary in USD]],0.001)</f>
        <v>1E-3</v>
      </c>
    </row>
    <row r="679" spans="2:21" ht="15" customHeight="1" x14ac:dyDescent="0.25">
      <c r="B679" s="6" t="s">
        <v>2459</v>
      </c>
      <c r="C679" s="7">
        <v>41055.127418981479</v>
      </c>
      <c r="D679" s="8" t="s">
        <v>556</v>
      </c>
      <c r="E679" s="6">
        <v>38000</v>
      </c>
      <c r="F679" s="6" t="s">
        <v>69</v>
      </c>
      <c r="G679" s="9">
        <f>tblSalaries[[#This Row],[clean Salary (in local currency)]]*VLOOKUP(tblSalaries[[#This Row],[Currency]],tblXrate[],2,FALSE)</f>
        <v>59894.774338556796</v>
      </c>
      <c r="H679" s="6" t="s">
        <v>557</v>
      </c>
      <c r="I679" s="6" t="s">
        <v>310</v>
      </c>
      <c r="J679" s="6" t="s">
        <v>71</v>
      </c>
      <c r="K679" s="6" t="str">
        <f>VLOOKUP(tblSalaries[[#This Row],[Where do you work]],tblCountries[[Actual]:[Mapping]],2,FALSE)</f>
        <v>UK</v>
      </c>
      <c r="L679" s="6" t="str">
        <f>VLOOKUP(tblSalaries[[#This Row],[clean Country]],tblCountries[[Mapping]:[Region]],2,FALSE)</f>
        <v>Europe</v>
      </c>
      <c r="M679" s="6">
        <f>VLOOKUP(tblSalaries[[#This Row],[clean Country]],tblCountries[[Mapping]:[geo_latitude]],3,FALSE)</f>
        <v>-3.2765753000000002</v>
      </c>
      <c r="N679" s="6">
        <f>VLOOKUP(tblSalaries[[#This Row],[clean Country]],tblCountries[[Mapping]:[geo_latitude]],4,FALSE)</f>
        <v>54.702354499999998</v>
      </c>
      <c r="O679" s="6" t="s">
        <v>9</v>
      </c>
      <c r="P679" s="6"/>
      <c r="Q679" s="6" t="str">
        <f>IF(tblSalaries[[#This Row],[Years of Experience]]&lt;5,"&lt;5",IF(tblSalaries[[#This Row],[Years of Experience]]&lt;10,"&lt;10",IF(tblSalaries[[#This Row],[Years of Experience]]&lt;15,"&lt;15",IF(tblSalaries[[#This Row],[Years of Experience]]&lt;20,"&lt;20"," &gt;20"))))</f>
        <v>&lt;5</v>
      </c>
      <c r="R679" s="14">
        <v>662</v>
      </c>
      <c r="S679" s="14">
        <f>VLOOKUP(tblSalaries[[#This Row],[clean Country]],Table3[[Country]:[GNI]],2,FALSE)</f>
        <v>35840</v>
      </c>
      <c r="T679" s="18">
        <f>tblSalaries[[#This Row],[Salary in USD]]/tblSalaries[[#This Row],[PPP GNI]]</f>
        <v>1.6711711589999105</v>
      </c>
      <c r="U679" s="27">
        <f>IF(ISNUMBER(VLOOKUP(tblSalaries[[#This Row],[clean Country]],calc!$B$22:$C$127,2,TRUE)),tblSalaries[[#This Row],[Salary in USD]],0.001)</f>
        <v>59894.774338556796</v>
      </c>
    </row>
    <row r="680" spans="2:21" ht="15" customHeight="1" x14ac:dyDescent="0.25">
      <c r="B680" s="6" t="s">
        <v>2947</v>
      </c>
      <c r="C680" s="7">
        <v>41057.214722222219</v>
      </c>
      <c r="D680" s="8" t="s">
        <v>1098</v>
      </c>
      <c r="E680" s="6">
        <v>75000</v>
      </c>
      <c r="F680" s="6" t="s">
        <v>670</v>
      </c>
      <c r="G680" s="9">
        <f>tblSalaries[[#This Row],[clean Salary (in local currency)]]*VLOOKUP(tblSalaries[[#This Row],[Currency]],tblXrate[],2,FALSE)</f>
        <v>59819.107020370408</v>
      </c>
      <c r="H680" s="6" t="s">
        <v>392</v>
      </c>
      <c r="I680" s="6" t="s">
        <v>20</v>
      </c>
      <c r="J680" s="6" t="s">
        <v>1099</v>
      </c>
      <c r="K680" s="6" t="str">
        <f>VLOOKUP(tblSalaries[[#This Row],[Where do you work]],tblCountries[[Actual]:[Mapping]],2,FALSE)</f>
        <v>New Zealand</v>
      </c>
      <c r="L680" s="6" t="str">
        <f>VLOOKUP(tblSalaries[[#This Row],[clean Country]],tblCountries[[Mapping]:[Region]],2,FALSE)</f>
        <v>Australia</v>
      </c>
      <c r="M680" s="6">
        <f>VLOOKUP(tblSalaries[[#This Row],[clean Country]],tblCountries[[Mapping]:[geo_latitude]],3,FALSE)</f>
        <v>157.68814341298901</v>
      </c>
      <c r="N680" s="6">
        <f>VLOOKUP(tblSalaries[[#This Row],[clean Country]],tblCountries[[Mapping]:[geo_latitude]],4,FALSE)</f>
        <v>-41.605832905433601</v>
      </c>
      <c r="O680" s="6" t="s">
        <v>9</v>
      </c>
      <c r="P680" s="6">
        <v>10</v>
      </c>
      <c r="Q680" s="6" t="str">
        <f>IF(tblSalaries[[#This Row],[Years of Experience]]&lt;5,"&lt;5",IF(tblSalaries[[#This Row],[Years of Experience]]&lt;10,"&lt;10",IF(tblSalaries[[#This Row],[Years of Experience]]&lt;15,"&lt;15",IF(tblSalaries[[#This Row],[Years of Experience]]&lt;20,"&lt;20"," &gt;20"))))</f>
        <v>&lt;15</v>
      </c>
      <c r="R680" s="14">
        <v>663</v>
      </c>
      <c r="S680" s="14">
        <f>VLOOKUP(tblSalaries[[#This Row],[clean Country]],Table3[[Country]:[GNI]],2,FALSE)</f>
        <v>28100</v>
      </c>
      <c r="T680" s="18">
        <f>tblSalaries[[#This Row],[Salary in USD]]/tblSalaries[[#This Row],[PPP GNI]]</f>
        <v>2.1287938441412955</v>
      </c>
      <c r="U680" s="27">
        <f>IF(ISNUMBER(VLOOKUP(tblSalaries[[#This Row],[clean Country]],calc!$B$22:$C$127,2,TRUE)),tblSalaries[[#This Row],[Salary in USD]],0.001)</f>
        <v>59819.107020370408</v>
      </c>
    </row>
    <row r="681" spans="2:21" ht="15" customHeight="1" x14ac:dyDescent="0.25">
      <c r="B681" s="6" t="s">
        <v>3607</v>
      </c>
      <c r="C681" s="7">
        <v>41063.404629629629</v>
      </c>
      <c r="D681" s="8">
        <v>75000</v>
      </c>
      <c r="E681" s="6">
        <v>75000</v>
      </c>
      <c r="F681" s="6" t="s">
        <v>670</v>
      </c>
      <c r="G681" s="9">
        <f>tblSalaries[[#This Row],[clean Salary (in local currency)]]*VLOOKUP(tblSalaries[[#This Row],[Currency]],tblXrate[],2,FALSE)</f>
        <v>59819.107020370408</v>
      </c>
      <c r="H681" s="6" t="s">
        <v>1778</v>
      </c>
      <c r="I681" s="6" t="s">
        <v>20</v>
      </c>
      <c r="J681" s="6" t="s">
        <v>1779</v>
      </c>
      <c r="K681" s="6" t="str">
        <f>VLOOKUP(tblSalaries[[#This Row],[Where do you work]],tblCountries[[Actual]:[Mapping]],2,FALSE)</f>
        <v>New Zealand</v>
      </c>
      <c r="L681" s="6" t="str">
        <f>VLOOKUP(tblSalaries[[#This Row],[clean Country]],tblCountries[[Mapping]:[Region]],2,FALSE)</f>
        <v>Australia</v>
      </c>
      <c r="M681" s="6">
        <f>VLOOKUP(tblSalaries[[#This Row],[clean Country]],tblCountries[[Mapping]:[geo_latitude]],3,FALSE)</f>
        <v>157.68814341298901</v>
      </c>
      <c r="N681" s="6">
        <f>VLOOKUP(tblSalaries[[#This Row],[clean Country]],tblCountries[[Mapping]:[geo_latitude]],4,FALSE)</f>
        <v>-41.605832905433601</v>
      </c>
      <c r="O681" s="6" t="s">
        <v>18</v>
      </c>
      <c r="P681" s="6">
        <v>10</v>
      </c>
      <c r="Q681" s="6" t="str">
        <f>IF(tblSalaries[[#This Row],[Years of Experience]]&lt;5,"&lt;5",IF(tblSalaries[[#This Row],[Years of Experience]]&lt;10,"&lt;10",IF(tblSalaries[[#This Row],[Years of Experience]]&lt;15,"&lt;15",IF(tblSalaries[[#This Row],[Years of Experience]]&lt;20,"&lt;20"," &gt;20"))))</f>
        <v>&lt;15</v>
      </c>
      <c r="R681" s="14">
        <v>664</v>
      </c>
      <c r="S681" s="14">
        <f>VLOOKUP(tblSalaries[[#This Row],[clean Country]],Table3[[Country]:[GNI]],2,FALSE)</f>
        <v>28100</v>
      </c>
      <c r="T681" s="18">
        <f>tblSalaries[[#This Row],[Salary in USD]]/tblSalaries[[#This Row],[PPP GNI]]</f>
        <v>2.1287938441412955</v>
      </c>
      <c r="U681" s="27">
        <f>IF(ISNUMBER(VLOOKUP(tblSalaries[[#This Row],[clean Country]],calc!$B$22:$C$127,2,TRUE)),tblSalaries[[#This Row],[Salary in USD]],0.001)</f>
        <v>59819.107020370408</v>
      </c>
    </row>
    <row r="682" spans="2:21" ht="15" customHeight="1" x14ac:dyDescent="0.25">
      <c r="B682" s="6" t="s">
        <v>3847</v>
      </c>
      <c r="C682" s="7">
        <v>41077.485335648147</v>
      </c>
      <c r="D682" s="8">
        <v>75000</v>
      </c>
      <c r="E682" s="6">
        <v>75000</v>
      </c>
      <c r="F682" s="6" t="s">
        <v>670</v>
      </c>
      <c r="G682" s="9">
        <f>tblSalaries[[#This Row],[clean Salary (in local currency)]]*VLOOKUP(tblSalaries[[#This Row],[Currency]],tblXrate[],2,FALSE)</f>
        <v>59819.107020370408</v>
      </c>
      <c r="H682" s="6" t="s">
        <v>557</v>
      </c>
      <c r="I682" s="6" t="s">
        <v>310</v>
      </c>
      <c r="J682" s="6" t="s">
        <v>672</v>
      </c>
      <c r="K682" s="6" t="str">
        <f>VLOOKUP(tblSalaries[[#This Row],[Where do you work]],tblCountries[[Actual]:[Mapping]],2,FALSE)</f>
        <v>New Zealand</v>
      </c>
      <c r="L682" s="6" t="str">
        <f>VLOOKUP(tblSalaries[[#This Row],[clean Country]],tblCountries[[Mapping]:[Region]],2,FALSE)</f>
        <v>Australia</v>
      </c>
      <c r="M682" s="6">
        <f>VLOOKUP(tblSalaries[[#This Row],[clean Country]],tblCountries[[Mapping]:[geo_latitude]],3,FALSE)</f>
        <v>157.68814341298901</v>
      </c>
      <c r="N682" s="6">
        <f>VLOOKUP(tblSalaries[[#This Row],[clean Country]],tblCountries[[Mapping]:[geo_latitude]],4,FALSE)</f>
        <v>-41.605832905433601</v>
      </c>
      <c r="O682" s="6" t="s">
        <v>9</v>
      </c>
      <c r="P682" s="6">
        <v>4</v>
      </c>
      <c r="Q682" s="6" t="str">
        <f>IF(tblSalaries[[#This Row],[Years of Experience]]&lt;5,"&lt;5",IF(tblSalaries[[#This Row],[Years of Experience]]&lt;10,"&lt;10",IF(tblSalaries[[#This Row],[Years of Experience]]&lt;15,"&lt;15",IF(tblSalaries[[#This Row],[Years of Experience]]&lt;20,"&lt;20"," &gt;20"))))</f>
        <v>&lt;5</v>
      </c>
      <c r="R682" s="14">
        <v>665</v>
      </c>
      <c r="S682" s="14">
        <f>VLOOKUP(tblSalaries[[#This Row],[clean Country]],Table3[[Country]:[GNI]],2,FALSE)</f>
        <v>28100</v>
      </c>
      <c r="T682" s="18">
        <f>tblSalaries[[#This Row],[Salary in USD]]/tblSalaries[[#This Row],[PPP GNI]]</f>
        <v>2.1287938441412955</v>
      </c>
      <c r="U682" s="27">
        <f>IF(ISNUMBER(VLOOKUP(tblSalaries[[#This Row],[clean Country]],calc!$B$22:$C$127,2,TRUE)),tblSalaries[[#This Row],[Salary in USD]],0.001)</f>
        <v>59819.107020370408</v>
      </c>
    </row>
    <row r="683" spans="2:21" ht="15" customHeight="1" x14ac:dyDescent="0.25">
      <c r="B683" s="6" t="s">
        <v>3137</v>
      </c>
      <c r="C683" s="7">
        <v>41057.86917824074</v>
      </c>
      <c r="D683" s="8" t="s">
        <v>1292</v>
      </c>
      <c r="E683" s="6">
        <v>37500</v>
      </c>
      <c r="F683" s="6" t="s">
        <v>69</v>
      </c>
      <c r="G683" s="9">
        <f>tblSalaries[[#This Row],[clean Salary (in local currency)]]*VLOOKUP(tblSalaries[[#This Row],[Currency]],tblXrate[],2,FALSE)</f>
        <v>59106.685202523156</v>
      </c>
      <c r="H683" s="6" t="s">
        <v>1293</v>
      </c>
      <c r="I683" s="6" t="s">
        <v>310</v>
      </c>
      <c r="J683" s="6" t="s">
        <v>71</v>
      </c>
      <c r="K683" s="6" t="str">
        <f>VLOOKUP(tblSalaries[[#This Row],[Where do you work]],tblCountries[[Actual]:[Mapping]],2,FALSE)</f>
        <v>UK</v>
      </c>
      <c r="L683" s="6" t="str">
        <f>VLOOKUP(tblSalaries[[#This Row],[clean Country]],tblCountries[[Mapping]:[Region]],2,FALSE)</f>
        <v>Europe</v>
      </c>
      <c r="M683" s="6">
        <f>VLOOKUP(tblSalaries[[#This Row],[clean Country]],tblCountries[[Mapping]:[geo_latitude]],3,FALSE)</f>
        <v>-3.2765753000000002</v>
      </c>
      <c r="N683" s="6">
        <f>VLOOKUP(tblSalaries[[#This Row],[clean Country]],tblCountries[[Mapping]:[geo_latitude]],4,FALSE)</f>
        <v>54.702354499999998</v>
      </c>
      <c r="O683" s="6" t="s">
        <v>18</v>
      </c>
      <c r="P683" s="6">
        <v>5</v>
      </c>
      <c r="Q683" s="6" t="str">
        <f>IF(tblSalaries[[#This Row],[Years of Experience]]&lt;5,"&lt;5",IF(tblSalaries[[#This Row],[Years of Experience]]&lt;10,"&lt;10",IF(tblSalaries[[#This Row],[Years of Experience]]&lt;15,"&lt;15",IF(tblSalaries[[#This Row],[Years of Experience]]&lt;20,"&lt;20"," &gt;20"))))</f>
        <v>&lt;10</v>
      </c>
      <c r="R683" s="14">
        <v>666</v>
      </c>
      <c r="S683" s="14">
        <f>VLOOKUP(tblSalaries[[#This Row],[clean Country]],Table3[[Country]:[GNI]],2,FALSE)</f>
        <v>35840</v>
      </c>
      <c r="T683" s="18">
        <f>tblSalaries[[#This Row],[Salary in USD]]/tblSalaries[[#This Row],[PPP GNI]]</f>
        <v>1.6491820648025435</v>
      </c>
      <c r="U683" s="27">
        <f>IF(ISNUMBER(VLOOKUP(tblSalaries[[#This Row],[clean Country]],calc!$B$22:$C$127,2,TRUE)),tblSalaries[[#This Row],[Salary in USD]],0.001)</f>
        <v>59106.685202523156</v>
      </c>
    </row>
    <row r="684" spans="2:21" ht="15" customHeight="1" x14ac:dyDescent="0.25">
      <c r="B684" s="6" t="s">
        <v>2126</v>
      </c>
      <c r="C684" s="7">
        <v>41055.028946759259</v>
      </c>
      <c r="D684" s="8">
        <v>60000</v>
      </c>
      <c r="E684" s="6">
        <v>60000</v>
      </c>
      <c r="F684" s="6" t="s">
        <v>86</v>
      </c>
      <c r="G684" s="9">
        <f>tblSalaries[[#This Row],[clean Salary (in local currency)]]*VLOOKUP(tblSalaries[[#This Row],[Currency]],tblXrate[],2,FALSE)</f>
        <v>59001.691381819612</v>
      </c>
      <c r="H684" s="6" t="s">
        <v>187</v>
      </c>
      <c r="I684" s="6" t="s">
        <v>20</v>
      </c>
      <c r="J684" s="6" t="s">
        <v>88</v>
      </c>
      <c r="K684" s="6" t="str">
        <f>VLOOKUP(tblSalaries[[#This Row],[Where do you work]],tblCountries[[Actual]:[Mapping]],2,FALSE)</f>
        <v>Canada</v>
      </c>
      <c r="L684" s="6" t="str">
        <f>VLOOKUP(tblSalaries[[#This Row],[clean Country]],tblCountries[[Mapping]:[Region]],2,FALSE)</f>
        <v>America</v>
      </c>
      <c r="M684" s="6">
        <f>VLOOKUP(tblSalaries[[#This Row],[clean Country]],tblCountries[[Mapping]:[geo_latitude]],3,FALSE)</f>
        <v>-96.081121840459303</v>
      </c>
      <c r="N684" s="6">
        <f>VLOOKUP(tblSalaries[[#This Row],[clean Country]],tblCountries[[Mapping]:[geo_latitude]],4,FALSE)</f>
        <v>62.8661033080922</v>
      </c>
      <c r="O684" s="6" t="s">
        <v>186</v>
      </c>
      <c r="P684" s="6"/>
      <c r="Q684" s="6" t="str">
        <f>IF(tblSalaries[[#This Row],[Years of Experience]]&lt;5,"&lt;5",IF(tblSalaries[[#This Row],[Years of Experience]]&lt;10,"&lt;10",IF(tblSalaries[[#This Row],[Years of Experience]]&lt;15,"&lt;15",IF(tblSalaries[[#This Row],[Years of Experience]]&lt;20,"&lt;20"," &gt;20"))))</f>
        <v>&lt;5</v>
      </c>
      <c r="R684" s="14">
        <v>667</v>
      </c>
      <c r="S684" s="14">
        <f>VLOOKUP(tblSalaries[[#This Row],[clean Country]],Table3[[Country]:[GNI]],2,FALSE)</f>
        <v>38370</v>
      </c>
      <c r="T684" s="18">
        <f>tblSalaries[[#This Row],[Salary in USD]]/tblSalaries[[#This Row],[PPP GNI]]</f>
        <v>1.5377037107589162</v>
      </c>
      <c r="U684" s="27">
        <f>IF(ISNUMBER(VLOOKUP(tblSalaries[[#This Row],[clean Country]],calc!$B$22:$C$127,2,TRUE)),tblSalaries[[#This Row],[Salary in USD]],0.001)</f>
        <v>1E-3</v>
      </c>
    </row>
    <row r="685" spans="2:21" ht="15" customHeight="1" x14ac:dyDescent="0.25">
      <c r="B685" s="6" t="s">
        <v>2195</v>
      </c>
      <c r="C685" s="7">
        <v>41055.035416666666</v>
      </c>
      <c r="D685" s="8" t="s">
        <v>261</v>
      </c>
      <c r="E685" s="6">
        <v>60000</v>
      </c>
      <c r="F685" s="6" t="s">
        <v>86</v>
      </c>
      <c r="G685" s="9">
        <f>tblSalaries[[#This Row],[clean Salary (in local currency)]]*VLOOKUP(tblSalaries[[#This Row],[Currency]],tblXrate[],2,FALSE)</f>
        <v>59001.691381819612</v>
      </c>
      <c r="H685" s="6" t="s">
        <v>262</v>
      </c>
      <c r="I685" s="6" t="s">
        <v>20</v>
      </c>
      <c r="J685" s="6" t="s">
        <v>88</v>
      </c>
      <c r="K685" s="6" t="str">
        <f>VLOOKUP(tblSalaries[[#This Row],[Where do you work]],tblCountries[[Actual]:[Mapping]],2,FALSE)</f>
        <v>Canada</v>
      </c>
      <c r="L685" s="6" t="str">
        <f>VLOOKUP(tblSalaries[[#This Row],[clean Country]],tblCountries[[Mapping]:[Region]],2,FALSE)</f>
        <v>America</v>
      </c>
      <c r="M685" s="6">
        <f>VLOOKUP(tblSalaries[[#This Row],[clean Country]],tblCountries[[Mapping]:[geo_latitude]],3,FALSE)</f>
        <v>-96.081121840459303</v>
      </c>
      <c r="N685" s="6">
        <f>VLOOKUP(tblSalaries[[#This Row],[clean Country]],tblCountries[[Mapping]:[geo_latitude]],4,FALSE)</f>
        <v>62.8661033080922</v>
      </c>
      <c r="O685" s="6" t="s">
        <v>18</v>
      </c>
      <c r="P685" s="6"/>
      <c r="Q685" s="6" t="str">
        <f>IF(tblSalaries[[#This Row],[Years of Experience]]&lt;5,"&lt;5",IF(tblSalaries[[#This Row],[Years of Experience]]&lt;10,"&lt;10",IF(tblSalaries[[#This Row],[Years of Experience]]&lt;15,"&lt;15",IF(tblSalaries[[#This Row],[Years of Experience]]&lt;20,"&lt;20"," &gt;20"))))</f>
        <v>&lt;5</v>
      </c>
      <c r="R685" s="14">
        <v>668</v>
      </c>
      <c r="S685" s="14">
        <f>VLOOKUP(tblSalaries[[#This Row],[clean Country]],Table3[[Country]:[GNI]],2,FALSE)</f>
        <v>38370</v>
      </c>
      <c r="T685" s="18">
        <f>tblSalaries[[#This Row],[Salary in USD]]/tblSalaries[[#This Row],[PPP GNI]]</f>
        <v>1.5377037107589162</v>
      </c>
      <c r="U685" s="27">
        <f>IF(ISNUMBER(VLOOKUP(tblSalaries[[#This Row],[clean Country]],calc!$B$22:$C$127,2,TRUE)),tblSalaries[[#This Row],[Salary in USD]],0.001)</f>
        <v>1E-3</v>
      </c>
    </row>
    <row r="686" spans="2:21" ht="15" customHeight="1" x14ac:dyDescent="0.25">
      <c r="B686" s="6" t="s">
        <v>2317</v>
      </c>
      <c r="C686" s="7">
        <v>41055.060023148151</v>
      </c>
      <c r="D686" s="8">
        <v>60000</v>
      </c>
      <c r="E686" s="6">
        <v>60000</v>
      </c>
      <c r="F686" s="6" t="s">
        <v>86</v>
      </c>
      <c r="G686" s="9">
        <f>tblSalaries[[#This Row],[clean Salary (in local currency)]]*VLOOKUP(tblSalaries[[#This Row],[Currency]],tblXrate[],2,FALSE)</f>
        <v>59001.691381819612</v>
      </c>
      <c r="H686" s="6" t="s">
        <v>389</v>
      </c>
      <c r="I686" s="6" t="s">
        <v>20</v>
      </c>
      <c r="J686" s="6" t="s">
        <v>88</v>
      </c>
      <c r="K686" s="6" t="str">
        <f>VLOOKUP(tblSalaries[[#This Row],[Where do you work]],tblCountries[[Actual]:[Mapping]],2,FALSE)</f>
        <v>Canada</v>
      </c>
      <c r="L686" s="6" t="str">
        <f>VLOOKUP(tblSalaries[[#This Row],[clean Country]],tblCountries[[Mapping]:[Region]],2,FALSE)</f>
        <v>America</v>
      </c>
      <c r="M686" s="6">
        <f>VLOOKUP(tblSalaries[[#This Row],[clean Country]],tblCountries[[Mapping]:[geo_latitude]],3,FALSE)</f>
        <v>-96.081121840459303</v>
      </c>
      <c r="N686" s="6">
        <f>VLOOKUP(tblSalaries[[#This Row],[clean Country]],tblCountries[[Mapping]:[geo_latitude]],4,FALSE)</f>
        <v>62.8661033080922</v>
      </c>
      <c r="O686" s="6" t="s">
        <v>13</v>
      </c>
      <c r="P686" s="6"/>
      <c r="Q686" s="6" t="str">
        <f>IF(tblSalaries[[#This Row],[Years of Experience]]&lt;5,"&lt;5",IF(tblSalaries[[#This Row],[Years of Experience]]&lt;10,"&lt;10",IF(tblSalaries[[#This Row],[Years of Experience]]&lt;15,"&lt;15",IF(tblSalaries[[#This Row],[Years of Experience]]&lt;20,"&lt;20"," &gt;20"))))</f>
        <v>&lt;5</v>
      </c>
      <c r="R686" s="14">
        <v>669</v>
      </c>
      <c r="S686" s="14">
        <f>VLOOKUP(tblSalaries[[#This Row],[clean Country]],Table3[[Country]:[GNI]],2,FALSE)</f>
        <v>38370</v>
      </c>
      <c r="T686" s="18">
        <f>tblSalaries[[#This Row],[Salary in USD]]/tblSalaries[[#This Row],[PPP GNI]]</f>
        <v>1.5377037107589162</v>
      </c>
      <c r="U686" s="27">
        <f>IF(ISNUMBER(VLOOKUP(tblSalaries[[#This Row],[clean Country]],calc!$B$22:$C$127,2,TRUE)),tblSalaries[[#This Row],[Salary in USD]],0.001)</f>
        <v>1E-3</v>
      </c>
    </row>
    <row r="687" spans="2:21" ht="15" customHeight="1" x14ac:dyDescent="0.25">
      <c r="B687" s="6" t="s">
        <v>3149</v>
      </c>
      <c r="C687" s="7">
        <v>41057.942210648151</v>
      </c>
      <c r="D687" s="8">
        <v>59000</v>
      </c>
      <c r="E687" s="6">
        <v>59000</v>
      </c>
      <c r="F687" s="6" t="s">
        <v>6</v>
      </c>
      <c r="G687" s="9">
        <f>tblSalaries[[#This Row],[clean Salary (in local currency)]]*VLOOKUP(tblSalaries[[#This Row],[Currency]],tblXrate[],2,FALSE)</f>
        <v>59000</v>
      </c>
      <c r="H687" s="6" t="s">
        <v>394</v>
      </c>
      <c r="I687" s="6" t="s">
        <v>20</v>
      </c>
      <c r="J687" s="6" t="s">
        <v>15</v>
      </c>
      <c r="K687" s="6" t="str">
        <f>VLOOKUP(tblSalaries[[#This Row],[Where do you work]],tblCountries[[Actual]:[Mapping]],2,FALSE)</f>
        <v>USA</v>
      </c>
      <c r="L687" s="6" t="str">
        <f>VLOOKUP(tblSalaries[[#This Row],[clean Country]],tblCountries[[Mapping]:[Region]],2,FALSE)</f>
        <v>America</v>
      </c>
      <c r="M687" s="6">
        <f>VLOOKUP(tblSalaries[[#This Row],[clean Country]],tblCountries[[Mapping]:[geo_latitude]],3,FALSE)</f>
        <v>-100.37109375</v>
      </c>
      <c r="N687" s="6">
        <f>VLOOKUP(tblSalaries[[#This Row],[clean Country]],tblCountries[[Mapping]:[geo_latitude]],4,FALSE)</f>
        <v>40.580584664127599</v>
      </c>
      <c r="O687" s="6" t="s">
        <v>9</v>
      </c>
      <c r="P687" s="6">
        <v>14</v>
      </c>
      <c r="Q687" s="6" t="str">
        <f>IF(tblSalaries[[#This Row],[Years of Experience]]&lt;5,"&lt;5",IF(tblSalaries[[#This Row],[Years of Experience]]&lt;10,"&lt;10",IF(tblSalaries[[#This Row],[Years of Experience]]&lt;15,"&lt;15",IF(tblSalaries[[#This Row],[Years of Experience]]&lt;20,"&lt;20"," &gt;20"))))</f>
        <v>&lt;15</v>
      </c>
      <c r="R687" s="14">
        <v>670</v>
      </c>
      <c r="S687" s="14">
        <f>VLOOKUP(tblSalaries[[#This Row],[clean Country]],Table3[[Country]:[GNI]],2,FALSE)</f>
        <v>47310</v>
      </c>
      <c r="T687" s="18">
        <f>tblSalaries[[#This Row],[Salary in USD]]/tblSalaries[[#This Row],[PPP GNI]]</f>
        <v>1.2470936377087296</v>
      </c>
      <c r="U687" s="27">
        <f>IF(ISNUMBER(VLOOKUP(tblSalaries[[#This Row],[clean Country]],calc!$B$22:$C$127,2,TRUE)),tblSalaries[[#This Row],[Salary in USD]],0.001)</f>
        <v>1E-3</v>
      </c>
    </row>
    <row r="688" spans="2:21" ht="15" customHeight="1" x14ac:dyDescent="0.25">
      <c r="B688" s="6" t="s">
        <v>3531</v>
      </c>
      <c r="C688" s="7">
        <v>41060.95579861111</v>
      </c>
      <c r="D688" s="8" t="s">
        <v>1708</v>
      </c>
      <c r="E688" s="6">
        <v>59000</v>
      </c>
      <c r="F688" s="6" t="s">
        <v>6</v>
      </c>
      <c r="G688" s="9">
        <f>tblSalaries[[#This Row],[clean Salary (in local currency)]]*VLOOKUP(tblSalaries[[#This Row],[Currency]],tblXrate[],2,FALSE)</f>
        <v>59000</v>
      </c>
      <c r="H688" s="6" t="s">
        <v>1709</v>
      </c>
      <c r="I688" s="6" t="s">
        <v>52</v>
      </c>
      <c r="J688" s="6" t="s">
        <v>15</v>
      </c>
      <c r="K688" s="6" t="str">
        <f>VLOOKUP(tblSalaries[[#This Row],[Where do you work]],tblCountries[[Actual]:[Mapping]],2,FALSE)</f>
        <v>USA</v>
      </c>
      <c r="L688" s="6" t="str">
        <f>VLOOKUP(tblSalaries[[#This Row],[clean Country]],tblCountries[[Mapping]:[Region]],2,FALSE)</f>
        <v>America</v>
      </c>
      <c r="M688" s="6">
        <f>VLOOKUP(tblSalaries[[#This Row],[clean Country]],tblCountries[[Mapping]:[geo_latitude]],3,FALSE)</f>
        <v>-100.37109375</v>
      </c>
      <c r="N688" s="6">
        <f>VLOOKUP(tblSalaries[[#This Row],[clean Country]],tblCountries[[Mapping]:[geo_latitude]],4,FALSE)</f>
        <v>40.580584664127599</v>
      </c>
      <c r="O688" s="6" t="s">
        <v>9</v>
      </c>
      <c r="P688" s="6">
        <v>15</v>
      </c>
      <c r="Q688" s="6" t="str">
        <f>IF(tblSalaries[[#This Row],[Years of Experience]]&lt;5,"&lt;5",IF(tblSalaries[[#This Row],[Years of Experience]]&lt;10,"&lt;10",IF(tblSalaries[[#This Row],[Years of Experience]]&lt;15,"&lt;15",IF(tblSalaries[[#This Row],[Years of Experience]]&lt;20,"&lt;20"," &gt;20"))))</f>
        <v>&lt;20</v>
      </c>
      <c r="R688" s="14">
        <v>671</v>
      </c>
      <c r="S688" s="14">
        <f>VLOOKUP(tblSalaries[[#This Row],[clean Country]],Table3[[Country]:[GNI]],2,FALSE)</f>
        <v>47310</v>
      </c>
      <c r="T688" s="18">
        <f>tblSalaries[[#This Row],[Salary in USD]]/tblSalaries[[#This Row],[PPP GNI]]</f>
        <v>1.2470936377087296</v>
      </c>
      <c r="U688" s="27">
        <f>IF(ISNUMBER(VLOOKUP(tblSalaries[[#This Row],[clean Country]],calc!$B$22:$C$127,2,TRUE)),tblSalaries[[#This Row],[Salary in USD]],0.001)</f>
        <v>1E-3</v>
      </c>
    </row>
    <row r="689" spans="2:21" ht="15" customHeight="1" x14ac:dyDescent="0.25">
      <c r="B689" s="6" t="s">
        <v>3641</v>
      </c>
      <c r="C689" s="7">
        <v>41065.015439814815</v>
      </c>
      <c r="D689" s="8">
        <v>59000</v>
      </c>
      <c r="E689" s="6">
        <v>59000</v>
      </c>
      <c r="F689" s="6" t="s">
        <v>6</v>
      </c>
      <c r="G689" s="9">
        <f>tblSalaries[[#This Row],[clean Salary (in local currency)]]*VLOOKUP(tblSalaries[[#This Row],[Currency]],tblXrate[],2,FALSE)</f>
        <v>59000</v>
      </c>
      <c r="H689" s="6" t="s">
        <v>1813</v>
      </c>
      <c r="I689" s="6" t="s">
        <v>52</v>
      </c>
      <c r="J689" s="6" t="s">
        <v>15</v>
      </c>
      <c r="K689" s="6" t="str">
        <f>VLOOKUP(tblSalaries[[#This Row],[Where do you work]],tblCountries[[Actual]:[Mapping]],2,FALSE)</f>
        <v>USA</v>
      </c>
      <c r="L689" s="6" t="str">
        <f>VLOOKUP(tblSalaries[[#This Row],[clean Country]],tblCountries[[Mapping]:[Region]],2,FALSE)</f>
        <v>America</v>
      </c>
      <c r="M689" s="6">
        <f>VLOOKUP(tblSalaries[[#This Row],[clean Country]],tblCountries[[Mapping]:[geo_latitude]],3,FALSE)</f>
        <v>-100.37109375</v>
      </c>
      <c r="N689" s="6">
        <f>VLOOKUP(tblSalaries[[#This Row],[clean Country]],tblCountries[[Mapping]:[geo_latitude]],4,FALSE)</f>
        <v>40.580584664127599</v>
      </c>
      <c r="O689" s="6" t="s">
        <v>25</v>
      </c>
      <c r="P689" s="6">
        <v>3</v>
      </c>
      <c r="Q689" s="6" t="str">
        <f>IF(tblSalaries[[#This Row],[Years of Experience]]&lt;5,"&lt;5",IF(tblSalaries[[#This Row],[Years of Experience]]&lt;10,"&lt;10",IF(tblSalaries[[#This Row],[Years of Experience]]&lt;15,"&lt;15",IF(tblSalaries[[#This Row],[Years of Experience]]&lt;20,"&lt;20"," &gt;20"))))</f>
        <v>&lt;5</v>
      </c>
      <c r="R689" s="14">
        <v>672</v>
      </c>
      <c r="S689" s="14">
        <f>VLOOKUP(tblSalaries[[#This Row],[clean Country]],Table3[[Country]:[GNI]],2,FALSE)</f>
        <v>47310</v>
      </c>
      <c r="T689" s="18">
        <f>tblSalaries[[#This Row],[Salary in USD]]/tblSalaries[[#This Row],[PPP GNI]]</f>
        <v>1.2470936377087296</v>
      </c>
      <c r="U689" s="27">
        <f>IF(ISNUMBER(VLOOKUP(tblSalaries[[#This Row],[clean Country]],calc!$B$22:$C$127,2,TRUE)),tblSalaries[[#This Row],[Salary in USD]],0.001)</f>
        <v>1E-3</v>
      </c>
    </row>
    <row r="690" spans="2:21" ht="15" customHeight="1" x14ac:dyDescent="0.25">
      <c r="B690" s="6" t="s">
        <v>3169</v>
      </c>
      <c r="C690" s="7">
        <v>41057.961840277778</v>
      </c>
      <c r="D690" s="8" t="s">
        <v>1332</v>
      </c>
      <c r="E690" s="6">
        <v>216000</v>
      </c>
      <c r="F690" s="6" t="s">
        <v>358</v>
      </c>
      <c r="G690" s="9">
        <f>tblSalaries[[#This Row],[clean Salary (in local currency)]]*VLOOKUP(tblSalaries[[#This Row],[Currency]],tblXrate[],2,FALSE)</f>
        <v>58799.349940520107</v>
      </c>
      <c r="H690" s="6" t="s">
        <v>466</v>
      </c>
      <c r="I690" s="6" t="s">
        <v>20</v>
      </c>
      <c r="J690" s="6" t="s">
        <v>359</v>
      </c>
      <c r="K690" s="6" t="s">
        <v>179</v>
      </c>
      <c r="L690" s="6" t="str">
        <f>VLOOKUP(tblSalaries[[#This Row],[clean Country]],tblCountries[[Mapping]:[Region]],2,FALSE)</f>
        <v>MENA</v>
      </c>
      <c r="M690" s="6">
        <f>VLOOKUP(tblSalaries[[#This Row],[clean Country]],tblCountries[[Mapping]:[geo_latitude]],3,FALSE)</f>
        <v>53.96484375</v>
      </c>
      <c r="N690" s="6" t="str">
        <f>VLOOKUP(tblSalaries[[#This Row],[clean Country]],tblCountries[[Mapping]:[geo_latitude]],4,FALSE)</f>
        <v>23.805449612314625,</v>
      </c>
      <c r="O690" s="6" t="s">
        <v>9</v>
      </c>
      <c r="P690" s="6">
        <v>2</v>
      </c>
      <c r="Q690" s="6" t="str">
        <f>IF(tblSalaries[[#This Row],[Years of Experience]]&lt;5,"&lt;5",IF(tblSalaries[[#This Row],[Years of Experience]]&lt;10,"&lt;10",IF(tblSalaries[[#This Row],[Years of Experience]]&lt;15,"&lt;15",IF(tblSalaries[[#This Row],[Years of Experience]]&lt;20,"&lt;20"," &gt;20"))))</f>
        <v>&lt;5</v>
      </c>
      <c r="R690" s="14">
        <v>673</v>
      </c>
      <c r="S690" s="14">
        <f>VLOOKUP(tblSalaries[[#This Row],[clean Country]],Table3[[Country]:[GNI]],2,FALSE)</f>
        <v>50580</v>
      </c>
      <c r="T690" s="18">
        <f>tblSalaries[[#This Row],[Salary in USD]]/tblSalaries[[#This Row],[PPP GNI]]</f>
        <v>1.1625019758900772</v>
      </c>
      <c r="U690" s="27">
        <f>IF(ISNUMBER(VLOOKUP(tblSalaries[[#This Row],[clean Country]],calc!$B$22:$C$127,2,TRUE)),tblSalaries[[#This Row],[Salary in USD]],0.001)</f>
        <v>58799.349940520107</v>
      </c>
    </row>
    <row r="691" spans="2:21" ht="15" customHeight="1" x14ac:dyDescent="0.25">
      <c r="B691" s="6" t="s">
        <v>2081</v>
      </c>
      <c r="C691" s="7">
        <v>41054.960416666669</v>
      </c>
      <c r="D691" s="8">
        <v>59450</v>
      </c>
      <c r="E691" s="6">
        <v>59450</v>
      </c>
      <c r="F691" s="6" t="s">
        <v>86</v>
      </c>
      <c r="G691" s="9">
        <f>tblSalaries[[#This Row],[clean Salary (in local currency)]]*VLOOKUP(tblSalaries[[#This Row],[Currency]],tblXrate[],2,FALSE)</f>
        <v>58460.842544152933</v>
      </c>
      <c r="H691" s="6" t="s">
        <v>127</v>
      </c>
      <c r="I691" s="6" t="s">
        <v>67</v>
      </c>
      <c r="J691" s="6" t="s">
        <v>88</v>
      </c>
      <c r="K691" s="6" t="str">
        <f>VLOOKUP(tblSalaries[[#This Row],[Where do you work]],tblCountries[[Actual]:[Mapping]],2,FALSE)</f>
        <v>Canada</v>
      </c>
      <c r="L691" s="6" t="str">
        <f>VLOOKUP(tblSalaries[[#This Row],[clean Country]],tblCountries[[Mapping]:[Region]],2,FALSE)</f>
        <v>America</v>
      </c>
      <c r="M691" s="6">
        <f>VLOOKUP(tblSalaries[[#This Row],[clean Country]],tblCountries[[Mapping]:[geo_latitude]],3,FALSE)</f>
        <v>-96.081121840459303</v>
      </c>
      <c r="N691" s="6">
        <f>VLOOKUP(tblSalaries[[#This Row],[clean Country]],tblCountries[[Mapping]:[geo_latitude]],4,FALSE)</f>
        <v>62.8661033080922</v>
      </c>
      <c r="O691" s="6" t="s">
        <v>13</v>
      </c>
      <c r="P691" s="6"/>
      <c r="Q691" s="6" t="str">
        <f>IF(tblSalaries[[#This Row],[Years of Experience]]&lt;5,"&lt;5",IF(tblSalaries[[#This Row],[Years of Experience]]&lt;10,"&lt;10",IF(tblSalaries[[#This Row],[Years of Experience]]&lt;15,"&lt;15",IF(tblSalaries[[#This Row],[Years of Experience]]&lt;20,"&lt;20"," &gt;20"))))</f>
        <v>&lt;5</v>
      </c>
      <c r="R691" s="14">
        <v>674</v>
      </c>
      <c r="S691" s="14">
        <f>VLOOKUP(tblSalaries[[#This Row],[clean Country]],Table3[[Country]:[GNI]],2,FALSE)</f>
        <v>38370</v>
      </c>
      <c r="T691" s="18">
        <f>tblSalaries[[#This Row],[Salary in USD]]/tblSalaries[[#This Row],[PPP GNI]]</f>
        <v>1.5236080934102927</v>
      </c>
      <c r="U691" s="27">
        <f>IF(ISNUMBER(VLOOKUP(tblSalaries[[#This Row],[clean Country]],calc!$B$22:$C$127,2,TRUE)),tblSalaries[[#This Row],[Salary in USD]],0.001)</f>
        <v>1E-3</v>
      </c>
    </row>
    <row r="692" spans="2:21" ht="15" customHeight="1" x14ac:dyDescent="0.25">
      <c r="B692" s="6" t="s">
        <v>3450</v>
      </c>
      <c r="C692" s="7">
        <v>41059.713738425926</v>
      </c>
      <c r="D692" s="8" t="s">
        <v>1627</v>
      </c>
      <c r="E692" s="6">
        <v>37000</v>
      </c>
      <c r="F692" s="6" t="s">
        <v>69</v>
      </c>
      <c r="G692" s="9">
        <f>tblSalaries[[#This Row],[clean Salary (in local currency)]]*VLOOKUP(tblSalaries[[#This Row],[Currency]],tblXrate[],2,FALSE)</f>
        <v>58318.59606648951</v>
      </c>
      <c r="H692" s="6" t="s">
        <v>1628</v>
      </c>
      <c r="I692" s="6" t="s">
        <v>52</v>
      </c>
      <c r="J692" s="6" t="s">
        <v>71</v>
      </c>
      <c r="K692" s="6" t="str">
        <f>VLOOKUP(tblSalaries[[#This Row],[Where do you work]],tblCountries[[Actual]:[Mapping]],2,FALSE)</f>
        <v>UK</v>
      </c>
      <c r="L692" s="6" t="str">
        <f>VLOOKUP(tblSalaries[[#This Row],[clean Country]],tblCountries[[Mapping]:[Region]],2,FALSE)</f>
        <v>Europe</v>
      </c>
      <c r="M692" s="6">
        <f>VLOOKUP(tblSalaries[[#This Row],[clean Country]],tblCountries[[Mapping]:[geo_latitude]],3,FALSE)</f>
        <v>-3.2765753000000002</v>
      </c>
      <c r="N692" s="6">
        <f>VLOOKUP(tblSalaries[[#This Row],[clean Country]],tblCountries[[Mapping]:[geo_latitude]],4,FALSE)</f>
        <v>54.702354499999998</v>
      </c>
      <c r="O692" s="6" t="s">
        <v>13</v>
      </c>
      <c r="P692" s="6">
        <v>20</v>
      </c>
      <c r="Q692" s="6" t="str">
        <f>IF(tblSalaries[[#This Row],[Years of Experience]]&lt;5,"&lt;5",IF(tblSalaries[[#This Row],[Years of Experience]]&lt;10,"&lt;10",IF(tblSalaries[[#This Row],[Years of Experience]]&lt;15,"&lt;15",IF(tblSalaries[[#This Row],[Years of Experience]]&lt;20,"&lt;20"," &gt;20"))))</f>
        <v xml:space="preserve"> &gt;20</v>
      </c>
      <c r="R692" s="14">
        <v>675</v>
      </c>
      <c r="S692" s="14">
        <f>VLOOKUP(tblSalaries[[#This Row],[clean Country]],Table3[[Country]:[GNI]],2,FALSE)</f>
        <v>35840</v>
      </c>
      <c r="T692" s="18">
        <f>tblSalaries[[#This Row],[Salary in USD]]/tblSalaries[[#This Row],[PPP GNI]]</f>
        <v>1.627192970605176</v>
      </c>
      <c r="U692" s="27">
        <f>IF(ISNUMBER(VLOOKUP(tblSalaries[[#This Row],[clean Country]],calc!$B$22:$C$127,2,TRUE)),tblSalaries[[#This Row],[Salary in USD]],0.001)</f>
        <v>58318.59606648951</v>
      </c>
    </row>
    <row r="693" spans="2:21" ht="15" customHeight="1" x14ac:dyDescent="0.25">
      <c r="B693" s="6" t="s">
        <v>3596</v>
      </c>
      <c r="C693" s="7">
        <v>41062.870127314818</v>
      </c>
      <c r="D693" s="8" t="s">
        <v>1765</v>
      </c>
      <c r="E693" s="6">
        <v>37000</v>
      </c>
      <c r="F693" s="6" t="s">
        <v>69</v>
      </c>
      <c r="G693" s="9">
        <f>tblSalaries[[#This Row],[clean Salary (in local currency)]]*VLOOKUP(tblSalaries[[#This Row],[Currency]],tblXrate[],2,FALSE)</f>
        <v>58318.59606648951</v>
      </c>
      <c r="H693" s="6" t="s">
        <v>1766</v>
      </c>
      <c r="I693" s="6" t="s">
        <v>20</v>
      </c>
      <c r="J693" s="6" t="s">
        <v>71</v>
      </c>
      <c r="K693" s="6" t="str">
        <f>VLOOKUP(tblSalaries[[#This Row],[Where do you work]],tblCountries[[Actual]:[Mapping]],2,FALSE)</f>
        <v>UK</v>
      </c>
      <c r="L693" s="6" t="str">
        <f>VLOOKUP(tblSalaries[[#This Row],[clean Country]],tblCountries[[Mapping]:[Region]],2,FALSE)</f>
        <v>Europe</v>
      </c>
      <c r="M693" s="6">
        <f>VLOOKUP(tblSalaries[[#This Row],[clean Country]],tblCountries[[Mapping]:[geo_latitude]],3,FALSE)</f>
        <v>-3.2765753000000002</v>
      </c>
      <c r="N693" s="6">
        <f>VLOOKUP(tblSalaries[[#This Row],[clean Country]],tblCountries[[Mapping]:[geo_latitude]],4,FALSE)</f>
        <v>54.702354499999998</v>
      </c>
      <c r="O693" s="6" t="s">
        <v>9</v>
      </c>
      <c r="P693" s="6">
        <v>9</v>
      </c>
      <c r="Q693" s="6" t="str">
        <f>IF(tblSalaries[[#This Row],[Years of Experience]]&lt;5,"&lt;5",IF(tblSalaries[[#This Row],[Years of Experience]]&lt;10,"&lt;10",IF(tblSalaries[[#This Row],[Years of Experience]]&lt;15,"&lt;15",IF(tblSalaries[[#This Row],[Years of Experience]]&lt;20,"&lt;20"," &gt;20"))))</f>
        <v>&lt;10</v>
      </c>
      <c r="R693" s="14">
        <v>676</v>
      </c>
      <c r="S693" s="14">
        <f>VLOOKUP(tblSalaries[[#This Row],[clean Country]],Table3[[Country]:[GNI]],2,FALSE)</f>
        <v>35840</v>
      </c>
      <c r="T693" s="18">
        <f>tblSalaries[[#This Row],[Salary in USD]]/tblSalaries[[#This Row],[PPP GNI]]</f>
        <v>1.627192970605176</v>
      </c>
      <c r="U693" s="27">
        <f>IF(ISNUMBER(VLOOKUP(tblSalaries[[#This Row],[clean Country]],calc!$B$22:$C$127,2,TRUE)),tblSalaries[[#This Row],[Salary in USD]],0.001)</f>
        <v>58318.59606648951</v>
      </c>
    </row>
    <row r="694" spans="2:21" ht="15" customHeight="1" x14ac:dyDescent="0.25">
      <c r="B694" s="6" t="s">
        <v>2011</v>
      </c>
      <c r="C694" s="7">
        <v>41054.136412037034</v>
      </c>
      <c r="D694" s="8">
        <v>58000</v>
      </c>
      <c r="E694" s="6">
        <v>58000</v>
      </c>
      <c r="F694" s="6" t="s">
        <v>6</v>
      </c>
      <c r="G694" s="9">
        <f>tblSalaries[[#This Row],[clean Salary (in local currency)]]*VLOOKUP(tblSalaries[[#This Row],[Currency]],tblXrate[],2,FALSE)</f>
        <v>58000</v>
      </c>
      <c r="H694" s="6" t="s">
        <v>14</v>
      </c>
      <c r="I694" s="6" t="s">
        <v>20</v>
      </c>
      <c r="J694" s="6" t="s">
        <v>15</v>
      </c>
      <c r="K694" s="6" t="str">
        <f>VLOOKUP(tblSalaries[[#This Row],[Where do you work]],tblCountries[[Actual]:[Mapping]],2,FALSE)</f>
        <v>USA</v>
      </c>
      <c r="L694" s="6" t="str">
        <f>VLOOKUP(tblSalaries[[#This Row],[clean Country]],tblCountries[[Mapping]:[Region]],2,FALSE)</f>
        <v>America</v>
      </c>
      <c r="M694" s="6">
        <f>VLOOKUP(tblSalaries[[#This Row],[clean Country]],tblCountries[[Mapping]:[geo_latitude]],3,FALSE)</f>
        <v>-100.37109375</v>
      </c>
      <c r="N694" s="6">
        <f>VLOOKUP(tblSalaries[[#This Row],[clean Country]],tblCountries[[Mapping]:[geo_latitude]],4,FALSE)</f>
        <v>40.580584664127599</v>
      </c>
      <c r="O694" s="6" t="s">
        <v>13</v>
      </c>
      <c r="P694" s="6"/>
      <c r="Q694" s="6" t="str">
        <f>IF(tblSalaries[[#This Row],[Years of Experience]]&lt;5,"&lt;5",IF(tblSalaries[[#This Row],[Years of Experience]]&lt;10,"&lt;10",IF(tblSalaries[[#This Row],[Years of Experience]]&lt;15,"&lt;15",IF(tblSalaries[[#This Row],[Years of Experience]]&lt;20,"&lt;20"," &gt;20"))))</f>
        <v>&lt;5</v>
      </c>
      <c r="R694" s="14">
        <v>677</v>
      </c>
      <c r="S694" s="14">
        <f>VLOOKUP(tblSalaries[[#This Row],[clean Country]],Table3[[Country]:[GNI]],2,FALSE)</f>
        <v>47310</v>
      </c>
      <c r="T694" s="18">
        <f>tblSalaries[[#This Row],[Salary in USD]]/tblSalaries[[#This Row],[PPP GNI]]</f>
        <v>1.2259564574085817</v>
      </c>
      <c r="U694" s="27">
        <f>IF(ISNUMBER(VLOOKUP(tblSalaries[[#This Row],[clean Country]],calc!$B$22:$C$127,2,TRUE)),tblSalaries[[#This Row],[Salary in USD]],0.001)</f>
        <v>1E-3</v>
      </c>
    </row>
    <row r="695" spans="2:21" ht="15" customHeight="1" x14ac:dyDescent="0.25">
      <c r="B695" s="6" t="s">
        <v>2050</v>
      </c>
      <c r="C695" s="7">
        <v>41054.23296296296</v>
      </c>
      <c r="D695" s="8">
        <v>58000</v>
      </c>
      <c r="E695" s="6">
        <v>58000</v>
      </c>
      <c r="F695" s="6" t="s">
        <v>6</v>
      </c>
      <c r="G695" s="9">
        <f>tblSalaries[[#This Row],[clean Salary (in local currency)]]*VLOOKUP(tblSalaries[[#This Row],[Currency]],tblXrate[],2,FALSE)</f>
        <v>58000</v>
      </c>
      <c r="H695" s="6" t="s">
        <v>89</v>
      </c>
      <c r="I695" s="6" t="s">
        <v>310</v>
      </c>
      <c r="J695" s="6" t="s">
        <v>15</v>
      </c>
      <c r="K695" s="6" t="str">
        <f>VLOOKUP(tblSalaries[[#This Row],[Where do you work]],tblCountries[[Actual]:[Mapping]],2,FALSE)</f>
        <v>USA</v>
      </c>
      <c r="L695" s="6" t="str">
        <f>VLOOKUP(tblSalaries[[#This Row],[clean Country]],tblCountries[[Mapping]:[Region]],2,FALSE)</f>
        <v>America</v>
      </c>
      <c r="M695" s="6">
        <f>VLOOKUP(tblSalaries[[#This Row],[clean Country]],tblCountries[[Mapping]:[geo_latitude]],3,FALSE)</f>
        <v>-100.37109375</v>
      </c>
      <c r="N695" s="6">
        <f>VLOOKUP(tblSalaries[[#This Row],[clean Country]],tblCountries[[Mapping]:[geo_latitude]],4,FALSE)</f>
        <v>40.580584664127599</v>
      </c>
      <c r="O695" s="6" t="s">
        <v>9</v>
      </c>
      <c r="P695" s="6"/>
      <c r="Q695" s="6" t="str">
        <f>IF(tblSalaries[[#This Row],[Years of Experience]]&lt;5,"&lt;5",IF(tblSalaries[[#This Row],[Years of Experience]]&lt;10,"&lt;10",IF(tblSalaries[[#This Row],[Years of Experience]]&lt;15,"&lt;15",IF(tblSalaries[[#This Row],[Years of Experience]]&lt;20,"&lt;20"," &gt;20"))))</f>
        <v>&lt;5</v>
      </c>
      <c r="R695" s="14">
        <v>678</v>
      </c>
      <c r="S695" s="14">
        <f>VLOOKUP(tblSalaries[[#This Row],[clean Country]],Table3[[Country]:[GNI]],2,FALSE)</f>
        <v>47310</v>
      </c>
      <c r="T695" s="18">
        <f>tblSalaries[[#This Row],[Salary in USD]]/tblSalaries[[#This Row],[PPP GNI]]</f>
        <v>1.2259564574085817</v>
      </c>
      <c r="U695" s="27">
        <f>IF(ISNUMBER(VLOOKUP(tblSalaries[[#This Row],[clean Country]],calc!$B$22:$C$127,2,TRUE)),tblSalaries[[#This Row],[Salary in USD]],0.001)</f>
        <v>1E-3</v>
      </c>
    </row>
    <row r="696" spans="2:21" ht="15" customHeight="1" x14ac:dyDescent="0.25">
      <c r="B696" s="6" t="s">
        <v>2118</v>
      </c>
      <c r="C696" s="7">
        <v>41055.028784722221</v>
      </c>
      <c r="D696" s="8" t="s">
        <v>175</v>
      </c>
      <c r="E696" s="6">
        <v>58000</v>
      </c>
      <c r="F696" s="6" t="s">
        <v>6</v>
      </c>
      <c r="G696" s="9">
        <f>tblSalaries[[#This Row],[clean Salary (in local currency)]]*VLOOKUP(tblSalaries[[#This Row],[Currency]],tblXrate[],2,FALSE)</f>
        <v>58000</v>
      </c>
      <c r="H696" s="6" t="s">
        <v>176</v>
      </c>
      <c r="I696" s="6" t="s">
        <v>52</v>
      </c>
      <c r="J696" s="6" t="s">
        <v>15</v>
      </c>
      <c r="K696" s="6" t="str">
        <f>VLOOKUP(tblSalaries[[#This Row],[Where do you work]],tblCountries[[Actual]:[Mapping]],2,FALSE)</f>
        <v>USA</v>
      </c>
      <c r="L696" s="6" t="str">
        <f>VLOOKUP(tblSalaries[[#This Row],[clean Country]],tblCountries[[Mapping]:[Region]],2,FALSE)</f>
        <v>America</v>
      </c>
      <c r="M696" s="6">
        <f>VLOOKUP(tblSalaries[[#This Row],[clean Country]],tblCountries[[Mapping]:[geo_latitude]],3,FALSE)</f>
        <v>-100.37109375</v>
      </c>
      <c r="N696" s="6">
        <f>VLOOKUP(tblSalaries[[#This Row],[clean Country]],tblCountries[[Mapping]:[geo_latitude]],4,FALSE)</f>
        <v>40.580584664127599</v>
      </c>
      <c r="O696" s="6" t="s">
        <v>9</v>
      </c>
      <c r="P696" s="6"/>
      <c r="Q696" s="6" t="str">
        <f>IF(tblSalaries[[#This Row],[Years of Experience]]&lt;5,"&lt;5",IF(tblSalaries[[#This Row],[Years of Experience]]&lt;10,"&lt;10",IF(tblSalaries[[#This Row],[Years of Experience]]&lt;15,"&lt;15",IF(tblSalaries[[#This Row],[Years of Experience]]&lt;20,"&lt;20"," &gt;20"))))</f>
        <v>&lt;5</v>
      </c>
      <c r="R696" s="14">
        <v>679</v>
      </c>
      <c r="S696" s="14">
        <f>VLOOKUP(tblSalaries[[#This Row],[clean Country]],Table3[[Country]:[GNI]],2,FALSE)</f>
        <v>47310</v>
      </c>
      <c r="T696" s="18">
        <f>tblSalaries[[#This Row],[Salary in USD]]/tblSalaries[[#This Row],[PPP GNI]]</f>
        <v>1.2259564574085817</v>
      </c>
      <c r="U696" s="27">
        <f>IF(ISNUMBER(VLOOKUP(tblSalaries[[#This Row],[clean Country]],calc!$B$22:$C$127,2,TRUE)),tblSalaries[[#This Row],[Salary in USD]],0.001)</f>
        <v>1E-3</v>
      </c>
    </row>
    <row r="697" spans="2:21" ht="15" customHeight="1" x14ac:dyDescent="0.25">
      <c r="B697" s="6" t="s">
        <v>2167</v>
      </c>
      <c r="C697" s="7">
        <v>41055.032233796293</v>
      </c>
      <c r="D697" s="8">
        <v>58</v>
      </c>
      <c r="E697" s="6">
        <v>58000</v>
      </c>
      <c r="F697" s="6" t="s">
        <v>6</v>
      </c>
      <c r="G697" s="9">
        <f>tblSalaries[[#This Row],[clean Salary (in local currency)]]*VLOOKUP(tblSalaries[[#This Row],[Currency]],tblXrate[],2,FALSE)</f>
        <v>58000</v>
      </c>
      <c r="H697" s="6" t="s">
        <v>232</v>
      </c>
      <c r="I697" s="6" t="s">
        <v>52</v>
      </c>
      <c r="J697" s="6" t="s">
        <v>88</v>
      </c>
      <c r="K697" s="6" t="str">
        <f>VLOOKUP(tblSalaries[[#This Row],[Where do you work]],tblCountries[[Actual]:[Mapping]],2,FALSE)</f>
        <v>Canada</v>
      </c>
      <c r="L697" s="6" t="str">
        <f>VLOOKUP(tblSalaries[[#This Row],[clean Country]],tblCountries[[Mapping]:[Region]],2,FALSE)</f>
        <v>America</v>
      </c>
      <c r="M697" s="6">
        <f>VLOOKUP(tblSalaries[[#This Row],[clean Country]],tblCountries[[Mapping]:[geo_latitude]],3,FALSE)</f>
        <v>-96.081121840459303</v>
      </c>
      <c r="N697" s="6">
        <f>VLOOKUP(tblSalaries[[#This Row],[clean Country]],tblCountries[[Mapping]:[geo_latitude]],4,FALSE)</f>
        <v>62.8661033080922</v>
      </c>
      <c r="O697" s="6" t="s">
        <v>25</v>
      </c>
      <c r="P697" s="6"/>
      <c r="Q697" s="6" t="str">
        <f>IF(tblSalaries[[#This Row],[Years of Experience]]&lt;5,"&lt;5",IF(tblSalaries[[#This Row],[Years of Experience]]&lt;10,"&lt;10",IF(tblSalaries[[#This Row],[Years of Experience]]&lt;15,"&lt;15",IF(tblSalaries[[#This Row],[Years of Experience]]&lt;20,"&lt;20"," &gt;20"))))</f>
        <v>&lt;5</v>
      </c>
      <c r="R697" s="14">
        <v>680</v>
      </c>
      <c r="S697" s="14">
        <f>VLOOKUP(tblSalaries[[#This Row],[clean Country]],Table3[[Country]:[GNI]],2,FALSE)</f>
        <v>38370</v>
      </c>
      <c r="T697" s="18">
        <f>tblSalaries[[#This Row],[Salary in USD]]/tblSalaries[[#This Row],[PPP GNI]]</f>
        <v>1.5115976022934585</v>
      </c>
      <c r="U697" s="27">
        <f>IF(ISNUMBER(VLOOKUP(tblSalaries[[#This Row],[clean Country]],calc!$B$22:$C$127,2,TRUE)),tblSalaries[[#This Row],[Salary in USD]],0.001)</f>
        <v>1E-3</v>
      </c>
    </row>
    <row r="698" spans="2:21" ht="15" customHeight="1" x14ac:dyDescent="0.25">
      <c r="B698" s="6" t="s">
        <v>3411</v>
      </c>
      <c r="C698" s="7">
        <v>41059.108101851853</v>
      </c>
      <c r="D698" s="8" t="s">
        <v>1589</v>
      </c>
      <c r="E698" s="6">
        <v>3250000</v>
      </c>
      <c r="F698" s="6" t="s">
        <v>40</v>
      </c>
      <c r="G698" s="9">
        <f>tblSalaries[[#This Row],[clean Salary (in local currency)]]*VLOOKUP(tblSalaries[[#This Row],[Currency]],tblXrate[],2,FALSE)</f>
        <v>57875.729234188344</v>
      </c>
      <c r="H698" s="6" t="s">
        <v>1590</v>
      </c>
      <c r="I698" s="6" t="s">
        <v>20</v>
      </c>
      <c r="J698" s="6" t="s">
        <v>8</v>
      </c>
      <c r="K698" s="6" t="str">
        <f>VLOOKUP(tblSalaries[[#This Row],[Where do you work]],tblCountries[[Actual]:[Mapping]],2,FALSE)</f>
        <v>India</v>
      </c>
      <c r="L698" s="6" t="str">
        <f>VLOOKUP(tblSalaries[[#This Row],[clean Country]],tblCountries[[Mapping]:[Region]],2,FALSE)</f>
        <v>Asia</v>
      </c>
      <c r="M698" s="6">
        <f>VLOOKUP(tblSalaries[[#This Row],[clean Country]],tblCountries[[Mapping]:[geo_latitude]],3,FALSE)</f>
        <v>79.718824157759499</v>
      </c>
      <c r="N698" s="6">
        <f>VLOOKUP(tblSalaries[[#This Row],[clean Country]],tblCountries[[Mapping]:[geo_latitude]],4,FALSE)</f>
        <v>22.134914550529199</v>
      </c>
      <c r="O698" s="6" t="s">
        <v>9</v>
      </c>
      <c r="P698" s="6">
        <v>5.5</v>
      </c>
      <c r="Q698" s="6" t="str">
        <f>IF(tblSalaries[[#This Row],[Years of Experience]]&lt;5,"&lt;5",IF(tblSalaries[[#This Row],[Years of Experience]]&lt;10,"&lt;10",IF(tblSalaries[[#This Row],[Years of Experience]]&lt;15,"&lt;15",IF(tblSalaries[[#This Row],[Years of Experience]]&lt;20,"&lt;20"," &gt;20"))))</f>
        <v>&lt;10</v>
      </c>
      <c r="R698" s="14">
        <v>681</v>
      </c>
      <c r="S698" s="14">
        <f>VLOOKUP(tblSalaries[[#This Row],[clean Country]],Table3[[Country]:[GNI]],2,FALSE)</f>
        <v>3400</v>
      </c>
      <c r="T698" s="18">
        <f>tblSalaries[[#This Row],[Salary in USD]]/tblSalaries[[#This Row],[PPP GNI]]</f>
        <v>17.022273304173041</v>
      </c>
      <c r="U698" s="27">
        <f>IF(ISNUMBER(VLOOKUP(tblSalaries[[#This Row],[clean Country]],calc!$B$22:$C$127,2,TRUE)),tblSalaries[[#This Row],[Salary in USD]],0.001)</f>
        <v>57875.729234188344</v>
      </c>
    </row>
    <row r="699" spans="2:21" ht="15" customHeight="1" x14ac:dyDescent="0.25">
      <c r="B699" s="6" t="s">
        <v>2959</v>
      </c>
      <c r="C699" s="7">
        <v>41057.306388888886</v>
      </c>
      <c r="D699" s="8">
        <v>56600</v>
      </c>
      <c r="E699" s="6">
        <v>56600</v>
      </c>
      <c r="F699" s="6" t="s">
        <v>82</v>
      </c>
      <c r="G699" s="9">
        <f>tblSalaries[[#This Row],[clean Salary (in local currency)]]*VLOOKUP(tblSalaries[[#This Row],[Currency]],tblXrate[],2,FALSE)</f>
        <v>57726.886552389187</v>
      </c>
      <c r="H699" s="6" t="s">
        <v>1109</v>
      </c>
      <c r="I699" s="6" t="s">
        <v>52</v>
      </c>
      <c r="J699" s="6" t="s">
        <v>84</v>
      </c>
      <c r="K699" s="6" t="str">
        <f>VLOOKUP(tblSalaries[[#This Row],[Where do you work]],tblCountries[[Actual]:[Mapping]],2,FALSE)</f>
        <v>Australia</v>
      </c>
      <c r="L699" s="6" t="str">
        <f>VLOOKUP(tblSalaries[[#This Row],[clean Country]],tblCountries[[Mapping]:[Region]],2,FALSE)</f>
        <v>Australia</v>
      </c>
      <c r="M699" s="6">
        <f>VLOOKUP(tblSalaries[[#This Row],[clean Country]],tblCountries[[Mapping]:[geo_latitude]],3,FALSE)</f>
        <v>136.67140151954899</v>
      </c>
      <c r="N699" s="6">
        <f>VLOOKUP(tblSalaries[[#This Row],[clean Country]],tblCountries[[Mapping]:[geo_latitude]],4,FALSE)</f>
        <v>-24.803590596310801</v>
      </c>
      <c r="O699" s="6" t="s">
        <v>18</v>
      </c>
      <c r="P699" s="6">
        <v>2</v>
      </c>
      <c r="Q699" s="6" t="str">
        <f>IF(tblSalaries[[#This Row],[Years of Experience]]&lt;5,"&lt;5",IF(tblSalaries[[#This Row],[Years of Experience]]&lt;10,"&lt;10",IF(tblSalaries[[#This Row],[Years of Experience]]&lt;15,"&lt;15",IF(tblSalaries[[#This Row],[Years of Experience]]&lt;20,"&lt;20"," &gt;20"))))</f>
        <v>&lt;5</v>
      </c>
      <c r="R699" s="14">
        <v>682</v>
      </c>
      <c r="S699" s="14">
        <f>VLOOKUP(tblSalaries[[#This Row],[clean Country]],Table3[[Country]:[GNI]],2,FALSE)</f>
        <v>36910</v>
      </c>
      <c r="T699" s="18">
        <f>tblSalaries[[#This Row],[Salary in USD]]/tblSalaries[[#This Row],[PPP GNI]]</f>
        <v>1.563990424069065</v>
      </c>
      <c r="U699" s="27">
        <f>IF(ISNUMBER(VLOOKUP(tblSalaries[[#This Row],[clean Country]],calc!$B$22:$C$127,2,TRUE)),tblSalaries[[#This Row],[Salary in USD]],0.001)</f>
        <v>57726.886552389187</v>
      </c>
    </row>
    <row r="700" spans="2:21" ht="15" customHeight="1" x14ac:dyDescent="0.25">
      <c r="B700" s="6" t="s">
        <v>3401</v>
      </c>
      <c r="C700" s="7">
        <v>41059.059328703705</v>
      </c>
      <c r="D700" s="8">
        <v>57678.400000000001</v>
      </c>
      <c r="E700" s="6">
        <v>57678</v>
      </c>
      <c r="F700" s="6" t="s">
        <v>6</v>
      </c>
      <c r="G700" s="9">
        <f>tblSalaries[[#This Row],[clean Salary (in local currency)]]*VLOOKUP(tblSalaries[[#This Row],[Currency]],tblXrate[],2,FALSE)</f>
        <v>57678</v>
      </c>
      <c r="H700" s="6" t="s">
        <v>14</v>
      </c>
      <c r="I700" s="6" t="s">
        <v>20</v>
      </c>
      <c r="J700" s="6" t="s">
        <v>15</v>
      </c>
      <c r="K700" s="6" t="str">
        <f>VLOOKUP(tblSalaries[[#This Row],[Where do you work]],tblCountries[[Actual]:[Mapping]],2,FALSE)</f>
        <v>USA</v>
      </c>
      <c r="L700" s="6" t="str">
        <f>VLOOKUP(tblSalaries[[#This Row],[clean Country]],tblCountries[[Mapping]:[Region]],2,FALSE)</f>
        <v>America</v>
      </c>
      <c r="M700" s="6">
        <f>VLOOKUP(tblSalaries[[#This Row],[clean Country]],tblCountries[[Mapping]:[geo_latitude]],3,FALSE)</f>
        <v>-100.37109375</v>
      </c>
      <c r="N700" s="6">
        <f>VLOOKUP(tblSalaries[[#This Row],[clean Country]],tblCountries[[Mapping]:[geo_latitude]],4,FALSE)</f>
        <v>40.580584664127599</v>
      </c>
      <c r="O700" s="6" t="s">
        <v>9</v>
      </c>
      <c r="P700" s="6">
        <v>2</v>
      </c>
      <c r="Q700" s="6" t="str">
        <f>IF(tblSalaries[[#This Row],[Years of Experience]]&lt;5,"&lt;5",IF(tblSalaries[[#This Row],[Years of Experience]]&lt;10,"&lt;10",IF(tblSalaries[[#This Row],[Years of Experience]]&lt;15,"&lt;15",IF(tblSalaries[[#This Row],[Years of Experience]]&lt;20,"&lt;20"," &gt;20"))))</f>
        <v>&lt;5</v>
      </c>
      <c r="R700" s="14">
        <v>683</v>
      </c>
      <c r="S700" s="14">
        <f>VLOOKUP(tblSalaries[[#This Row],[clean Country]],Table3[[Country]:[GNI]],2,FALSE)</f>
        <v>47310</v>
      </c>
      <c r="T700" s="18">
        <f>tblSalaries[[#This Row],[Salary in USD]]/tblSalaries[[#This Row],[PPP GNI]]</f>
        <v>1.219150285351934</v>
      </c>
      <c r="U700" s="27">
        <f>IF(ISNUMBER(VLOOKUP(tblSalaries[[#This Row],[clean Country]],calc!$B$22:$C$127,2,TRUE)),tblSalaries[[#This Row],[Salary in USD]],0.001)</f>
        <v>1E-3</v>
      </c>
    </row>
    <row r="701" spans="2:21" ht="15" customHeight="1" x14ac:dyDescent="0.25">
      <c r="B701" s="6" t="s">
        <v>3390</v>
      </c>
      <c r="C701" s="7">
        <v>41059.009108796294</v>
      </c>
      <c r="D701" s="8" t="s">
        <v>1571</v>
      </c>
      <c r="E701" s="6">
        <v>216000</v>
      </c>
      <c r="F701" s="6" t="s">
        <v>3958</v>
      </c>
      <c r="G701" s="9">
        <f>tblSalaries[[#This Row],[clean Salary (in local currency)]]*VLOOKUP(tblSalaries[[#This Row],[Currency]],tblXrate[],2,FALSE)</f>
        <v>57600</v>
      </c>
      <c r="H701" s="6" t="s">
        <v>1572</v>
      </c>
      <c r="I701" s="6" t="s">
        <v>279</v>
      </c>
      <c r="J701" s="6" t="s">
        <v>133</v>
      </c>
      <c r="K701" s="6" t="str">
        <f>VLOOKUP(tblSalaries[[#This Row],[Where do you work]],tblCountries[[Actual]:[Mapping]],2,FALSE)</f>
        <v>Saudi Arabia</v>
      </c>
      <c r="L701" s="6" t="str">
        <f>VLOOKUP(tblSalaries[[#This Row],[clean Country]],tblCountries[[Mapping]:[Region]],2,FALSE)</f>
        <v>MENA</v>
      </c>
      <c r="M701" s="6">
        <f>VLOOKUP(tblSalaries[[#This Row],[clean Country]],tblCountries[[Mapping]:[geo_latitude]],3,FALSE)</f>
        <v>42.352831999999999</v>
      </c>
      <c r="N701" s="6">
        <f>VLOOKUP(tblSalaries[[#This Row],[clean Country]],tblCountries[[Mapping]:[geo_latitude]],4,FALSE)</f>
        <v>25.624262600000002</v>
      </c>
      <c r="O701" s="6" t="s">
        <v>9</v>
      </c>
      <c r="P701" s="6">
        <v>20</v>
      </c>
      <c r="Q701" s="6" t="str">
        <f>IF(tblSalaries[[#This Row],[Years of Experience]]&lt;5,"&lt;5",IF(tblSalaries[[#This Row],[Years of Experience]]&lt;10,"&lt;10",IF(tblSalaries[[#This Row],[Years of Experience]]&lt;15,"&lt;15",IF(tblSalaries[[#This Row],[Years of Experience]]&lt;20,"&lt;20"," &gt;20"))))</f>
        <v xml:space="preserve"> &gt;20</v>
      </c>
      <c r="R701" s="14">
        <v>684</v>
      </c>
      <c r="S701" s="14">
        <f>VLOOKUP(tblSalaries[[#This Row],[clean Country]],Table3[[Country]:[GNI]],2,FALSE)</f>
        <v>22750</v>
      </c>
      <c r="T701" s="18">
        <f>tblSalaries[[#This Row],[Salary in USD]]/tblSalaries[[#This Row],[PPP GNI]]</f>
        <v>2.5318681318681318</v>
      </c>
      <c r="U701" s="27">
        <f>IF(ISNUMBER(VLOOKUP(tblSalaries[[#This Row],[clean Country]],calc!$B$22:$C$127,2,TRUE)),tblSalaries[[#This Row],[Salary in USD]],0.001)</f>
        <v>57600</v>
      </c>
    </row>
    <row r="702" spans="2:21" ht="15" customHeight="1" x14ac:dyDescent="0.25">
      <c r="B702" s="6" t="s">
        <v>2527</v>
      </c>
      <c r="C702" s="7">
        <v>41055.201932870368</v>
      </c>
      <c r="D702" s="8">
        <v>36500</v>
      </c>
      <c r="E702" s="6">
        <v>36500</v>
      </c>
      <c r="F702" s="6" t="s">
        <v>69</v>
      </c>
      <c r="G702" s="9">
        <f>tblSalaries[[#This Row],[clean Salary (in local currency)]]*VLOOKUP(tblSalaries[[#This Row],[Currency]],tblXrate[],2,FALSE)</f>
        <v>57530.506930455871</v>
      </c>
      <c r="H702" s="6" t="s">
        <v>629</v>
      </c>
      <c r="I702" s="6" t="s">
        <v>52</v>
      </c>
      <c r="J702" s="6" t="s">
        <v>71</v>
      </c>
      <c r="K702" s="6" t="str">
        <f>VLOOKUP(tblSalaries[[#This Row],[Where do you work]],tblCountries[[Actual]:[Mapping]],2,FALSE)</f>
        <v>UK</v>
      </c>
      <c r="L702" s="6" t="str">
        <f>VLOOKUP(tblSalaries[[#This Row],[clean Country]],tblCountries[[Mapping]:[Region]],2,FALSE)</f>
        <v>Europe</v>
      </c>
      <c r="M702" s="6">
        <f>VLOOKUP(tblSalaries[[#This Row],[clean Country]],tblCountries[[Mapping]:[geo_latitude]],3,FALSE)</f>
        <v>-3.2765753000000002</v>
      </c>
      <c r="N702" s="6">
        <f>VLOOKUP(tblSalaries[[#This Row],[clean Country]],tblCountries[[Mapping]:[geo_latitude]],4,FALSE)</f>
        <v>54.702354499999998</v>
      </c>
      <c r="O702" s="6" t="s">
        <v>18</v>
      </c>
      <c r="P702" s="6"/>
      <c r="Q702" s="6" t="str">
        <f>IF(tblSalaries[[#This Row],[Years of Experience]]&lt;5,"&lt;5",IF(tblSalaries[[#This Row],[Years of Experience]]&lt;10,"&lt;10",IF(tblSalaries[[#This Row],[Years of Experience]]&lt;15,"&lt;15",IF(tblSalaries[[#This Row],[Years of Experience]]&lt;20,"&lt;20"," &gt;20"))))</f>
        <v>&lt;5</v>
      </c>
      <c r="R702" s="14">
        <v>685</v>
      </c>
      <c r="S702" s="14">
        <f>VLOOKUP(tblSalaries[[#This Row],[clean Country]],Table3[[Country]:[GNI]],2,FALSE)</f>
        <v>35840</v>
      </c>
      <c r="T702" s="18">
        <f>tblSalaries[[#This Row],[Salary in USD]]/tblSalaries[[#This Row],[PPP GNI]]</f>
        <v>1.6052038764078089</v>
      </c>
      <c r="U702" s="27">
        <f>IF(ISNUMBER(VLOOKUP(tblSalaries[[#This Row],[clean Country]],calc!$B$22:$C$127,2,TRUE)),tblSalaries[[#This Row],[Salary in USD]],0.001)</f>
        <v>57530.506930455871</v>
      </c>
    </row>
    <row r="703" spans="2:21" ht="15" customHeight="1" x14ac:dyDescent="0.25">
      <c r="B703" s="6" t="s">
        <v>3344</v>
      </c>
      <c r="C703" s="7">
        <v>41058.824513888889</v>
      </c>
      <c r="D703" s="8">
        <v>57500</v>
      </c>
      <c r="E703" s="6">
        <v>57500</v>
      </c>
      <c r="F703" s="6" t="s">
        <v>6</v>
      </c>
      <c r="G703" s="9">
        <f>tblSalaries[[#This Row],[clean Salary (in local currency)]]*VLOOKUP(tblSalaries[[#This Row],[Currency]],tblXrate[],2,FALSE)</f>
        <v>57500</v>
      </c>
      <c r="H703" s="6" t="s">
        <v>1533</v>
      </c>
      <c r="I703" s="6" t="s">
        <v>52</v>
      </c>
      <c r="J703" s="6" t="s">
        <v>15</v>
      </c>
      <c r="K703" s="6" t="str">
        <f>VLOOKUP(tblSalaries[[#This Row],[Where do you work]],tblCountries[[Actual]:[Mapping]],2,FALSE)</f>
        <v>USA</v>
      </c>
      <c r="L703" s="6" t="str">
        <f>VLOOKUP(tblSalaries[[#This Row],[clean Country]],tblCountries[[Mapping]:[Region]],2,FALSE)</f>
        <v>America</v>
      </c>
      <c r="M703" s="6">
        <f>VLOOKUP(tblSalaries[[#This Row],[clean Country]],tblCountries[[Mapping]:[geo_latitude]],3,FALSE)</f>
        <v>-100.37109375</v>
      </c>
      <c r="N703" s="6">
        <f>VLOOKUP(tblSalaries[[#This Row],[clean Country]],tblCountries[[Mapping]:[geo_latitude]],4,FALSE)</f>
        <v>40.580584664127599</v>
      </c>
      <c r="O703" s="6" t="s">
        <v>9</v>
      </c>
      <c r="P703" s="6">
        <v>30</v>
      </c>
      <c r="Q703" s="6" t="str">
        <f>IF(tblSalaries[[#This Row],[Years of Experience]]&lt;5,"&lt;5",IF(tblSalaries[[#This Row],[Years of Experience]]&lt;10,"&lt;10",IF(tblSalaries[[#This Row],[Years of Experience]]&lt;15,"&lt;15",IF(tblSalaries[[#This Row],[Years of Experience]]&lt;20,"&lt;20"," &gt;20"))))</f>
        <v xml:space="preserve"> &gt;20</v>
      </c>
      <c r="R703" s="14">
        <v>686</v>
      </c>
      <c r="S703" s="14">
        <f>VLOOKUP(tblSalaries[[#This Row],[clean Country]],Table3[[Country]:[GNI]],2,FALSE)</f>
        <v>47310</v>
      </c>
      <c r="T703" s="18">
        <f>tblSalaries[[#This Row],[Salary in USD]]/tblSalaries[[#This Row],[PPP GNI]]</f>
        <v>1.2153878672585077</v>
      </c>
      <c r="U703" s="27">
        <f>IF(ISNUMBER(VLOOKUP(tblSalaries[[#This Row],[clean Country]],calc!$B$22:$C$127,2,TRUE)),tblSalaries[[#This Row],[Salary in USD]],0.001)</f>
        <v>1E-3</v>
      </c>
    </row>
    <row r="704" spans="2:21" ht="15" customHeight="1" x14ac:dyDescent="0.25">
      <c r="B704" s="6" t="s">
        <v>2113</v>
      </c>
      <c r="C704" s="7">
        <v>41055.028495370374</v>
      </c>
      <c r="D704" s="8">
        <v>57400</v>
      </c>
      <c r="E704" s="6">
        <v>57400</v>
      </c>
      <c r="F704" s="6" t="s">
        <v>6</v>
      </c>
      <c r="G704" s="9">
        <f>tblSalaries[[#This Row],[clean Salary (in local currency)]]*VLOOKUP(tblSalaries[[#This Row],[Currency]],tblXrate[],2,FALSE)</f>
        <v>57400</v>
      </c>
      <c r="H704" s="6" t="s">
        <v>167</v>
      </c>
      <c r="I704" s="6" t="s">
        <v>20</v>
      </c>
      <c r="J704" s="6" t="s">
        <v>15</v>
      </c>
      <c r="K704" s="6" t="str">
        <f>VLOOKUP(tblSalaries[[#This Row],[Where do you work]],tblCountries[[Actual]:[Mapping]],2,FALSE)</f>
        <v>USA</v>
      </c>
      <c r="L704" s="6" t="str">
        <f>VLOOKUP(tblSalaries[[#This Row],[clean Country]],tblCountries[[Mapping]:[Region]],2,FALSE)</f>
        <v>America</v>
      </c>
      <c r="M704" s="6">
        <f>VLOOKUP(tblSalaries[[#This Row],[clean Country]],tblCountries[[Mapping]:[geo_latitude]],3,FALSE)</f>
        <v>-100.37109375</v>
      </c>
      <c r="N704" s="6">
        <f>VLOOKUP(tblSalaries[[#This Row],[clean Country]],tblCountries[[Mapping]:[geo_latitude]],4,FALSE)</f>
        <v>40.580584664127599</v>
      </c>
      <c r="O704" s="6" t="s">
        <v>9</v>
      </c>
      <c r="P704" s="6"/>
      <c r="Q704" s="6" t="str">
        <f>IF(tblSalaries[[#This Row],[Years of Experience]]&lt;5,"&lt;5",IF(tblSalaries[[#This Row],[Years of Experience]]&lt;10,"&lt;10",IF(tblSalaries[[#This Row],[Years of Experience]]&lt;15,"&lt;15",IF(tblSalaries[[#This Row],[Years of Experience]]&lt;20,"&lt;20"," &gt;20"))))</f>
        <v>&lt;5</v>
      </c>
      <c r="R704" s="14">
        <v>687</v>
      </c>
      <c r="S704" s="14">
        <f>VLOOKUP(tblSalaries[[#This Row],[clean Country]],Table3[[Country]:[GNI]],2,FALSE)</f>
        <v>47310</v>
      </c>
      <c r="T704" s="18">
        <f>tblSalaries[[#This Row],[Salary in USD]]/tblSalaries[[#This Row],[PPP GNI]]</f>
        <v>1.2132741492284929</v>
      </c>
      <c r="U704" s="27">
        <f>IF(ISNUMBER(VLOOKUP(tblSalaries[[#This Row],[clean Country]],calc!$B$22:$C$127,2,TRUE)),tblSalaries[[#This Row],[Salary in USD]],0.001)</f>
        <v>1E-3</v>
      </c>
    </row>
    <row r="705" spans="2:21" ht="15" customHeight="1" x14ac:dyDescent="0.25">
      <c r="B705" s="6" t="s">
        <v>2055</v>
      </c>
      <c r="C705" s="7">
        <v>41054.253263888888</v>
      </c>
      <c r="D705" s="8" t="s">
        <v>94</v>
      </c>
      <c r="E705" s="6">
        <v>45000</v>
      </c>
      <c r="F705" s="6" t="s">
        <v>22</v>
      </c>
      <c r="G705" s="9">
        <f>tblSalaries[[#This Row],[clean Salary (in local currency)]]*VLOOKUP(tblSalaries[[#This Row],[Currency]],tblXrate[],2,FALSE)</f>
        <v>57167.974754622352</v>
      </c>
      <c r="H705" s="6" t="s">
        <v>95</v>
      </c>
      <c r="I705" s="6" t="s">
        <v>52</v>
      </c>
      <c r="J705" s="6" t="s">
        <v>96</v>
      </c>
      <c r="K705" s="6" t="str">
        <f>VLOOKUP(tblSalaries[[#This Row],[Where do you work]],tblCountries[[Actual]:[Mapping]],2,FALSE)</f>
        <v>Netherlands</v>
      </c>
      <c r="L705" s="6" t="str">
        <f>VLOOKUP(tblSalaries[[#This Row],[clean Country]],tblCountries[[Mapping]:[Region]],2,FALSE)</f>
        <v>Europe</v>
      </c>
      <c r="M705" s="6">
        <f>VLOOKUP(tblSalaries[[#This Row],[clean Country]],tblCountries[[Mapping]:[geo_latitude]],3,FALSE)</f>
        <v>-0.23411047311343899</v>
      </c>
      <c r="N705" s="6">
        <f>VLOOKUP(tblSalaries[[#This Row],[clean Country]],tblCountries[[Mapping]:[geo_latitude]],4,FALSE)</f>
        <v>49.402635500701699</v>
      </c>
      <c r="O705" s="6" t="s">
        <v>9</v>
      </c>
      <c r="P705" s="6"/>
      <c r="Q705" s="6" t="str">
        <f>IF(tblSalaries[[#This Row],[Years of Experience]]&lt;5,"&lt;5",IF(tblSalaries[[#This Row],[Years of Experience]]&lt;10,"&lt;10",IF(tblSalaries[[#This Row],[Years of Experience]]&lt;15,"&lt;15",IF(tblSalaries[[#This Row],[Years of Experience]]&lt;20,"&lt;20"," &gt;20"))))</f>
        <v>&lt;5</v>
      </c>
      <c r="R705" s="14">
        <v>688</v>
      </c>
      <c r="S705" s="14">
        <f>VLOOKUP(tblSalaries[[#This Row],[clean Country]],Table3[[Country]:[GNI]],2,FALSE)</f>
        <v>41810</v>
      </c>
      <c r="T705" s="18">
        <f>tblSalaries[[#This Row],[Salary in USD]]/tblSalaries[[#This Row],[PPP GNI]]</f>
        <v>1.3673277865252895</v>
      </c>
      <c r="U705" s="27">
        <f>IF(ISNUMBER(VLOOKUP(tblSalaries[[#This Row],[clean Country]],calc!$B$22:$C$127,2,TRUE)),tblSalaries[[#This Row],[Salary in USD]],0.001)</f>
        <v>57167.974754622352</v>
      </c>
    </row>
    <row r="706" spans="2:21" ht="15" customHeight="1" x14ac:dyDescent="0.25">
      <c r="B706" s="6" t="s">
        <v>2942</v>
      </c>
      <c r="C706" s="7">
        <v>41057.148773148147</v>
      </c>
      <c r="D706" s="8">
        <v>45000</v>
      </c>
      <c r="E706" s="6">
        <v>45000</v>
      </c>
      <c r="F706" s="6" t="s">
        <v>22</v>
      </c>
      <c r="G706" s="9">
        <f>tblSalaries[[#This Row],[clean Salary (in local currency)]]*VLOOKUP(tblSalaries[[#This Row],[Currency]],tblXrate[],2,FALSE)</f>
        <v>57167.974754622352</v>
      </c>
      <c r="H706" s="6" t="s">
        <v>1091</v>
      </c>
      <c r="I706" s="6" t="s">
        <v>20</v>
      </c>
      <c r="J706" s="6" t="s">
        <v>1092</v>
      </c>
      <c r="K706" s="6" t="str">
        <f>VLOOKUP(tblSalaries[[#This Row],[Where do you work]],tblCountries[[Actual]:[Mapping]],2,FALSE)</f>
        <v>Netherlands</v>
      </c>
      <c r="L706" s="6" t="str">
        <f>VLOOKUP(tblSalaries[[#This Row],[clean Country]],tblCountries[[Mapping]:[Region]],2,FALSE)</f>
        <v>Europe</v>
      </c>
      <c r="M706" s="6">
        <f>VLOOKUP(tblSalaries[[#This Row],[clean Country]],tblCountries[[Mapping]:[geo_latitude]],3,FALSE)</f>
        <v>-0.23411047311343899</v>
      </c>
      <c r="N706" s="6">
        <f>VLOOKUP(tblSalaries[[#This Row],[clean Country]],tblCountries[[Mapping]:[geo_latitude]],4,FALSE)</f>
        <v>49.402635500701699</v>
      </c>
      <c r="O706" s="6" t="s">
        <v>18</v>
      </c>
      <c r="P706" s="6">
        <v>10</v>
      </c>
      <c r="Q706" s="6" t="str">
        <f>IF(tblSalaries[[#This Row],[Years of Experience]]&lt;5,"&lt;5",IF(tblSalaries[[#This Row],[Years of Experience]]&lt;10,"&lt;10",IF(tblSalaries[[#This Row],[Years of Experience]]&lt;15,"&lt;15",IF(tblSalaries[[#This Row],[Years of Experience]]&lt;20,"&lt;20"," &gt;20"))))</f>
        <v>&lt;15</v>
      </c>
      <c r="R706" s="14">
        <v>689</v>
      </c>
      <c r="S706" s="14">
        <f>VLOOKUP(tblSalaries[[#This Row],[clean Country]],Table3[[Country]:[GNI]],2,FALSE)</f>
        <v>41810</v>
      </c>
      <c r="T706" s="18">
        <f>tblSalaries[[#This Row],[Salary in USD]]/tblSalaries[[#This Row],[PPP GNI]]</f>
        <v>1.3673277865252895</v>
      </c>
      <c r="U706" s="27">
        <f>IF(ISNUMBER(VLOOKUP(tblSalaries[[#This Row],[clean Country]],calc!$B$22:$C$127,2,TRUE)),tblSalaries[[#This Row],[Salary in USD]],0.001)</f>
        <v>57167.974754622352</v>
      </c>
    </row>
    <row r="707" spans="2:21" ht="15" customHeight="1" x14ac:dyDescent="0.25">
      <c r="B707" s="6" t="s">
        <v>3115</v>
      </c>
      <c r="C707" s="7">
        <v>41057.758055555554</v>
      </c>
      <c r="D707" s="8" t="s">
        <v>1268</v>
      </c>
      <c r="E707" s="6">
        <v>45000</v>
      </c>
      <c r="F707" s="6" t="s">
        <v>22</v>
      </c>
      <c r="G707" s="9">
        <f>tblSalaries[[#This Row],[clean Salary (in local currency)]]*VLOOKUP(tblSalaries[[#This Row],[Currency]],tblXrate[],2,FALSE)</f>
        <v>57167.974754622352</v>
      </c>
      <c r="H707" s="6" t="s">
        <v>1269</v>
      </c>
      <c r="I707" s="6" t="s">
        <v>52</v>
      </c>
      <c r="J707" s="6" t="s">
        <v>608</v>
      </c>
      <c r="K707" s="6" t="str">
        <f>VLOOKUP(tblSalaries[[#This Row],[Where do you work]],tblCountries[[Actual]:[Mapping]],2,FALSE)</f>
        <v>Spain</v>
      </c>
      <c r="L707" s="6" t="str">
        <f>VLOOKUP(tblSalaries[[#This Row],[clean Country]],tblCountries[[Mapping]:[Region]],2,FALSE)</f>
        <v>Europe</v>
      </c>
      <c r="M707" s="6">
        <f>VLOOKUP(tblSalaries[[#This Row],[clean Country]],tblCountries[[Mapping]:[geo_latitude]],3,FALSE)</f>
        <v>-4.03154056226247</v>
      </c>
      <c r="N707" s="6">
        <f>VLOOKUP(tblSalaries[[#This Row],[clean Country]],tblCountries[[Mapping]:[geo_latitude]],4,FALSE)</f>
        <v>39.6029685923302</v>
      </c>
      <c r="O707" s="6" t="s">
        <v>9</v>
      </c>
      <c r="P707" s="6">
        <v>14</v>
      </c>
      <c r="Q707" s="6" t="str">
        <f>IF(tblSalaries[[#This Row],[Years of Experience]]&lt;5,"&lt;5",IF(tblSalaries[[#This Row],[Years of Experience]]&lt;10,"&lt;10",IF(tblSalaries[[#This Row],[Years of Experience]]&lt;15,"&lt;15",IF(tblSalaries[[#This Row],[Years of Experience]]&lt;20,"&lt;20"," &gt;20"))))</f>
        <v>&lt;15</v>
      </c>
      <c r="R707" s="14">
        <v>690</v>
      </c>
      <c r="S707" s="14">
        <f>VLOOKUP(tblSalaries[[#This Row],[clean Country]],Table3[[Country]:[GNI]],2,FALSE)</f>
        <v>31800</v>
      </c>
      <c r="T707" s="18">
        <f>tblSalaries[[#This Row],[Salary in USD]]/tblSalaries[[#This Row],[PPP GNI]]</f>
        <v>1.7977350551768034</v>
      </c>
      <c r="U707" s="27">
        <f>IF(ISNUMBER(VLOOKUP(tblSalaries[[#This Row],[clean Country]],calc!$B$22:$C$127,2,TRUE)),tblSalaries[[#This Row],[Salary in USD]],0.001)</f>
        <v>57167.974754622352</v>
      </c>
    </row>
    <row r="708" spans="2:21" ht="15" customHeight="1" x14ac:dyDescent="0.25">
      <c r="B708" s="6" t="s">
        <v>3342</v>
      </c>
      <c r="C708" s="7">
        <v>41058.814664351848</v>
      </c>
      <c r="D708" s="8">
        <v>45000</v>
      </c>
      <c r="E708" s="6">
        <v>45000</v>
      </c>
      <c r="F708" s="6" t="s">
        <v>22</v>
      </c>
      <c r="G708" s="9">
        <f>tblSalaries[[#This Row],[clean Salary (in local currency)]]*VLOOKUP(tblSalaries[[#This Row],[Currency]],tblXrate[],2,FALSE)</f>
        <v>57167.974754622352</v>
      </c>
      <c r="H708" s="6" t="s">
        <v>1529</v>
      </c>
      <c r="I708" s="6" t="s">
        <v>488</v>
      </c>
      <c r="J708" s="6" t="s">
        <v>24</v>
      </c>
      <c r="K708" s="6" t="str">
        <f>VLOOKUP(tblSalaries[[#This Row],[Where do you work]],tblCountries[[Actual]:[Mapping]],2,FALSE)</f>
        <v>Germany</v>
      </c>
      <c r="L708" s="6" t="str">
        <f>VLOOKUP(tblSalaries[[#This Row],[clean Country]],tblCountries[[Mapping]:[Region]],2,FALSE)</f>
        <v>Europe</v>
      </c>
      <c r="M708" s="6">
        <f>VLOOKUP(tblSalaries[[#This Row],[clean Country]],tblCountries[[Mapping]:[geo_latitude]],3,FALSE)</f>
        <v>10.370231137780101</v>
      </c>
      <c r="N708" s="6">
        <f>VLOOKUP(tblSalaries[[#This Row],[clean Country]],tblCountries[[Mapping]:[geo_latitude]],4,FALSE)</f>
        <v>51.322924262780397</v>
      </c>
      <c r="O708" s="6" t="s">
        <v>9</v>
      </c>
      <c r="P708" s="6">
        <v>12</v>
      </c>
      <c r="Q708" s="6" t="str">
        <f>IF(tblSalaries[[#This Row],[Years of Experience]]&lt;5,"&lt;5",IF(tblSalaries[[#This Row],[Years of Experience]]&lt;10,"&lt;10",IF(tblSalaries[[#This Row],[Years of Experience]]&lt;15,"&lt;15",IF(tblSalaries[[#This Row],[Years of Experience]]&lt;20,"&lt;20"," &gt;20"))))</f>
        <v>&lt;15</v>
      </c>
      <c r="R708" s="14">
        <v>691</v>
      </c>
      <c r="S708" s="14">
        <f>VLOOKUP(tblSalaries[[#This Row],[clean Country]],Table3[[Country]:[GNI]],2,FALSE)</f>
        <v>38100</v>
      </c>
      <c r="T708" s="18">
        <f>tblSalaries[[#This Row],[Salary in USD]]/tblSalaries[[#This Row],[PPP GNI]]</f>
        <v>1.5004717783365447</v>
      </c>
      <c r="U708" s="27">
        <f>IF(ISNUMBER(VLOOKUP(tblSalaries[[#This Row],[clean Country]],calc!$B$22:$C$127,2,TRUE)),tblSalaries[[#This Row],[Salary in USD]],0.001)</f>
        <v>57167.974754622352</v>
      </c>
    </row>
    <row r="709" spans="2:21" ht="15" customHeight="1" x14ac:dyDescent="0.25">
      <c r="B709" s="6" t="s">
        <v>3785</v>
      </c>
      <c r="C709" s="7">
        <v>41073.025972222225</v>
      </c>
      <c r="D709" s="8" t="s">
        <v>1268</v>
      </c>
      <c r="E709" s="6">
        <v>45000</v>
      </c>
      <c r="F709" s="6" t="s">
        <v>22</v>
      </c>
      <c r="G709" s="9">
        <f>tblSalaries[[#This Row],[clean Salary (in local currency)]]*VLOOKUP(tblSalaries[[#This Row],[Currency]],tblXrate[],2,FALSE)</f>
        <v>57167.974754622352</v>
      </c>
      <c r="H709" s="6" t="s">
        <v>1922</v>
      </c>
      <c r="I709" s="6" t="s">
        <v>20</v>
      </c>
      <c r="J709" s="6" t="s">
        <v>628</v>
      </c>
      <c r="K709" s="6" t="str">
        <f>VLOOKUP(tblSalaries[[#This Row],[Where do you work]],tblCountries[[Actual]:[Mapping]],2,FALSE)</f>
        <v>Netherlands</v>
      </c>
      <c r="L709" s="6" t="str">
        <f>VLOOKUP(tblSalaries[[#This Row],[clean Country]],tblCountries[[Mapping]:[Region]],2,FALSE)</f>
        <v>Europe</v>
      </c>
      <c r="M709" s="6">
        <f>VLOOKUP(tblSalaries[[#This Row],[clean Country]],tblCountries[[Mapping]:[geo_latitude]],3,FALSE)</f>
        <v>-0.23411047311343899</v>
      </c>
      <c r="N709" s="6">
        <f>VLOOKUP(tblSalaries[[#This Row],[clean Country]],tblCountries[[Mapping]:[geo_latitude]],4,FALSE)</f>
        <v>49.402635500701699</v>
      </c>
      <c r="O709" s="6" t="s">
        <v>18</v>
      </c>
      <c r="P709" s="6">
        <v>14</v>
      </c>
      <c r="Q709" s="6" t="str">
        <f>IF(tblSalaries[[#This Row],[Years of Experience]]&lt;5,"&lt;5",IF(tblSalaries[[#This Row],[Years of Experience]]&lt;10,"&lt;10",IF(tblSalaries[[#This Row],[Years of Experience]]&lt;15,"&lt;15",IF(tblSalaries[[#This Row],[Years of Experience]]&lt;20,"&lt;20"," &gt;20"))))</f>
        <v>&lt;15</v>
      </c>
      <c r="R709" s="14">
        <v>692</v>
      </c>
      <c r="S709" s="14">
        <f>VLOOKUP(tblSalaries[[#This Row],[clean Country]],Table3[[Country]:[GNI]],2,FALSE)</f>
        <v>41810</v>
      </c>
      <c r="T709" s="18">
        <f>tblSalaries[[#This Row],[Salary in USD]]/tblSalaries[[#This Row],[PPP GNI]]</f>
        <v>1.3673277865252895</v>
      </c>
      <c r="U709" s="27">
        <f>IF(ISNUMBER(VLOOKUP(tblSalaries[[#This Row],[clean Country]],calc!$B$22:$C$127,2,TRUE)),tblSalaries[[#This Row],[Salary in USD]],0.001)</f>
        <v>57167.974754622352</v>
      </c>
    </row>
    <row r="710" spans="2:21" ht="15" customHeight="1" x14ac:dyDescent="0.25">
      <c r="B710" s="6" t="s">
        <v>2057</v>
      </c>
      <c r="C710" s="7">
        <v>41054.253668981481</v>
      </c>
      <c r="D710" s="8">
        <v>57000</v>
      </c>
      <c r="E710" s="6">
        <v>57000</v>
      </c>
      <c r="F710" s="6" t="s">
        <v>6</v>
      </c>
      <c r="G710" s="9">
        <f>tblSalaries[[#This Row],[clean Salary (in local currency)]]*VLOOKUP(tblSalaries[[#This Row],[Currency]],tblXrate[],2,FALSE)</f>
        <v>57000</v>
      </c>
      <c r="H710" s="6" t="s">
        <v>99</v>
      </c>
      <c r="I710" s="6" t="s">
        <v>310</v>
      </c>
      <c r="J710" s="6" t="s">
        <v>15</v>
      </c>
      <c r="K710" s="6" t="str">
        <f>VLOOKUP(tblSalaries[[#This Row],[Where do you work]],tblCountries[[Actual]:[Mapping]],2,FALSE)</f>
        <v>USA</v>
      </c>
      <c r="L710" s="6" t="str">
        <f>VLOOKUP(tblSalaries[[#This Row],[clean Country]],tblCountries[[Mapping]:[Region]],2,FALSE)</f>
        <v>America</v>
      </c>
      <c r="M710" s="6">
        <f>VLOOKUP(tblSalaries[[#This Row],[clean Country]],tblCountries[[Mapping]:[geo_latitude]],3,FALSE)</f>
        <v>-100.37109375</v>
      </c>
      <c r="N710" s="6">
        <f>VLOOKUP(tblSalaries[[#This Row],[clean Country]],tblCountries[[Mapping]:[geo_latitude]],4,FALSE)</f>
        <v>40.580584664127599</v>
      </c>
      <c r="O710" s="6" t="s">
        <v>18</v>
      </c>
      <c r="P710" s="6"/>
      <c r="Q710" s="6" t="str">
        <f>IF(tblSalaries[[#This Row],[Years of Experience]]&lt;5,"&lt;5",IF(tblSalaries[[#This Row],[Years of Experience]]&lt;10,"&lt;10",IF(tblSalaries[[#This Row],[Years of Experience]]&lt;15,"&lt;15",IF(tblSalaries[[#This Row],[Years of Experience]]&lt;20,"&lt;20"," &gt;20"))))</f>
        <v>&lt;5</v>
      </c>
      <c r="R710" s="14">
        <v>693</v>
      </c>
      <c r="S710" s="14">
        <f>VLOOKUP(tblSalaries[[#This Row],[clean Country]],Table3[[Country]:[GNI]],2,FALSE)</f>
        <v>47310</v>
      </c>
      <c r="T710" s="18">
        <f>tblSalaries[[#This Row],[Salary in USD]]/tblSalaries[[#This Row],[PPP GNI]]</f>
        <v>1.2048192771084338</v>
      </c>
      <c r="U710" s="27">
        <f>IF(ISNUMBER(VLOOKUP(tblSalaries[[#This Row],[clean Country]],calc!$B$22:$C$127,2,TRUE)),tblSalaries[[#This Row],[Salary in USD]],0.001)</f>
        <v>1E-3</v>
      </c>
    </row>
    <row r="711" spans="2:21" ht="15" customHeight="1" x14ac:dyDescent="0.25">
      <c r="B711" s="6" t="s">
        <v>2077</v>
      </c>
      <c r="C711" s="7">
        <v>41054.950694444444</v>
      </c>
      <c r="D711" s="8">
        <v>57000</v>
      </c>
      <c r="E711" s="6">
        <v>57000</v>
      </c>
      <c r="F711" s="6" t="s">
        <v>6</v>
      </c>
      <c r="G711" s="9">
        <f>tblSalaries[[#This Row],[clean Salary (in local currency)]]*VLOOKUP(tblSalaries[[#This Row],[Currency]],tblXrate[],2,FALSE)</f>
        <v>57000</v>
      </c>
      <c r="H711" s="6" t="s">
        <v>121</v>
      </c>
      <c r="I711" s="6" t="s">
        <v>20</v>
      </c>
      <c r="J711" s="6" t="s">
        <v>15</v>
      </c>
      <c r="K711" s="6" t="str">
        <f>VLOOKUP(tblSalaries[[#This Row],[Where do you work]],tblCountries[[Actual]:[Mapping]],2,FALSE)</f>
        <v>USA</v>
      </c>
      <c r="L711" s="6" t="str">
        <f>VLOOKUP(tblSalaries[[#This Row],[clean Country]],tblCountries[[Mapping]:[Region]],2,FALSE)</f>
        <v>America</v>
      </c>
      <c r="M711" s="6">
        <f>VLOOKUP(tblSalaries[[#This Row],[clean Country]],tblCountries[[Mapping]:[geo_latitude]],3,FALSE)</f>
        <v>-100.37109375</v>
      </c>
      <c r="N711" s="6">
        <f>VLOOKUP(tblSalaries[[#This Row],[clean Country]],tblCountries[[Mapping]:[geo_latitude]],4,FALSE)</f>
        <v>40.580584664127599</v>
      </c>
      <c r="O711" s="6" t="s">
        <v>9</v>
      </c>
      <c r="P711" s="6"/>
      <c r="Q711" s="6" t="str">
        <f>IF(tblSalaries[[#This Row],[Years of Experience]]&lt;5,"&lt;5",IF(tblSalaries[[#This Row],[Years of Experience]]&lt;10,"&lt;10",IF(tblSalaries[[#This Row],[Years of Experience]]&lt;15,"&lt;15",IF(tblSalaries[[#This Row],[Years of Experience]]&lt;20,"&lt;20"," &gt;20"))))</f>
        <v>&lt;5</v>
      </c>
      <c r="R711" s="14">
        <v>694</v>
      </c>
      <c r="S711" s="14">
        <f>VLOOKUP(tblSalaries[[#This Row],[clean Country]],Table3[[Country]:[GNI]],2,FALSE)</f>
        <v>47310</v>
      </c>
      <c r="T711" s="18">
        <f>tblSalaries[[#This Row],[Salary in USD]]/tblSalaries[[#This Row],[PPP GNI]]</f>
        <v>1.2048192771084338</v>
      </c>
      <c r="U711" s="27">
        <f>IF(ISNUMBER(VLOOKUP(tblSalaries[[#This Row],[clean Country]],calc!$B$22:$C$127,2,TRUE)),tblSalaries[[#This Row],[Salary in USD]],0.001)</f>
        <v>1E-3</v>
      </c>
    </row>
    <row r="712" spans="2:21" ht="15" customHeight="1" x14ac:dyDescent="0.25">
      <c r="B712" s="6" t="s">
        <v>2105</v>
      </c>
      <c r="C712" s="7">
        <v>41055.028240740743</v>
      </c>
      <c r="D712" s="8">
        <v>57000</v>
      </c>
      <c r="E712" s="6">
        <v>57000</v>
      </c>
      <c r="F712" s="6" t="s">
        <v>6</v>
      </c>
      <c r="G712" s="9">
        <f>tblSalaries[[#This Row],[clean Salary (in local currency)]]*VLOOKUP(tblSalaries[[#This Row],[Currency]],tblXrate[],2,FALSE)</f>
        <v>57000</v>
      </c>
      <c r="H712" s="6" t="s">
        <v>158</v>
      </c>
      <c r="I712" s="6" t="s">
        <v>52</v>
      </c>
      <c r="J712" s="6" t="s">
        <v>15</v>
      </c>
      <c r="K712" s="6" t="str">
        <f>VLOOKUP(tblSalaries[[#This Row],[Where do you work]],tblCountries[[Actual]:[Mapping]],2,FALSE)</f>
        <v>USA</v>
      </c>
      <c r="L712" s="6" t="str">
        <f>VLOOKUP(tblSalaries[[#This Row],[clean Country]],tblCountries[[Mapping]:[Region]],2,FALSE)</f>
        <v>America</v>
      </c>
      <c r="M712" s="6">
        <f>VLOOKUP(tblSalaries[[#This Row],[clean Country]],tblCountries[[Mapping]:[geo_latitude]],3,FALSE)</f>
        <v>-100.37109375</v>
      </c>
      <c r="N712" s="6">
        <f>VLOOKUP(tblSalaries[[#This Row],[clean Country]],tblCountries[[Mapping]:[geo_latitude]],4,FALSE)</f>
        <v>40.580584664127599</v>
      </c>
      <c r="O712" s="6" t="s">
        <v>9</v>
      </c>
      <c r="P712" s="6"/>
      <c r="Q712" s="6" t="str">
        <f>IF(tblSalaries[[#This Row],[Years of Experience]]&lt;5,"&lt;5",IF(tblSalaries[[#This Row],[Years of Experience]]&lt;10,"&lt;10",IF(tblSalaries[[#This Row],[Years of Experience]]&lt;15,"&lt;15",IF(tblSalaries[[#This Row],[Years of Experience]]&lt;20,"&lt;20"," &gt;20"))))</f>
        <v>&lt;5</v>
      </c>
      <c r="R712" s="14">
        <v>695</v>
      </c>
      <c r="S712" s="14">
        <f>VLOOKUP(tblSalaries[[#This Row],[clean Country]],Table3[[Country]:[GNI]],2,FALSE)</f>
        <v>47310</v>
      </c>
      <c r="T712" s="18">
        <f>tblSalaries[[#This Row],[Salary in USD]]/tblSalaries[[#This Row],[PPP GNI]]</f>
        <v>1.2048192771084338</v>
      </c>
      <c r="U712" s="27">
        <f>IF(ISNUMBER(VLOOKUP(tblSalaries[[#This Row],[clean Country]],calc!$B$22:$C$127,2,TRUE)),tblSalaries[[#This Row],[Salary in USD]],0.001)</f>
        <v>1E-3</v>
      </c>
    </row>
    <row r="713" spans="2:21" ht="15" customHeight="1" x14ac:dyDescent="0.25">
      <c r="B713" s="6" t="s">
        <v>2149</v>
      </c>
      <c r="C713" s="7">
        <v>41055.030578703707</v>
      </c>
      <c r="D713" s="8">
        <v>57000</v>
      </c>
      <c r="E713" s="6">
        <v>57000</v>
      </c>
      <c r="F713" s="6" t="s">
        <v>6</v>
      </c>
      <c r="G713" s="9">
        <f>tblSalaries[[#This Row],[clean Salary (in local currency)]]*VLOOKUP(tblSalaries[[#This Row],[Currency]],tblXrate[],2,FALSE)</f>
        <v>57000</v>
      </c>
      <c r="H713" s="6" t="s">
        <v>213</v>
      </c>
      <c r="I713" s="6" t="s">
        <v>279</v>
      </c>
      <c r="J713" s="6" t="s">
        <v>15</v>
      </c>
      <c r="K713" s="6" t="str">
        <f>VLOOKUP(tblSalaries[[#This Row],[Where do you work]],tblCountries[[Actual]:[Mapping]],2,FALSE)</f>
        <v>USA</v>
      </c>
      <c r="L713" s="6" t="str">
        <f>VLOOKUP(tblSalaries[[#This Row],[clean Country]],tblCountries[[Mapping]:[Region]],2,FALSE)</f>
        <v>America</v>
      </c>
      <c r="M713" s="6">
        <f>VLOOKUP(tblSalaries[[#This Row],[clean Country]],tblCountries[[Mapping]:[geo_latitude]],3,FALSE)</f>
        <v>-100.37109375</v>
      </c>
      <c r="N713" s="6">
        <f>VLOOKUP(tblSalaries[[#This Row],[clean Country]],tblCountries[[Mapping]:[geo_latitude]],4,FALSE)</f>
        <v>40.580584664127599</v>
      </c>
      <c r="O713" s="6" t="s">
        <v>9</v>
      </c>
      <c r="P713" s="6"/>
      <c r="Q713" s="6" t="str">
        <f>IF(tblSalaries[[#This Row],[Years of Experience]]&lt;5,"&lt;5",IF(tblSalaries[[#This Row],[Years of Experience]]&lt;10,"&lt;10",IF(tblSalaries[[#This Row],[Years of Experience]]&lt;15,"&lt;15",IF(tblSalaries[[#This Row],[Years of Experience]]&lt;20,"&lt;20"," &gt;20"))))</f>
        <v>&lt;5</v>
      </c>
      <c r="R713" s="14">
        <v>696</v>
      </c>
      <c r="S713" s="14">
        <f>VLOOKUP(tblSalaries[[#This Row],[clean Country]],Table3[[Country]:[GNI]],2,FALSE)</f>
        <v>47310</v>
      </c>
      <c r="T713" s="18">
        <f>tblSalaries[[#This Row],[Salary in USD]]/tblSalaries[[#This Row],[PPP GNI]]</f>
        <v>1.2048192771084338</v>
      </c>
      <c r="U713" s="27">
        <f>IF(ISNUMBER(VLOOKUP(tblSalaries[[#This Row],[clean Country]],calc!$B$22:$C$127,2,TRUE)),tblSalaries[[#This Row],[Salary in USD]],0.001)</f>
        <v>1E-3</v>
      </c>
    </row>
    <row r="714" spans="2:21" ht="15" customHeight="1" x14ac:dyDescent="0.25">
      <c r="B714" s="6" t="s">
        <v>2516</v>
      </c>
      <c r="C714" s="7">
        <v>41055.189618055556</v>
      </c>
      <c r="D714" s="8" t="s">
        <v>618</v>
      </c>
      <c r="E714" s="6">
        <v>57000</v>
      </c>
      <c r="F714" s="6" t="s">
        <v>6</v>
      </c>
      <c r="G714" s="9">
        <f>tblSalaries[[#This Row],[clean Salary (in local currency)]]*VLOOKUP(tblSalaries[[#This Row],[Currency]],tblXrate[],2,FALSE)</f>
        <v>57000</v>
      </c>
      <c r="H714" s="6" t="s">
        <v>619</v>
      </c>
      <c r="I714" s="6" t="s">
        <v>52</v>
      </c>
      <c r="J714" s="6" t="s">
        <v>620</v>
      </c>
      <c r="K714" s="6" t="str">
        <f>VLOOKUP(tblSalaries[[#This Row],[Where do you work]],tblCountries[[Actual]:[Mapping]],2,FALSE)</f>
        <v>Israel</v>
      </c>
      <c r="L714" s="6" t="str">
        <f>VLOOKUP(tblSalaries[[#This Row],[clean Country]],tblCountries[[Mapping]:[Region]],2,FALSE)</f>
        <v>MENA</v>
      </c>
      <c r="M714" s="6">
        <f>VLOOKUP(tblSalaries[[#This Row],[clean Country]],tblCountries[[Mapping]:[geo_latitude]],3,FALSE)</f>
        <v>34.976029031563399</v>
      </c>
      <c r="N714" s="6">
        <f>VLOOKUP(tblSalaries[[#This Row],[clean Country]],tblCountries[[Mapping]:[geo_latitude]],4,FALSE)</f>
        <v>31.563409567095999</v>
      </c>
      <c r="O714" s="6" t="s">
        <v>9</v>
      </c>
      <c r="P714" s="6"/>
      <c r="Q714" s="6" t="str">
        <f>IF(tblSalaries[[#This Row],[Years of Experience]]&lt;5,"&lt;5",IF(tblSalaries[[#This Row],[Years of Experience]]&lt;10,"&lt;10",IF(tblSalaries[[#This Row],[Years of Experience]]&lt;15,"&lt;15",IF(tblSalaries[[#This Row],[Years of Experience]]&lt;20,"&lt;20"," &gt;20"))))</f>
        <v>&lt;5</v>
      </c>
      <c r="R714" s="14">
        <v>697</v>
      </c>
      <c r="S714" s="14">
        <f>VLOOKUP(tblSalaries[[#This Row],[clean Country]],Table3[[Country]:[GNI]],2,FALSE)</f>
        <v>27660</v>
      </c>
      <c r="T714" s="18">
        <f>tblSalaries[[#This Row],[Salary in USD]]/tblSalaries[[#This Row],[PPP GNI]]</f>
        <v>2.0607375271149673</v>
      </c>
      <c r="U714" s="27">
        <f>IF(ISNUMBER(VLOOKUP(tblSalaries[[#This Row],[clean Country]],calc!$B$22:$C$127,2,TRUE)),tblSalaries[[#This Row],[Salary in USD]],0.001)</f>
        <v>57000</v>
      </c>
    </row>
    <row r="715" spans="2:21" ht="15" customHeight="1" x14ac:dyDescent="0.25">
      <c r="B715" s="6" t="s">
        <v>2939</v>
      </c>
      <c r="C715" s="7">
        <v>41057.062835648147</v>
      </c>
      <c r="D715" s="8">
        <v>57000</v>
      </c>
      <c r="E715" s="6">
        <v>57000</v>
      </c>
      <c r="F715" s="6" t="s">
        <v>6</v>
      </c>
      <c r="G715" s="9">
        <f>tblSalaries[[#This Row],[clean Salary (in local currency)]]*VLOOKUP(tblSalaries[[#This Row],[Currency]],tblXrate[],2,FALSE)</f>
        <v>57000</v>
      </c>
      <c r="H715" s="6" t="s">
        <v>1088</v>
      </c>
      <c r="I715" s="6" t="s">
        <v>279</v>
      </c>
      <c r="J715" s="6" t="s">
        <v>15</v>
      </c>
      <c r="K715" s="6" t="str">
        <f>VLOOKUP(tblSalaries[[#This Row],[Where do you work]],tblCountries[[Actual]:[Mapping]],2,FALSE)</f>
        <v>USA</v>
      </c>
      <c r="L715" s="6" t="str">
        <f>VLOOKUP(tblSalaries[[#This Row],[clean Country]],tblCountries[[Mapping]:[Region]],2,FALSE)</f>
        <v>America</v>
      </c>
      <c r="M715" s="6">
        <f>VLOOKUP(tblSalaries[[#This Row],[clean Country]],tblCountries[[Mapping]:[geo_latitude]],3,FALSE)</f>
        <v>-100.37109375</v>
      </c>
      <c r="N715" s="6">
        <f>VLOOKUP(tblSalaries[[#This Row],[clean Country]],tblCountries[[Mapping]:[geo_latitude]],4,FALSE)</f>
        <v>40.580584664127599</v>
      </c>
      <c r="O715" s="6" t="s">
        <v>18</v>
      </c>
      <c r="P715" s="6">
        <v>4</v>
      </c>
      <c r="Q715" s="6" t="str">
        <f>IF(tblSalaries[[#This Row],[Years of Experience]]&lt;5,"&lt;5",IF(tblSalaries[[#This Row],[Years of Experience]]&lt;10,"&lt;10",IF(tblSalaries[[#This Row],[Years of Experience]]&lt;15,"&lt;15",IF(tblSalaries[[#This Row],[Years of Experience]]&lt;20,"&lt;20"," &gt;20"))))</f>
        <v>&lt;5</v>
      </c>
      <c r="R715" s="14">
        <v>698</v>
      </c>
      <c r="S715" s="14">
        <f>VLOOKUP(tblSalaries[[#This Row],[clean Country]],Table3[[Country]:[GNI]],2,FALSE)</f>
        <v>47310</v>
      </c>
      <c r="T715" s="18">
        <f>tblSalaries[[#This Row],[Salary in USD]]/tblSalaries[[#This Row],[PPP GNI]]</f>
        <v>1.2048192771084338</v>
      </c>
      <c r="U715" s="27">
        <f>IF(ISNUMBER(VLOOKUP(tblSalaries[[#This Row],[clean Country]],calc!$B$22:$C$127,2,TRUE)),tblSalaries[[#This Row],[Salary in USD]],0.001)</f>
        <v>1E-3</v>
      </c>
    </row>
    <row r="716" spans="2:21" ht="15" customHeight="1" x14ac:dyDescent="0.25">
      <c r="B716" s="6" t="s">
        <v>3803</v>
      </c>
      <c r="C716" s="7">
        <v>41074.114386574074</v>
      </c>
      <c r="D716" s="8">
        <v>57000</v>
      </c>
      <c r="E716" s="6">
        <v>57000</v>
      </c>
      <c r="F716" s="6" t="s">
        <v>6</v>
      </c>
      <c r="G716" s="9">
        <f>tblSalaries[[#This Row],[clean Salary (in local currency)]]*VLOOKUP(tblSalaries[[#This Row],[Currency]],tblXrate[],2,FALSE)</f>
        <v>57000</v>
      </c>
      <c r="H716" s="6" t="s">
        <v>1369</v>
      </c>
      <c r="I716" s="6" t="s">
        <v>310</v>
      </c>
      <c r="J716" s="6" t="s">
        <v>15</v>
      </c>
      <c r="K716" s="6" t="str">
        <f>VLOOKUP(tblSalaries[[#This Row],[Where do you work]],tblCountries[[Actual]:[Mapping]],2,FALSE)</f>
        <v>USA</v>
      </c>
      <c r="L716" s="6" t="str">
        <f>VLOOKUP(tblSalaries[[#This Row],[clean Country]],tblCountries[[Mapping]:[Region]],2,FALSE)</f>
        <v>America</v>
      </c>
      <c r="M716" s="6">
        <f>VLOOKUP(tblSalaries[[#This Row],[clean Country]],tblCountries[[Mapping]:[geo_latitude]],3,FALSE)</f>
        <v>-100.37109375</v>
      </c>
      <c r="N716" s="6">
        <f>VLOOKUP(tblSalaries[[#This Row],[clean Country]],tblCountries[[Mapping]:[geo_latitude]],4,FALSE)</f>
        <v>40.580584664127599</v>
      </c>
      <c r="O716" s="6" t="s">
        <v>9</v>
      </c>
      <c r="P716" s="6">
        <v>9</v>
      </c>
      <c r="Q716" s="6" t="str">
        <f>IF(tblSalaries[[#This Row],[Years of Experience]]&lt;5,"&lt;5",IF(tblSalaries[[#This Row],[Years of Experience]]&lt;10,"&lt;10",IF(tblSalaries[[#This Row],[Years of Experience]]&lt;15,"&lt;15",IF(tblSalaries[[#This Row],[Years of Experience]]&lt;20,"&lt;20"," &gt;20"))))</f>
        <v>&lt;10</v>
      </c>
      <c r="R716" s="14">
        <v>699</v>
      </c>
      <c r="S716" s="14">
        <f>VLOOKUP(tblSalaries[[#This Row],[clean Country]],Table3[[Country]:[GNI]],2,FALSE)</f>
        <v>47310</v>
      </c>
      <c r="T716" s="18">
        <f>tblSalaries[[#This Row],[Salary in USD]]/tblSalaries[[#This Row],[PPP GNI]]</f>
        <v>1.2048192771084338</v>
      </c>
      <c r="U716" s="27">
        <f>IF(ISNUMBER(VLOOKUP(tblSalaries[[#This Row],[clean Country]],calc!$B$22:$C$127,2,TRUE)),tblSalaries[[#This Row],[Salary in USD]],0.001)</f>
        <v>1E-3</v>
      </c>
    </row>
    <row r="717" spans="2:21" ht="15" customHeight="1" x14ac:dyDescent="0.25">
      <c r="B717" s="6" t="s">
        <v>3690</v>
      </c>
      <c r="C717" s="7">
        <v>41066.926701388889</v>
      </c>
      <c r="D717" s="8" t="s">
        <v>1851</v>
      </c>
      <c r="E717" s="6">
        <v>36000</v>
      </c>
      <c r="F717" s="6" t="s">
        <v>69</v>
      </c>
      <c r="G717" s="9">
        <f>tblSalaries[[#This Row],[clean Salary (in local currency)]]*VLOOKUP(tblSalaries[[#This Row],[Currency]],tblXrate[],2,FALSE)</f>
        <v>56742.417794422225</v>
      </c>
      <c r="H717" s="6" t="s">
        <v>1852</v>
      </c>
      <c r="I717" s="6" t="s">
        <v>52</v>
      </c>
      <c r="J717" s="6" t="s">
        <v>71</v>
      </c>
      <c r="K717" s="6" t="str">
        <f>VLOOKUP(tblSalaries[[#This Row],[Where do you work]],tblCountries[[Actual]:[Mapping]],2,FALSE)</f>
        <v>UK</v>
      </c>
      <c r="L717" s="6" t="str">
        <f>VLOOKUP(tblSalaries[[#This Row],[clean Country]],tblCountries[[Mapping]:[Region]],2,FALSE)</f>
        <v>Europe</v>
      </c>
      <c r="M717" s="6">
        <f>VLOOKUP(tblSalaries[[#This Row],[clean Country]],tblCountries[[Mapping]:[geo_latitude]],3,FALSE)</f>
        <v>-3.2765753000000002</v>
      </c>
      <c r="N717" s="6">
        <f>VLOOKUP(tblSalaries[[#This Row],[clean Country]],tblCountries[[Mapping]:[geo_latitude]],4,FALSE)</f>
        <v>54.702354499999998</v>
      </c>
      <c r="O717" s="6" t="s">
        <v>25</v>
      </c>
      <c r="P717" s="6">
        <v>25</v>
      </c>
      <c r="Q717" s="6" t="str">
        <f>IF(tblSalaries[[#This Row],[Years of Experience]]&lt;5,"&lt;5",IF(tblSalaries[[#This Row],[Years of Experience]]&lt;10,"&lt;10",IF(tblSalaries[[#This Row],[Years of Experience]]&lt;15,"&lt;15",IF(tblSalaries[[#This Row],[Years of Experience]]&lt;20,"&lt;20"," &gt;20"))))</f>
        <v xml:space="preserve"> &gt;20</v>
      </c>
      <c r="R717" s="14">
        <v>700</v>
      </c>
      <c r="S717" s="14">
        <f>VLOOKUP(tblSalaries[[#This Row],[clean Country]],Table3[[Country]:[GNI]],2,FALSE)</f>
        <v>35840</v>
      </c>
      <c r="T717" s="18">
        <f>tblSalaries[[#This Row],[Salary in USD]]/tblSalaries[[#This Row],[PPP GNI]]</f>
        <v>1.5832147822104414</v>
      </c>
      <c r="U717" s="27">
        <f>IF(ISNUMBER(VLOOKUP(tblSalaries[[#This Row],[clean Country]],calc!$B$22:$C$127,2,TRUE)),tblSalaries[[#This Row],[Salary in USD]],0.001)</f>
        <v>56742.417794422225</v>
      </c>
    </row>
    <row r="718" spans="2:21" ht="15" customHeight="1" x14ac:dyDescent="0.25">
      <c r="B718" s="6" t="s">
        <v>3798</v>
      </c>
      <c r="C718" s="7">
        <v>41073.815254629626</v>
      </c>
      <c r="D718" s="8" t="s">
        <v>1937</v>
      </c>
      <c r="E718" s="6">
        <v>36000</v>
      </c>
      <c r="F718" s="6" t="s">
        <v>69</v>
      </c>
      <c r="G718" s="9">
        <f>tblSalaries[[#This Row],[clean Salary (in local currency)]]*VLOOKUP(tblSalaries[[#This Row],[Currency]],tblXrate[],2,FALSE)</f>
        <v>56742.417794422225</v>
      </c>
      <c r="H718" s="6" t="s">
        <v>1938</v>
      </c>
      <c r="I718" s="6" t="s">
        <v>52</v>
      </c>
      <c r="J718" s="6" t="s">
        <v>71</v>
      </c>
      <c r="K718" s="6" t="str">
        <f>VLOOKUP(tblSalaries[[#This Row],[Where do you work]],tblCountries[[Actual]:[Mapping]],2,FALSE)</f>
        <v>UK</v>
      </c>
      <c r="L718" s="6" t="str">
        <f>VLOOKUP(tblSalaries[[#This Row],[clean Country]],tblCountries[[Mapping]:[Region]],2,FALSE)</f>
        <v>Europe</v>
      </c>
      <c r="M718" s="6">
        <f>VLOOKUP(tblSalaries[[#This Row],[clean Country]],tblCountries[[Mapping]:[geo_latitude]],3,FALSE)</f>
        <v>-3.2765753000000002</v>
      </c>
      <c r="N718" s="6">
        <f>VLOOKUP(tblSalaries[[#This Row],[clean Country]],tblCountries[[Mapping]:[geo_latitude]],4,FALSE)</f>
        <v>54.702354499999998</v>
      </c>
      <c r="O718" s="6" t="s">
        <v>13</v>
      </c>
      <c r="P718" s="6">
        <v>7</v>
      </c>
      <c r="Q718" s="6" t="str">
        <f>IF(tblSalaries[[#This Row],[Years of Experience]]&lt;5,"&lt;5",IF(tblSalaries[[#This Row],[Years of Experience]]&lt;10,"&lt;10",IF(tblSalaries[[#This Row],[Years of Experience]]&lt;15,"&lt;15",IF(tblSalaries[[#This Row],[Years of Experience]]&lt;20,"&lt;20"," &gt;20"))))</f>
        <v>&lt;10</v>
      </c>
      <c r="R718" s="14">
        <v>701</v>
      </c>
      <c r="S718" s="14">
        <f>VLOOKUP(tblSalaries[[#This Row],[clean Country]],Table3[[Country]:[GNI]],2,FALSE)</f>
        <v>35840</v>
      </c>
      <c r="T718" s="18">
        <f>tblSalaries[[#This Row],[Salary in USD]]/tblSalaries[[#This Row],[PPP GNI]]</f>
        <v>1.5832147822104414</v>
      </c>
      <c r="U718" s="27">
        <f>IF(ISNUMBER(VLOOKUP(tblSalaries[[#This Row],[clean Country]],calc!$B$22:$C$127,2,TRUE)),tblSalaries[[#This Row],[Salary in USD]],0.001)</f>
        <v>56742.417794422225</v>
      </c>
    </row>
    <row r="719" spans="2:21" ht="15" customHeight="1" x14ac:dyDescent="0.25">
      <c r="B719" s="6" t="s">
        <v>3652</v>
      </c>
      <c r="C719" s="7">
        <v>41065.529606481483</v>
      </c>
      <c r="D719" s="8" t="s">
        <v>1823</v>
      </c>
      <c r="E719" s="6">
        <v>71000</v>
      </c>
      <c r="F719" s="6" t="s">
        <v>670</v>
      </c>
      <c r="G719" s="9">
        <f>tblSalaries[[#This Row],[clean Salary (in local currency)]]*VLOOKUP(tblSalaries[[#This Row],[Currency]],tblXrate[],2,FALSE)</f>
        <v>56628.754645950656</v>
      </c>
      <c r="H719" s="6" t="s">
        <v>207</v>
      </c>
      <c r="I719" s="6" t="s">
        <v>20</v>
      </c>
      <c r="J719" s="6" t="s">
        <v>1097</v>
      </c>
      <c r="K719" s="6" t="str">
        <f>VLOOKUP(tblSalaries[[#This Row],[Where do you work]],tblCountries[[Actual]:[Mapping]],2,FALSE)</f>
        <v>New Zealand</v>
      </c>
      <c r="L719" s="6" t="str">
        <f>VLOOKUP(tblSalaries[[#This Row],[clean Country]],tblCountries[[Mapping]:[Region]],2,FALSE)</f>
        <v>Australia</v>
      </c>
      <c r="M719" s="6">
        <f>VLOOKUP(tblSalaries[[#This Row],[clean Country]],tblCountries[[Mapping]:[geo_latitude]],3,FALSE)</f>
        <v>157.68814341298901</v>
      </c>
      <c r="N719" s="6">
        <f>VLOOKUP(tblSalaries[[#This Row],[clean Country]],tblCountries[[Mapping]:[geo_latitude]],4,FALSE)</f>
        <v>-41.605832905433601</v>
      </c>
      <c r="O719" s="6" t="s">
        <v>13</v>
      </c>
      <c r="P719" s="6">
        <v>6</v>
      </c>
      <c r="Q719" s="6" t="str">
        <f>IF(tblSalaries[[#This Row],[Years of Experience]]&lt;5,"&lt;5",IF(tblSalaries[[#This Row],[Years of Experience]]&lt;10,"&lt;10",IF(tblSalaries[[#This Row],[Years of Experience]]&lt;15,"&lt;15",IF(tblSalaries[[#This Row],[Years of Experience]]&lt;20,"&lt;20"," &gt;20"))))</f>
        <v>&lt;10</v>
      </c>
      <c r="R719" s="14">
        <v>702</v>
      </c>
      <c r="S719" s="14">
        <f>VLOOKUP(tblSalaries[[#This Row],[clean Country]],Table3[[Country]:[GNI]],2,FALSE)</f>
        <v>28100</v>
      </c>
      <c r="T719" s="18">
        <f>tblSalaries[[#This Row],[Salary in USD]]/tblSalaries[[#This Row],[PPP GNI]]</f>
        <v>2.0152581724537599</v>
      </c>
      <c r="U719" s="27">
        <f>IF(ISNUMBER(VLOOKUP(tblSalaries[[#This Row],[clean Country]],calc!$B$22:$C$127,2,TRUE)),tblSalaries[[#This Row],[Salary in USD]],0.001)</f>
        <v>56628.754645950656</v>
      </c>
    </row>
    <row r="720" spans="2:21" ht="15" customHeight="1" x14ac:dyDescent="0.25">
      <c r="B720" s="6" t="s">
        <v>3760</v>
      </c>
      <c r="C720" s="7">
        <v>41071.911273148151</v>
      </c>
      <c r="D720" s="8">
        <v>56600</v>
      </c>
      <c r="E720" s="6">
        <v>56600</v>
      </c>
      <c r="F720" s="6" t="s">
        <v>6</v>
      </c>
      <c r="G720" s="9">
        <f>tblSalaries[[#This Row],[clean Salary (in local currency)]]*VLOOKUP(tblSalaries[[#This Row],[Currency]],tblXrate[],2,FALSE)</f>
        <v>56600</v>
      </c>
      <c r="H720" s="6" t="s">
        <v>1906</v>
      </c>
      <c r="I720" s="6" t="s">
        <v>52</v>
      </c>
      <c r="J720" s="6" t="s">
        <v>15</v>
      </c>
      <c r="K720" s="6" t="str">
        <f>VLOOKUP(tblSalaries[[#This Row],[Where do you work]],tblCountries[[Actual]:[Mapping]],2,FALSE)</f>
        <v>USA</v>
      </c>
      <c r="L720" s="6" t="str">
        <f>VLOOKUP(tblSalaries[[#This Row],[clean Country]],tblCountries[[Mapping]:[Region]],2,FALSE)</f>
        <v>America</v>
      </c>
      <c r="M720" s="6">
        <f>VLOOKUP(tblSalaries[[#This Row],[clean Country]],tblCountries[[Mapping]:[geo_latitude]],3,FALSE)</f>
        <v>-100.37109375</v>
      </c>
      <c r="N720" s="6">
        <f>VLOOKUP(tblSalaries[[#This Row],[clean Country]],tblCountries[[Mapping]:[geo_latitude]],4,FALSE)</f>
        <v>40.580584664127599</v>
      </c>
      <c r="O720" s="6" t="s">
        <v>9</v>
      </c>
      <c r="P720" s="6">
        <v>12</v>
      </c>
      <c r="Q720" s="6" t="str">
        <f>IF(tblSalaries[[#This Row],[Years of Experience]]&lt;5,"&lt;5",IF(tblSalaries[[#This Row],[Years of Experience]]&lt;10,"&lt;10",IF(tblSalaries[[#This Row],[Years of Experience]]&lt;15,"&lt;15",IF(tblSalaries[[#This Row],[Years of Experience]]&lt;20,"&lt;20"," &gt;20"))))</f>
        <v>&lt;15</v>
      </c>
      <c r="R720" s="14">
        <v>703</v>
      </c>
      <c r="S720" s="14">
        <f>VLOOKUP(tblSalaries[[#This Row],[clean Country]],Table3[[Country]:[GNI]],2,FALSE)</f>
        <v>47310</v>
      </c>
      <c r="T720" s="18">
        <f>tblSalaries[[#This Row],[Salary in USD]]/tblSalaries[[#This Row],[PPP GNI]]</f>
        <v>1.1963644049883746</v>
      </c>
      <c r="U720" s="27">
        <f>IF(ISNUMBER(VLOOKUP(tblSalaries[[#This Row],[clean Country]],calc!$B$22:$C$127,2,TRUE)),tblSalaries[[#This Row],[Salary in USD]],0.001)</f>
        <v>1E-3</v>
      </c>
    </row>
    <row r="721" spans="2:21" ht="15" customHeight="1" x14ac:dyDescent="0.25">
      <c r="B721" s="6" t="s">
        <v>2667</v>
      </c>
      <c r="C721" s="7">
        <v>41055.538298611114</v>
      </c>
      <c r="D721" s="8">
        <v>4700</v>
      </c>
      <c r="E721" s="6">
        <v>56400</v>
      </c>
      <c r="F721" s="6" t="s">
        <v>6</v>
      </c>
      <c r="G721" s="9">
        <f>tblSalaries[[#This Row],[clean Salary (in local currency)]]*VLOOKUP(tblSalaries[[#This Row],[Currency]],tblXrate[],2,FALSE)</f>
        <v>56400</v>
      </c>
      <c r="H721" s="6" t="s">
        <v>642</v>
      </c>
      <c r="I721" s="6" t="s">
        <v>52</v>
      </c>
      <c r="J721" s="6" t="s">
        <v>179</v>
      </c>
      <c r="K721" s="6" t="str">
        <f>VLOOKUP(tblSalaries[[#This Row],[Where do you work]],tblCountries[[Actual]:[Mapping]],2,FALSE)</f>
        <v>UAE</v>
      </c>
      <c r="L721" s="6" t="str">
        <f>VLOOKUP(tblSalaries[[#This Row],[clean Country]],tblCountries[[Mapping]:[Region]],2,FALSE)</f>
        <v>MENA</v>
      </c>
      <c r="M721" s="6">
        <f>VLOOKUP(tblSalaries[[#This Row],[clean Country]],tblCountries[[Mapping]:[geo_latitude]],3,FALSE)</f>
        <v>53.96484375</v>
      </c>
      <c r="N721" s="6" t="str">
        <f>VLOOKUP(tblSalaries[[#This Row],[clean Country]],tblCountries[[Mapping]:[geo_latitude]],4,FALSE)</f>
        <v>23.805449612314625,</v>
      </c>
      <c r="O721" s="6" t="s">
        <v>18</v>
      </c>
      <c r="P721" s="6">
        <v>6</v>
      </c>
      <c r="Q721" s="6" t="str">
        <f>IF(tblSalaries[[#This Row],[Years of Experience]]&lt;5,"&lt;5",IF(tblSalaries[[#This Row],[Years of Experience]]&lt;10,"&lt;10",IF(tblSalaries[[#This Row],[Years of Experience]]&lt;15,"&lt;15",IF(tblSalaries[[#This Row],[Years of Experience]]&lt;20,"&lt;20"," &gt;20"))))</f>
        <v>&lt;10</v>
      </c>
      <c r="R721" s="14">
        <v>704</v>
      </c>
      <c r="S721" s="14">
        <f>VLOOKUP(tblSalaries[[#This Row],[clean Country]],Table3[[Country]:[GNI]],2,FALSE)</f>
        <v>50580</v>
      </c>
      <c r="T721" s="18">
        <f>tblSalaries[[#This Row],[Salary in USD]]/tblSalaries[[#This Row],[PPP GNI]]</f>
        <v>1.1150652431791221</v>
      </c>
      <c r="U721" s="27">
        <f>IF(ISNUMBER(VLOOKUP(tblSalaries[[#This Row],[clean Country]],calc!$B$22:$C$127,2,TRUE)),tblSalaries[[#This Row],[Salary in USD]],0.001)</f>
        <v>56400</v>
      </c>
    </row>
    <row r="722" spans="2:21" ht="15" customHeight="1" x14ac:dyDescent="0.25">
      <c r="B722" s="6" t="s">
        <v>2123</v>
      </c>
      <c r="C722" s="7">
        <v>41055.028877314813</v>
      </c>
      <c r="D722" s="8">
        <v>56160</v>
      </c>
      <c r="E722" s="6">
        <v>56160</v>
      </c>
      <c r="F722" s="6" t="s">
        <v>6</v>
      </c>
      <c r="G722" s="9">
        <f>tblSalaries[[#This Row],[clean Salary (in local currency)]]*VLOOKUP(tblSalaries[[#This Row],[Currency]],tblXrate[],2,FALSE)</f>
        <v>56160</v>
      </c>
      <c r="H722" s="6" t="s">
        <v>182</v>
      </c>
      <c r="I722" s="6" t="s">
        <v>20</v>
      </c>
      <c r="J722" s="6" t="s">
        <v>15</v>
      </c>
      <c r="K722" s="6" t="str">
        <f>VLOOKUP(tblSalaries[[#This Row],[Where do you work]],tblCountries[[Actual]:[Mapping]],2,FALSE)</f>
        <v>USA</v>
      </c>
      <c r="L722" s="6" t="str">
        <f>VLOOKUP(tblSalaries[[#This Row],[clean Country]],tblCountries[[Mapping]:[Region]],2,FALSE)</f>
        <v>America</v>
      </c>
      <c r="M722" s="6">
        <f>VLOOKUP(tblSalaries[[#This Row],[clean Country]],tblCountries[[Mapping]:[geo_latitude]],3,FALSE)</f>
        <v>-100.37109375</v>
      </c>
      <c r="N722" s="6">
        <f>VLOOKUP(tblSalaries[[#This Row],[clean Country]],tblCountries[[Mapping]:[geo_latitude]],4,FALSE)</f>
        <v>40.580584664127599</v>
      </c>
      <c r="O722" s="6" t="s">
        <v>9</v>
      </c>
      <c r="P722" s="6"/>
      <c r="Q722" s="6" t="str">
        <f>IF(tblSalaries[[#This Row],[Years of Experience]]&lt;5,"&lt;5",IF(tblSalaries[[#This Row],[Years of Experience]]&lt;10,"&lt;10",IF(tblSalaries[[#This Row],[Years of Experience]]&lt;15,"&lt;15",IF(tblSalaries[[#This Row],[Years of Experience]]&lt;20,"&lt;20"," &gt;20"))))</f>
        <v>&lt;5</v>
      </c>
      <c r="R722" s="14">
        <v>705</v>
      </c>
      <c r="S722" s="14">
        <f>VLOOKUP(tblSalaries[[#This Row],[clean Country]],Table3[[Country]:[GNI]],2,FALSE)</f>
        <v>47310</v>
      </c>
      <c r="T722" s="18">
        <f>tblSalaries[[#This Row],[Salary in USD]]/tblSalaries[[#This Row],[PPP GNI]]</f>
        <v>1.1870640456563095</v>
      </c>
      <c r="U722" s="27">
        <f>IF(ISNUMBER(VLOOKUP(tblSalaries[[#This Row],[clean Country]],calc!$B$22:$C$127,2,TRUE)),tblSalaries[[#This Row],[Salary in USD]],0.001)</f>
        <v>1E-3</v>
      </c>
    </row>
    <row r="723" spans="2:21" ht="15" customHeight="1" x14ac:dyDescent="0.25">
      <c r="B723" s="6" t="s">
        <v>3415</v>
      </c>
      <c r="C723" s="7">
        <v>41059.33699074074</v>
      </c>
      <c r="D723" s="8" t="s">
        <v>1594</v>
      </c>
      <c r="E723" s="6">
        <v>55000</v>
      </c>
      <c r="F723" s="6" t="s">
        <v>82</v>
      </c>
      <c r="G723" s="9">
        <f>tblSalaries[[#This Row],[clean Salary (in local currency)]]*VLOOKUP(tblSalaries[[#This Row],[Currency]],tblXrate[],2,FALSE)</f>
        <v>56095.031102144967</v>
      </c>
      <c r="H723" s="6" t="s">
        <v>1595</v>
      </c>
      <c r="I723" s="6" t="s">
        <v>20</v>
      </c>
      <c r="J723" s="6" t="s">
        <v>84</v>
      </c>
      <c r="K723" s="6" t="str">
        <f>VLOOKUP(tblSalaries[[#This Row],[Where do you work]],tblCountries[[Actual]:[Mapping]],2,FALSE)</f>
        <v>Australia</v>
      </c>
      <c r="L723" s="6" t="str">
        <f>VLOOKUP(tblSalaries[[#This Row],[clean Country]],tblCountries[[Mapping]:[Region]],2,FALSE)</f>
        <v>Australia</v>
      </c>
      <c r="M723" s="6">
        <f>VLOOKUP(tblSalaries[[#This Row],[clean Country]],tblCountries[[Mapping]:[geo_latitude]],3,FALSE)</f>
        <v>136.67140151954899</v>
      </c>
      <c r="N723" s="6">
        <f>VLOOKUP(tblSalaries[[#This Row],[clean Country]],tblCountries[[Mapping]:[geo_latitude]],4,FALSE)</f>
        <v>-24.803590596310801</v>
      </c>
      <c r="O723" s="6" t="s">
        <v>18</v>
      </c>
      <c r="P723" s="6">
        <v>11</v>
      </c>
      <c r="Q723" s="6" t="str">
        <f>IF(tblSalaries[[#This Row],[Years of Experience]]&lt;5,"&lt;5",IF(tblSalaries[[#This Row],[Years of Experience]]&lt;10,"&lt;10",IF(tblSalaries[[#This Row],[Years of Experience]]&lt;15,"&lt;15",IF(tblSalaries[[#This Row],[Years of Experience]]&lt;20,"&lt;20"," &gt;20"))))</f>
        <v>&lt;15</v>
      </c>
      <c r="R723" s="14">
        <v>706</v>
      </c>
      <c r="S723" s="14">
        <f>VLOOKUP(tblSalaries[[#This Row],[clean Country]],Table3[[Country]:[GNI]],2,FALSE)</f>
        <v>36910</v>
      </c>
      <c r="T723" s="18">
        <f>tblSalaries[[#This Row],[Salary in USD]]/tblSalaries[[#This Row],[PPP GNI]]</f>
        <v>1.5197786806324836</v>
      </c>
      <c r="U723" s="27">
        <f>IF(ISNUMBER(VLOOKUP(tblSalaries[[#This Row],[clean Country]],calc!$B$22:$C$127,2,TRUE)),tblSalaries[[#This Row],[Salary in USD]],0.001)</f>
        <v>56095.031102144967</v>
      </c>
    </row>
    <row r="724" spans="2:21" ht="15" customHeight="1" x14ac:dyDescent="0.25">
      <c r="B724" s="6" t="s">
        <v>2356</v>
      </c>
      <c r="C724" s="7">
        <v>41055.070914351854</v>
      </c>
      <c r="D724" s="8">
        <v>56000</v>
      </c>
      <c r="E724" s="6">
        <v>56000</v>
      </c>
      <c r="F724" s="6" t="s">
        <v>6</v>
      </c>
      <c r="G724" s="9">
        <f>tblSalaries[[#This Row],[clean Salary (in local currency)]]*VLOOKUP(tblSalaries[[#This Row],[Currency]],tblXrate[],2,FALSE)</f>
        <v>56000</v>
      </c>
      <c r="H724" s="6" t="s">
        <v>437</v>
      </c>
      <c r="I724" s="6" t="s">
        <v>52</v>
      </c>
      <c r="J724" s="6" t="s">
        <v>15</v>
      </c>
      <c r="K724" s="6" t="str">
        <f>VLOOKUP(tblSalaries[[#This Row],[Where do you work]],tblCountries[[Actual]:[Mapping]],2,FALSE)</f>
        <v>USA</v>
      </c>
      <c r="L724" s="6" t="str">
        <f>VLOOKUP(tblSalaries[[#This Row],[clean Country]],tblCountries[[Mapping]:[Region]],2,FALSE)</f>
        <v>America</v>
      </c>
      <c r="M724" s="6">
        <f>VLOOKUP(tblSalaries[[#This Row],[clean Country]],tblCountries[[Mapping]:[geo_latitude]],3,FALSE)</f>
        <v>-100.37109375</v>
      </c>
      <c r="N724" s="6">
        <f>VLOOKUP(tblSalaries[[#This Row],[clean Country]],tblCountries[[Mapping]:[geo_latitude]],4,FALSE)</f>
        <v>40.580584664127599</v>
      </c>
      <c r="O724" s="6" t="s">
        <v>18</v>
      </c>
      <c r="P724" s="6"/>
      <c r="Q724" s="6" t="str">
        <f>IF(tblSalaries[[#This Row],[Years of Experience]]&lt;5,"&lt;5",IF(tblSalaries[[#This Row],[Years of Experience]]&lt;10,"&lt;10",IF(tblSalaries[[#This Row],[Years of Experience]]&lt;15,"&lt;15",IF(tblSalaries[[#This Row],[Years of Experience]]&lt;20,"&lt;20"," &gt;20"))))</f>
        <v>&lt;5</v>
      </c>
      <c r="R724" s="14">
        <v>707</v>
      </c>
      <c r="S724" s="14">
        <f>VLOOKUP(tblSalaries[[#This Row],[clean Country]],Table3[[Country]:[GNI]],2,FALSE)</f>
        <v>47310</v>
      </c>
      <c r="T724" s="18">
        <f>tblSalaries[[#This Row],[Salary in USD]]/tblSalaries[[#This Row],[PPP GNI]]</f>
        <v>1.1836820968082857</v>
      </c>
      <c r="U724" s="27">
        <f>IF(ISNUMBER(VLOOKUP(tblSalaries[[#This Row],[clean Country]],calc!$B$22:$C$127,2,TRUE)),tblSalaries[[#This Row],[Salary in USD]],0.001)</f>
        <v>1E-3</v>
      </c>
    </row>
    <row r="725" spans="2:21" ht="15" customHeight="1" x14ac:dyDescent="0.25">
      <c r="B725" s="6" t="s">
        <v>2413</v>
      </c>
      <c r="C725" s="7">
        <v>41055.093391203707</v>
      </c>
      <c r="D725" s="8">
        <v>56000</v>
      </c>
      <c r="E725" s="6">
        <v>56000</v>
      </c>
      <c r="F725" s="6" t="s">
        <v>6</v>
      </c>
      <c r="G725" s="9">
        <f>tblSalaries[[#This Row],[clean Salary (in local currency)]]*VLOOKUP(tblSalaries[[#This Row],[Currency]],tblXrate[],2,FALSE)</f>
        <v>56000</v>
      </c>
      <c r="H725" s="6" t="s">
        <v>500</v>
      </c>
      <c r="I725" s="6" t="s">
        <v>20</v>
      </c>
      <c r="J725" s="6" t="s">
        <v>15</v>
      </c>
      <c r="K725" s="6" t="str">
        <f>VLOOKUP(tblSalaries[[#This Row],[Where do you work]],tblCountries[[Actual]:[Mapping]],2,FALSE)</f>
        <v>USA</v>
      </c>
      <c r="L725" s="6" t="str">
        <f>VLOOKUP(tblSalaries[[#This Row],[clean Country]],tblCountries[[Mapping]:[Region]],2,FALSE)</f>
        <v>America</v>
      </c>
      <c r="M725" s="6">
        <f>VLOOKUP(tblSalaries[[#This Row],[clean Country]],tblCountries[[Mapping]:[geo_latitude]],3,FALSE)</f>
        <v>-100.37109375</v>
      </c>
      <c r="N725" s="6">
        <f>VLOOKUP(tblSalaries[[#This Row],[clean Country]],tblCountries[[Mapping]:[geo_latitude]],4,FALSE)</f>
        <v>40.580584664127599</v>
      </c>
      <c r="O725" s="6" t="s">
        <v>9</v>
      </c>
      <c r="P725" s="6"/>
      <c r="Q725" s="6" t="str">
        <f>IF(tblSalaries[[#This Row],[Years of Experience]]&lt;5,"&lt;5",IF(tblSalaries[[#This Row],[Years of Experience]]&lt;10,"&lt;10",IF(tblSalaries[[#This Row],[Years of Experience]]&lt;15,"&lt;15",IF(tblSalaries[[#This Row],[Years of Experience]]&lt;20,"&lt;20"," &gt;20"))))</f>
        <v>&lt;5</v>
      </c>
      <c r="R725" s="14">
        <v>708</v>
      </c>
      <c r="S725" s="14">
        <f>VLOOKUP(tblSalaries[[#This Row],[clean Country]],Table3[[Country]:[GNI]],2,FALSE)</f>
        <v>47310</v>
      </c>
      <c r="T725" s="18">
        <f>tblSalaries[[#This Row],[Salary in USD]]/tblSalaries[[#This Row],[PPP GNI]]</f>
        <v>1.1836820968082857</v>
      </c>
      <c r="U725" s="27">
        <f>IF(ISNUMBER(VLOOKUP(tblSalaries[[#This Row],[clean Country]],calc!$B$22:$C$127,2,TRUE)),tblSalaries[[#This Row],[Salary in USD]],0.001)</f>
        <v>1E-3</v>
      </c>
    </row>
    <row r="726" spans="2:21" ht="15" customHeight="1" x14ac:dyDescent="0.25">
      <c r="B726" s="6" t="s">
        <v>2417</v>
      </c>
      <c r="C726" s="7">
        <v>41055.095347222225</v>
      </c>
      <c r="D726" s="8">
        <v>56000</v>
      </c>
      <c r="E726" s="6">
        <v>56000</v>
      </c>
      <c r="F726" s="6" t="s">
        <v>6</v>
      </c>
      <c r="G726" s="9">
        <f>tblSalaries[[#This Row],[clean Salary (in local currency)]]*VLOOKUP(tblSalaries[[#This Row],[Currency]],tblXrate[],2,FALSE)</f>
        <v>56000</v>
      </c>
      <c r="H726" s="6" t="s">
        <v>504</v>
      </c>
      <c r="I726" s="6" t="s">
        <v>52</v>
      </c>
      <c r="J726" s="6" t="s">
        <v>15</v>
      </c>
      <c r="K726" s="6" t="str">
        <f>VLOOKUP(tblSalaries[[#This Row],[Where do you work]],tblCountries[[Actual]:[Mapping]],2,FALSE)</f>
        <v>USA</v>
      </c>
      <c r="L726" s="6" t="str">
        <f>VLOOKUP(tblSalaries[[#This Row],[clean Country]],tblCountries[[Mapping]:[Region]],2,FALSE)</f>
        <v>America</v>
      </c>
      <c r="M726" s="6">
        <f>VLOOKUP(tblSalaries[[#This Row],[clean Country]],tblCountries[[Mapping]:[geo_latitude]],3,FALSE)</f>
        <v>-100.37109375</v>
      </c>
      <c r="N726" s="6">
        <f>VLOOKUP(tblSalaries[[#This Row],[clean Country]],tblCountries[[Mapping]:[geo_latitude]],4,FALSE)</f>
        <v>40.580584664127599</v>
      </c>
      <c r="O726" s="6" t="s">
        <v>13</v>
      </c>
      <c r="P726" s="6"/>
      <c r="Q726" s="6" t="str">
        <f>IF(tblSalaries[[#This Row],[Years of Experience]]&lt;5,"&lt;5",IF(tblSalaries[[#This Row],[Years of Experience]]&lt;10,"&lt;10",IF(tblSalaries[[#This Row],[Years of Experience]]&lt;15,"&lt;15",IF(tblSalaries[[#This Row],[Years of Experience]]&lt;20,"&lt;20"," &gt;20"))))</f>
        <v>&lt;5</v>
      </c>
      <c r="R726" s="14">
        <v>709</v>
      </c>
      <c r="S726" s="14">
        <f>VLOOKUP(tblSalaries[[#This Row],[clean Country]],Table3[[Country]:[GNI]],2,FALSE)</f>
        <v>47310</v>
      </c>
      <c r="T726" s="18">
        <f>tblSalaries[[#This Row],[Salary in USD]]/tblSalaries[[#This Row],[PPP GNI]]</f>
        <v>1.1836820968082857</v>
      </c>
      <c r="U726" s="27">
        <f>IF(ISNUMBER(VLOOKUP(tblSalaries[[#This Row],[clean Country]],calc!$B$22:$C$127,2,TRUE)),tblSalaries[[#This Row],[Salary in USD]],0.001)</f>
        <v>1E-3</v>
      </c>
    </row>
    <row r="727" spans="2:21" ht="15" customHeight="1" x14ac:dyDescent="0.25">
      <c r="B727" s="6" t="s">
        <v>3174</v>
      </c>
      <c r="C727" s="7">
        <v>41057.970497685186</v>
      </c>
      <c r="D727" s="8">
        <v>56000</v>
      </c>
      <c r="E727" s="6">
        <v>56000</v>
      </c>
      <c r="F727" s="6" t="s">
        <v>6</v>
      </c>
      <c r="G727" s="9">
        <f>tblSalaries[[#This Row],[clean Salary (in local currency)]]*VLOOKUP(tblSalaries[[#This Row],[Currency]],tblXrate[],2,FALSE)</f>
        <v>56000</v>
      </c>
      <c r="H727" s="6" t="s">
        <v>20</v>
      </c>
      <c r="I727" s="6" t="s">
        <v>20</v>
      </c>
      <c r="J727" s="6" t="s">
        <v>15</v>
      </c>
      <c r="K727" s="6" t="str">
        <f>VLOOKUP(tblSalaries[[#This Row],[Where do you work]],tblCountries[[Actual]:[Mapping]],2,FALSE)</f>
        <v>USA</v>
      </c>
      <c r="L727" s="6" t="str">
        <f>VLOOKUP(tblSalaries[[#This Row],[clean Country]],tblCountries[[Mapping]:[Region]],2,FALSE)</f>
        <v>America</v>
      </c>
      <c r="M727" s="6">
        <f>VLOOKUP(tblSalaries[[#This Row],[clean Country]],tblCountries[[Mapping]:[geo_latitude]],3,FALSE)</f>
        <v>-100.37109375</v>
      </c>
      <c r="N727" s="6">
        <f>VLOOKUP(tblSalaries[[#This Row],[clean Country]],tblCountries[[Mapping]:[geo_latitude]],4,FALSE)</f>
        <v>40.580584664127599</v>
      </c>
      <c r="O727" s="6" t="s">
        <v>25</v>
      </c>
      <c r="P727" s="6">
        <v>2</v>
      </c>
      <c r="Q727" s="6" t="str">
        <f>IF(tblSalaries[[#This Row],[Years of Experience]]&lt;5,"&lt;5",IF(tblSalaries[[#This Row],[Years of Experience]]&lt;10,"&lt;10",IF(tblSalaries[[#This Row],[Years of Experience]]&lt;15,"&lt;15",IF(tblSalaries[[#This Row],[Years of Experience]]&lt;20,"&lt;20"," &gt;20"))))</f>
        <v>&lt;5</v>
      </c>
      <c r="R727" s="14">
        <v>710</v>
      </c>
      <c r="S727" s="14">
        <f>VLOOKUP(tblSalaries[[#This Row],[clean Country]],Table3[[Country]:[GNI]],2,FALSE)</f>
        <v>47310</v>
      </c>
      <c r="T727" s="18">
        <f>tblSalaries[[#This Row],[Salary in USD]]/tblSalaries[[#This Row],[PPP GNI]]</f>
        <v>1.1836820968082857</v>
      </c>
      <c r="U727" s="27">
        <f>IF(ISNUMBER(VLOOKUP(tblSalaries[[#This Row],[clean Country]],calc!$B$22:$C$127,2,TRUE)),tblSalaries[[#This Row],[Salary in USD]],0.001)</f>
        <v>1E-3</v>
      </c>
    </row>
    <row r="728" spans="2:21" ht="15" customHeight="1" x14ac:dyDescent="0.25">
      <c r="B728" s="6" t="s">
        <v>3224</v>
      </c>
      <c r="C728" s="7">
        <v>41058.184050925927</v>
      </c>
      <c r="D728" s="8">
        <v>56000</v>
      </c>
      <c r="E728" s="6">
        <v>56000</v>
      </c>
      <c r="F728" s="6" t="s">
        <v>6</v>
      </c>
      <c r="G728" s="9">
        <f>tblSalaries[[#This Row],[clean Salary (in local currency)]]*VLOOKUP(tblSalaries[[#This Row],[Currency]],tblXrate[],2,FALSE)</f>
        <v>56000</v>
      </c>
      <c r="H728" s="6" t="s">
        <v>310</v>
      </c>
      <c r="I728" s="6" t="s">
        <v>310</v>
      </c>
      <c r="J728" s="6" t="s">
        <v>15</v>
      </c>
      <c r="K728" s="6" t="str">
        <f>VLOOKUP(tblSalaries[[#This Row],[Where do you work]],tblCountries[[Actual]:[Mapping]],2,FALSE)</f>
        <v>USA</v>
      </c>
      <c r="L728" s="6" t="str">
        <f>VLOOKUP(tblSalaries[[#This Row],[clean Country]],tblCountries[[Mapping]:[Region]],2,FALSE)</f>
        <v>America</v>
      </c>
      <c r="M728" s="6">
        <f>VLOOKUP(tblSalaries[[#This Row],[clean Country]],tblCountries[[Mapping]:[geo_latitude]],3,FALSE)</f>
        <v>-100.37109375</v>
      </c>
      <c r="N728" s="6">
        <f>VLOOKUP(tblSalaries[[#This Row],[clean Country]],tblCountries[[Mapping]:[geo_latitude]],4,FALSE)</f>
        <v>40.580584664127599</v>
      </c>
      <c r="O728" s="6" t="s">
        <v>9</v>
      </c>
      <c r="P728" s="6">
        <v>1</v>
      </c>
      <c r="Q728" s="6" t="str">
        <f>IF(tblSalaries[[#This Row],[Years of Experience]]&lt;5,"&lt;5",IF(tblSalaries[[#This Row],[Years of Experience]]&lt;10,"&lt;10",IF(tblSalaries[[#This Row],[Years of Experience]]&lt;15,"&lt;15",IF(tblSalaries[[#This Row],[Years of Experience]]&lt;20,"&lt;20"," &gt;20"))))</f>
        <v>&lt;5</v>
      </c>
      <c r="R728" s="14">
        <v>711</v>
      </c>
      <c r="S728" s="14">
        <f>VLOOKUP(tblSalaries[[#This Row],[clean Country]],Table3[[Country]:[GNI]],2,FALSE)</f>
        <v>47310</v>
      </c>
      <c r="T728" s="18">
        <f>tblSalaries[[#This Row],[Salary in USD]]/tblSalaries[[#This Row],[PPP GNI]]</f>
        <v>1.1836820968082857</v>
      </c>
      <c r="U728" s="27">
        <f>IF(ISNUMBER(VLOOKUP(tblSalaries[[#This Row],[clean Country]],calc!$B$22:$C$127,2,TRUE)),tblSalaries[[#This Row],[Salary in USD]],0.001)</f>
        <v>1E-3</v>
      </c>
    </row>
    <row r="729" spans="2:21" ht="15" customHeight="1" x14ac:dyDescent="0.25">
      <c r="B729" s="6" t="s">
        <v>3667</v>
      </c>
      <c r="C729" s="7">
        <v>41065.965092592596</v>
      </c>
      <c r="D729" s="8" t="s">
        <v>1833</v>
      </c>
      <c r="E729" s="6">
        <v>35500</v>
      </c>
      <c r="F729" s="6" t="s">
        <v>69</v>
      </c>
      <c r="G729" s="9">
        <f>tblSalaries[[#This Row],[clean Salary (in local currency)]]*VLOOKUP(tblSalaries[[#This Row],[Currency]],tblXrate[],2,FALSE)</f>
        <v>55954.328658388586</v>
      </c>
      <c r="H729" s="6" t="s">
        <v>1287</v>
      </c>
      <c r="I729" s="6" t="s">
        <v>310</v>
      </c>
      <c r="J729" s="6" t="s">
        <v>71</v>
      </c>
      <c r="K729" s="6" t="str">
        <f>VLOOKUP(tblSalaries[[#This Row],[Where do you work]],tblCountries[[Actual]:[Mapping]],2,FALSE)</f>
        <v>UK</v>
      </c>
      <c r="L729" s="6" t="str">
        <f>VLOOKUP(tblSalaries[[#This Row],[clean Country]],tblCountries[[Mapping]:[Region]],2,FALSE)</f>
        <v>Europe</v>
      </c>
      <c r="M729" s="6">
        <f>VLOOKUP(tblSalaries[[#This Row],[clean Country]],tblCountries[[Mapping]:[geo_latitude]],3,FALSE)</f>
        <v>-3.2765753000000002</v>
      </c>
      <c r="N729" s="6">
        <f>VLOOKUP(tblSalaries[[#This Row],[clean Country]],tblCountries[[Mapping]:[geo_latitude]],4,FALSE)</f>
        <v>54.702354499999998</v>
      </c>
      <c r="O729" s="6" t="s">
        <v>9</v>
      </c>
      <c r="P729" s="6">
        <v>8</v>
      </c>
      <c r="Q729" s="6" t="str">
        <f>IF(tblSalaries[[#This Row],[Years of Experience]]&lt;5,"&lt;5",IF(tblSalaries[[#This Row],[Years of Experience]]&lt;10,"&lt;10",IF(tblSalaries[[#This Row],[Years of Experience]]&lt;15,"&lt;15",IF(tblSalaries[[#This Row],[Years of Experience]]&lt;20,"&lt;20"," &gt;20"))))</f>
        <v>&lt;10</v>
      </c>
      <c r="R729" s="14">
        <v>712</v>
      </c>
      <c r="S729" s="14">
        <f>VLOOKUP(tblSalaries[[#This Row],[clean Country]],Table3[[Country]:[GNI]],2,FALSE)</f>
        <v>35840</v>
      </c>
      <c r="T729" s="18">
        <f>tblSalaries[[#This Row],[Salary in USD]]/tblSalaries[[#This Row],[PPP GNI]]</f>
        <v>1.5612256880130744</v>
      </c>
      <c r="U729" s="27">
        <f>IF(ISNUMBER(VLOOKUP(tblSalaries[[#This Row],[clean Country]],calc!$B$22:$C$127,2,TRUE)),tblSalaries[[#This Row],[Salary in USD]],0.001)</f>
        <v>55954.328658388586</v>
      </c>
    </row>
    <row r="730" spans="2:21" ht="15" customHeight="1" x14ac:dyDescent="0.25">
      <c r="B730" s="6" t="s">
        <v>2504</v>
      </c>
      <c r="C730" s="7">
        <v>41055.174224537041</v>
      </c>
      <c r="D730" s="8">
        <v>55500</v>
      </c>
      <c r="E730" s="6">
        <v>55500</v>
      </c>
      <c r="F730" s="6" t="s">
        <v>6</v>
      </c>
      <c r="G730" s="9">
        <f>tblSalaries[[#This Row],[clean Salary (in local currency)]]*VLOOKUP(tblSalaries[[#This Row],[Currency]],tblXrate[],2,FALSE)</f>
        <v>55500</v>
      </c>
      <c r="H730" s="6" t="s">
        <v>605</v>
      </c>
      <c r="I730" s="6" t="s">
        <v>488</v>
      </c>
      <c r="J730" s="6" t="s">
        <v>179</v>
      </c>
      <c r="K730" s="6" t="str">
        <f>VLOOKUP(tblSalaries[[#This Row],[Where do you work]],tblCountries[[Actual]:[Mapping]],2,FALSE)</f>
        <v>UAE</v>
      </c>
      <c r="L730" s="6" t="str">
        <f>VLOOKUP(tblSalaries[[#This Row],[clean Country]],tblCountries[[Mapping]:[Region]],2,FALSE)</f>
        <v>MENA</v>
      </c>
      <c r="M730" s="6">
        <f>VLOOKUP(tblSalaries[[#This Row],[clean Country]],tblCountries[[Mapping]:[geo_latitude]],3,FALSE)</f>
        <v>53.96484375</v>
      </c>
      <c r="N730" s="6" t="str">
        <f>VLOOKUP(tblSalaries[[#This Row],[clean Country]],tblCountries[[Mapping]:[geo_latitude]],4,FALSE)</f>
        <v>23.805449612314625,</v>
      </c>
      <c r="O730" s="6" t="s">
        <v>9</v>
      </c>
      <c r="P730" s="6"/>
      <c r="Q730" s="6" t="str">
        <f>IF(tblSalaries[[#This Row],[Years of Experience]]&lt;5,"&lt;5",IF(tblSalaries[[#This Row],[Years of Experience]]&lt;10,"&lt;10",IF(tblSalaries[[#This Row],[Years of Experience]]&lt;15,"&lt;15",IF(tblSalaries[[#This Row],[Years of Experience]]&lt;20,"&lt;20"," &gt;20"))))</f>
        <v>&lt;5</v>
      </c>
      <c r="R730" s="14">
        <v>713</v>
      </c>
      <c r="S730" s="14">
        <f>VLOOKUP(tblSalaries[[#This Row],[clean Country]],Table3[[Country]:[GNI]],2,FALSE)</f>
        <v>50580</v>
      </c>
      <c r="T730" s="18">
        <f>tblSalaries[[#This Row],[Salary in USD]]/tblSalaries[[#This Row],[PPP GNI]]</f>
        <v>1.0972716488730723</v>
      </c>
      <c r="U730" s="27">
        <f>IF(ISNUMBER(VLOOKUP(tblSalaries[[#This Row],[clean Country]],calc!$B$22:$C$127,2,TRUE)),tblSalaries[[#This Row],[Salary in USD]],0.001)</f>
        <v>55500</v>
      </c>
    </row>
    <row r="731" spans="2:21" ht="15" customHeight="1" x14ac:dyDescent="0.25">
      <c r="B731" s="6" t="s">
        <v>3036</v>
      </c>
      <c r="C731" s="7">
        <v>41057.592245370368</v>
      </c>
      <c r="D731" s="8">
        <v>43500</v>
      </c>
      <c r="E731" s="6">
        <v>43500</v>
      </c>
      <c r="F731" s="6" t="s">
        <v>22</v>
      </c>
      <c r="G731" s="9">
        <f>tblSalaries[[#This Row],[clean Salary (in local currency)]]*VLOOKUP(tblSalaries[[#This Row],[Currency]],tblXrate[],2,FALSE)</f>
        <v>55262.375596134938</v>
      </c>
      <c r="H731" s="6" t="s">
        <v>1189</v>
      </c>
      <c r="I731" s="6" t="s">
        <v>52</v>
      </c>
      <c r="J731" s="6" t="s">
        <v>1190</v>
      </c>
      <c r="K731" s="6" t="str">
        <f>VLOOKUP(tblSalaries[[#This Row],[Where do you work]],tblCountries[[Actual]:[Mapping]],2,FALSE)</f>
        <v>Spain</v>
      </c>
      <c r="L731" s="6" t="str">
        <f>VLOOKUP(tblSalaries[[#This Row],[clean Country]],tblCountries[[Mapping]:[Region]],2,FALSE)</f>
        <v>Europe</v>
      </c>
      <c r="M731" s="6">
        <f>VLOOKUP(tblSalaries[[#This Row],[clean Country]],tblCountries[[Mapping]:[geo_latitude]],3,FALSE)</f>
        <v>-4.03154056226247</v>
      </c>
      <c r="N731" s="6">
        <f>VLOOKUP(tblSalaries[[#This Row],[clean Country]],tblCountries[[Mapping]:[geo_latitude]],4,FALSE)</f>
        <v>39.6029685923302</v>
      </c>
      <c r="O731" s="6" t="s">
        <v>18</v>
      </c>
      <c r="P731" s="6">
        <v>10</v>
      </c>
      <c r="Q731" s="6" t="str">
        <f>IF(tblSalaries[[#This Row],[Years of Experience]]&lt;5,"&lt;5",IF(tblSalaries[[#This Row],[Years of Experience]]&lt;10,"&lt;10",IF(tblSalaries[[#This Row],[Years of Experience]]&lt;15,"&lt;15",IF(tblSalaries[[#This Row],[Years of Experience]]&lt;20,"&lt;20"," &gt;20"))))</f>
        <v>&lt;15</v>
      </c>
      <c r="R731" s="14">
        <v>714</v>
      </c>
      <c r="S731" s="14">
        <f>VLOOKUP(tblSalaries[[#This Row],[clean Country]],Table3[[Country]:[GNI]],2,FALSE)</f>
        <v>31800</v>
      </c>
      <c r="T731" s="18">
        <f>tblSalaries[[#This Row],[Salary in USD]]/tblSalaries[[#This Row],[PPP GNI]]</f>
        <v>1.7378105533375767</v>
      </c>
      <c r="U731" s="27">
        <f>IF(ISNUMBER(VLOOKUP(tblSalaries[[#This Row],[clean Country]],calc!$B$22:$C$127,2,TRUE)),tblSalaries[[#This Row],[Salary in USD]],0.001)</f>
        <v>55262.375596134938</v>
      </c>
    </row>
    <row r="732" spans="2:21" ht="15" customHeight="1" x14ac:dyDescent="0.25">
      <c r="B732" s="6" t="s">
        <v>2040</v>
      </c>
      <c r="C732" s="7">
        <v>41054.207465277781</v>
      </c>
      <c r="D732" s="8" t="s">
        <v>68</v>
      </c>
      <c r="E732" s="6">
        <v>35000</v>
      </c>
      <c r="F732" s="6" t="s">
        <v>69</v>
      </c>
      <c r="G732" s="9">
        <f>tblSalaries[[#This Row],[clean Salary (in local currency)]]*VLOOKUP(tblSalaries[[#This Row],[Currency]],tblXrate[],2,FALSE)</f>
        <v>55166.239522354947</v>
      </c>
      <c r="H732" s="6" t="s">
        <v>70</v>
      </c>
      <c r="I732" s="6" t="s">
        <v>20</v>
      </c>
      <c r="J732" s="6" t="s">
        <v>71</v>
      </c>
      <c r="K732" s="6" t="str">
        <f>VLOOKUP(tblSalaries[[#This Row],[Where do you work]],tblCountries[[Actual]:[Mapping]],2,FALSE)</f>
        <v>UK</v>
      </c>
      <c r="L732" s="6" t="str">
        <f>VLOOKUP(tblSalaries[[#This Row],[clean Country]],tblCountries[[Mapping]:[Region]],2,FALSE)</f>
        <v>Europe</v>
      </c>
      <c r="M732" s="6">
        <f>VLOOKUP(tblSalaries[[#This Row],[clean Country]],tblCountries[[Mapping]:[geo_latitude]],3,FALSE)</f>
        <v>-3.2765753000000002</v>
      </c>
      <c r="N732" s="6">
        <f>VLOOKUP(tblSalaries[[#This Row],[clean Country]],tblCountries[[Mapping]:[geo_latitude]],4,FALSE)</f>
        <v>54.702354499999998</v>
      </c>
      <c r="O732" s="6" t="s">
        <v>13</v>
      </c>
      <c r="P732" s="6"/>
      <c r="Q732" s="6" t="str">
        <f>IF(tblSalaries[[#This Row],[Years of Experience]]&lt;5,"&lt;5",IF(tblSalaries[[#This Row],[Years of Experience]]&lt;10,"&lt;10",IF(tblSalaries[[#This Row],[Years of Experience]]&lt;15,"&lt;15",IF(tblSalaries[[#This Row],[Years of Experience]]&lt;20,"&lt;20"," &gt;20"))))</f>
        <v>&lt;5</v>
      </c>
      <c r="R732" s="14">
        <v>715</v>
      </c>
      <c r="S732" s="14">
        <f>VLOOKUP(tblSalaries[[#This Row],[clean Country]],Table3[[Country]:[GNI]],2,FALSE)</f>
        <v>35840</v>
      </c>
      <c r="T732" s="18">
        <f>tblSalaries[[#This Row],[Salary in USD]]/tblSalaries[[#This Row],[PPP GNI]]</f>
        <v>1.5392365938157073</v>
      </c>
      <c r="U732" s="27">
        <f>IF(ISNUMBER(VLOOKUP(tblSalaries[[#This Row],[clean Country]],calc!$B$22:$C$127,2,TRUE)),tblSalaries[[#This Row],[Salary in USD]],0.001)</f>
        <v>55166.239522354947</v>
      </c>
    </row>
    <row r="733" spans="2:21" ht="15" customHeight="1" x14ac:dyDescent="0.25">
      <c r="B733" s="6" t="s">
        <v>2409</v>
      </c>
      <c r="C733" s="7">
        <v>41055.091435185182</v>
      </c>
      <c r="D733" s="8" t="s">
        <v>68</v>
      </c>
      <c r="E733" s="6">
        <v>35000</v>
      </c>
      <c r="F733" s="6" t="s">
        <v>69</v>
      </c>
      <c r="G733" s="9">
        <f>tblSalaries[[#This Row],[clean Salary (in local currency)]]*VLOOKUP(tblSalaries[[#This Row],[Currency]],tblXrate[],2,FALSE)</f>
        <v>55166.239522354947</v>
      </c>
      <c r="H733" s="6" t="s">
        <v>493</v>
      </c>
      <c r="I733" s="6" t="s">
        <v>310</v>
      </c>
      <c r="J733" s="6" t="s">
        <v>71</v>
      </c>
      <c r="K733" s="6" t="str">
        <f>VLOOKUP(tblSalaries[[#This Row],[Where do you work]],tblCountries[[Actual]:[Mapping]],2,FALSE)</f>
        <v>UK</v>
      </c>
      <c r="L733" s="6" t="str">
        <f>VLOOKUP(tblSalaries[[#This Row],[clean Country]],tblCountries[[Mapping]:[Region]],2,FALSE)</f>
        <v>Europe</v>
      </c>
      <c r="M733" s="6">
        <f>VLOOKUP(tblSalaries[[#This Row],[clean Country]],tblCountries[[Mapping]:[geo_latitude]],3,FALSE)</f>
        <v>-3.2765753000000002</v>
      </c>
      <c r="N733" s="6">
        <f>VLOOKUP(tblSalaries[[#This Row],[clean Country]],tblCountries[[Mapping]:[geo_latitude]],4,FALSE)</f>
        <v>54.702354499999998</v>
      </c>
      <c r="O733" s="6" t="s">
        <v>9</v>
      </c>
      <c r="P733" s="6"/>
      <c r="Q733" s="6" t="str">
        <f>IF(tblSalaries[[#This Row],[Years of Experience]]&lt;5,"&lt;5",IF(tblSalaries[[#This Row],[Years of Experience]]&lt;10,"&lt;10",IF(tblSalaries[[#This Row],[Years of Experience]]&lt;15,"&lt;15",IF(tblSalaries[[#This Row],[Years of Experience]]&lt;20,"&lt;20"," &gt;20"))))</f>
        <v>&lt;5</v>
      </c>
      <c r="R733" s="14">
        <v>716</v>
      </c>
      <c r="S733" s="14">
        <f>VLOOKUP(tblSalaries[[#This Row],[clean Country]],Table3[[Country]:[GNI]],2,FALSE)</f>
        <v>35840</v>
      </c>
      <c r="T733" s="18">
        <f>tblSalaries[[#This Row],[Salary in USD]]/tblSalaries[[#This Row],[PPP GNI]]</f>
        <v>1.5392365938157073</v>
      </c>
      <c r="U733" s="27">
        <f>IF(ISNUMBER(VLOOKUP(tblSalaries[[#This Row],[clean Country]],calc!$B$22:$C$127,2,TRUE)),tblSalaries[[#This Row],[Salary in USD]],0.001)</f>
        <v>55166.239522354947</v>
      </c>
    </row>
    <row r="734" spans="2:21" ht="15" customHeight="1" x14ac:dyDescent="0.25">
      <c r="B734" s="6" t="s">
        <v>3092</v>
      </c>
      <c r="C734" s="7">
        <v>41057.698287037034</v>
      </c>
      <c r="D734" s="8" t="s">
        <v>68</v>
      </c>
      <c r="E734" s="6">
        <v>35000</v>
      </c>
      <c r="F734" s="6" t="s">
        <v>69</v>
      </c>
      <c r="G734" s="9">
        <f>tblSalaries[[#This Row],[clean Salary (in local currency)]]*VLOOKUP(tblSalaries[[#This Row],[Currency]],tblXrate[],2,FALSE)</f>
        <v>55166.239522354947</v>
      </c>
      <c r="H734" s="6" t="s">
        <v>1241</v>
      </c>
      <c r="I734" s="6" t="s">
        <v>20</v>
      </c>
      <c r="J734" s="6" t="s">
        <v>71</v>
      </c>
      <c r="K734" s="6" t="str">
        <f>VLOOKUP(tblSalaries[[#This Row],[Where do you work]],tblCountries[[Actual]:[Mapping]],2,FALSE)</f>
        <v>UK</v>
      </c>
      <c r="L734" s="6" t="str">
        <f>VLOOKUP(tblSalaries[[#This Row],[clean Country]],tblCountries[[Mapping]:[Region]],2,FALSE)</f>
        <v>Europe</v>
      </c>
      <c r="M734" s="6">
        <f>VLOOKUP(tblSalaries[[#This Row],[clean Country]],tblCountries[[Mapping]:[geo_latitude]],3,FALSE)</f>
        <v>-3.2765753000000002</v>
      </c>
      <c r="N734" s="6">
        <f>VLOOKUP(tblSalaries[[#This Row],[clean Country]],tblCountries[[Mapping]:[geo_latitude]],4,FALSE)</f>
        <v>54.702354499999998</v>
      </c>
      <c r="O734" s="6" t="s">
        <v>18</v>
      </c>
      <c r="P734" s="6">
        <v>6</v>
      </c>
      <c r="Q734" s="6" t="str">
        <f>IF(tblSalaries[[#This Row],[Years of Experience]]&lt;5,"&lt;5",IF(tblSalaries[[#This Row],[Years of Experience]]&lt;10,"&lt;10",IF(tblSalaries[[#This Row],[Years of Experience]]&lt;15,"&lt;15",IF(tblSalaries[[#This Row],[Years of Experience]]&lt;20,"&lt;20"," &gt;20"))))</f>
        <v>&lt;10</v>
      </c>
      <c r="R734" s="14">
        <v>717</v>
      </c>
      <c r="S734" s="14">
        <f>VLOOKUP(tblSalaries[[#This Row],[clean Country]],Table3[[Country]:[GNI]],2,FALSE)</f>
        <v>35840</v>
      </c>
      <c r="T734" s="18">
        <f>tblSalaries[[#This Row],[Salary in USD]]/tblSalaries[[#This Row],[PPP GNI]]</f>
        <v>1.5392365938157073</v>
      </c>
      <c r="U734" s="27">
        <f>IF(ISNUMBER(VLOOKUP(tblSalaries[[#This Row],[clean Country]],calc!$B$22:$C$127,2,TRUE)),tblSalaries[[#This Row],[Salary in USD]],0.001)</f>
        <v>55166.239522354947</v>
      </c>
    </row>
    <row r="735" spans="2:21" ht="15" customHeight="1" x14ac:dyDescent="0.25">
      <c r="B735" s="6" t="s">
        <v>3134</v>
      </c>
      <c r="C735" s="7">
        <v>41057.857986111114</v>
      </c>
      <c r="D735" s="8" t="s">
        <v>68</v>
      </c>
      <c r="E735" s="6">
        <v>35000</v>
      </c>
      <c r="F735" s="6" t="s">
        <v>69</v>
      </c>
      <c r="G735" s="9">
        <f>tblSalaries[[#This Row],[clean Salary (in local currency)]]*VLOOKUP(tblSalaries[[#This Row],[Currency]],tblXrate[],2,FALSE)</f>
        <v>55166.239522354947</v>
      </c>
      <c r="H735" s="6" t="s">
        <v>1289</v>
      </c>
      <c r="I735" s="6" t="s">
        <v>20</v>
      </c>
      <c r="J735" s="6" t="s">
        <v>71</v>
      </c>
      <c r="K735" s="6" t="str">
        <f>VLOOKUP(tblSalaries[[#This Row],[Where do you work]],tblCountries[[Actual]:[Mapping]],2,FALSE)</f>
        <v>UK</v>
      </c>
      <c r="L735" s="6" t="str">
        <f>VLOOKUP(tblSalaries[[#This Row],[clean Country]],tblCountries[[Mapping]:[Region]],2,FALSE)</f>
        <v>Europe</v>
      </c>
      <c r="M735" s="6">
        <f>VLOOKUP(tblSalaries[[#This Row],[clean Country]],tblCountries[[Mapping]:[geo_latitude]],3,FALSE)</f>
        <v>-3.2765753000000002</v>
      </c>
      <c r="N735" s="6">
        <f>VLOOKUP(tblSalaries[[#This Row],[clean Country]],tblCountries[[Mapping]:[geo_latitude]],4,FALSE)</f>
        <v>54.702354499999998</v>
      </c>
      <c r="O735" s="6" t="s">
        <v>9</v>
      </c>
      <c r="P735" s="6">
        <v>10</v>
      </c>
      <c r="Q735" s="6" t="str">
        <f>IF(tblSalaries[[#This Row],[Years of Experience]]&lt;5,"&lt;5",IF(tblSalaries[[#This Row],[Years of Experience]]&lt;10,"&lt;10",IF(tblSalaries[[#This Row],[Years of Experience]]&lt;15,"&lt;15",IF(tblSalaries[[#This Row],[Years of Experience]]&lt;20,"&lt;20"," &gt;20"))))</f>
        <v>&lt;15</v>
      </c>
      <c r="R735" s="14">
        <v>718</v>
      </c>
      <c r="S735" s="14">
        <f>VLOOKUP(tblSalaries[[#This Row],[clean Country]],Table3[[Country]:[GNI]],2,FALSE)</f>
        <v>35840</v>
      </c>
      <c r="T735" s="18">
        <f>tblSalaries[[#This Row],[Salary in USD]]/tblSalaries[[#This Row],[PPP GNI]]</f>
        <v>1.5392365938157073</v>
      </c>
      <c r="U735" s="27">
        <f>IF(ISNUMBER(VLOOKUP(tblSalaries[[#This Row],[clean Country]],calc!$B$22:$C$127,2,TRUE)),tblSalaries[[#This Row],[Salary in USD]],0.001)</f>
        <v>55166.239522354947</v>
      </c>
    </row>
    <row r="736" spans="2:21" ht="15" customHeight="1" x14ac:dyDescent="0.25">
      <c r="B736" s="6" t="s">
        <v>3523</v>
      </c>
      <c r="C736" s="7">
        <v>41060.843287037038</v>
      </c>
      <c r="D736" s="8" t="s">
        <v>68</v>
      </c>
      <c r="E736" s="6">
        <v>35000</v>
      </c>
      <c r="F736" s="6" t="s">
        <v>69</v>
      </c>
      <c r="G736" s="9">
        <f>tblSalaries[[#This Row],[clean Salary (in local currency)]]*VLOOKUP(tblSalaries[[#This Row],[Currency]],tblXrate[],2,FALSE)</f>
        <v>55166.239522354947</v>
      </c>
      <c r="H736" s="6" t="s">
        <v>200</v>
      </c>
      <c r="I736" s="6" t="s">
        <v>20</v>
      </c>
      <c r="J736" s="6" t="s">
        <v>71</v>
      </c>
      <c r="K736" s="6" t="str">
        <f>VLOOKUP(tblSalaries[[#This Row],[Where do you work]],tblCountries[[Actual]:[Mapping]],2,FALSE)</f>
        <v>UK</v>
      </c>
      <c r="L736" s="6" t="str">
        <f>VLOOKUP(tblSalaries[[#This Row],[clean Country]],tblCountries[[Mapping]:[Region]],2,FALSE)</f>
        <v>Europe</v>
      </c>
      <c r="M736" s="6">
        <f>VLOOKUP(tblSalaries[[#This Row],[clean Country]],tblCountries[[Mapping]:[geo_latitude]],3,FALSE)</f>
        <v>-3.2765753000000002</v>
      </c>
      <c r="N736" s="6">
        <f>VLOOKUP(tblSalaries[[#This Row],[clean Country]],tblCountries[[Mapping]:[geo_latitude]],4,FALSE)</f>
        <v>54.702354499999998</v>
      </c>
      <c r="O736" s="6" t="s">
        <v>9</v>
      </c>
      <c r="P736" s="6">
        <v>3</v>
      </c>
      <c r="Q736" s="6" t="str">
        <f>IF(tblSalaries[[#This Row],[Years of Experience]]&lt;5,"&lt;5",IF(tblSalaries[[#This Row],[Years of Experience]]&lt;10,"&lt;10",IF(tblSalaries[[#This Row],[Years of Experience]]&lt;15,"&lt;15",IF(tblSalaries[[#This Row],[Years of Experience]]&lt;20,"&lt;20"," &gt;20"))))</f>
        <v>&lt;5</v>
      </c>
      <c r="R736" s="14">
        <v>719</v>
      </c>
      <c r="S736" s="14">
        <f>VLOOKUP(tblSalaries[[#This Row],[clean Country]],Table3[[Country]:[GNI]],2,FALSE)</f>
        <v>35840</v>
      </c>
      <c r="T736" s="18">
        <f>tblSalaries[[#This Row],[Salary in USD]]/tblSalaries[[#This Row],[PPP GNI]]</f>
        <v>1.5392365938157073</v>
      </c>
      <c r="U736" s="27">
        <f>IF(ISNUMBER(VLOOKUP(tblSalaries[[#This Row],[clean Country]],calc!$B$22:$C$127,2,TRUE)),tblSalaries[[#This Row],[Salary in USD]],0.001)</f>
        <v>55166.239522354947</v>
      </c>
    </row>
    <row r="737" spans="2:21" ht="15" customHeight="1" x14ac:dyDescent="0.25">
      <c r="B737" s="6" t="s">
        <v>3547</v>
      </c>
      <c r="C737" s="7">
        <v>41061.230914351851</v>
      </c>
      <c r="D737" s="8" t="s">
        <v>1725</v>
      </c>
      <c r="E737" s="6">
        <v>35000</v>
      </c>
      <c r="F737" s="6" t="s">
        <v>69</v>
      </c>
      <c r="G737" s="9">
        <f>tblSalaries[[#This Row],[clean Salary (in local currency)]]*VLOOKUP(tblSalaries[[#This Row],[Currency]],tblXrate[],2,FALSE)</f>
        <v>55166.239522354947</v>
      </c>
      <c r="H737" s="6" t="s">
        <v>1726</v>
      </c>
      <c r="I737" s="6" t="s">
        <v>4001</v>
      </c>
      <c r="J737" s="6" t="s">
        <v>71</v>
      </c>
      <c r="K737" s="6" t="str">
        <f>VLOOKUP(tblSalaries[[#This Row],[Where do you work]],tblCountries[[Actual]:[Mapping]],2,FALSE)</f>
        <v>UK</v>
      </c>
      <c r="L737" s="6" t="str">
        <f>VLOOKUP(tblSalaries[[#This Row],[clean Country]],tblCountries[[Mapping]:[Region]],2,FALSE)</f>
        <v>Europe</v>
      </c>
      <c r="M737" s="6">
        <f>VLOOKUP(tblSalaries[[#This Row],[clean Country]],tblCountries[[Mapping]:[geo_latitude]],3,FALSE)</f>
        <v>-3.2765753000000002</v>
      </c>
      <c r="N737" s="6">
        <f>VLOOKUP(tblSalaries[[#This Row],[clean Country]],tblCountries[[Mapping]:[geo_latitude]],4,FALSE)</f>
        <v>54.702354499999998</v>
      </c>
      <c r="O737" s="6" t="s">
        <v>18</v>
      </c>
      <c r="P737" s="6">
        <v>30</v>
      </c>
      <c r="Q737" s="6" t="str">
        <f>IF(tblSalaries[[#This Row],[Years of Experience]]&lt;5,"&lt;5",IF(tblSalaries[[#This Row],[Years of Experience]]&lt;10,"&lt;10",IF(tblSalaries[[#This Row],[Years of Experience]]&lt;15,"&lt;15",IF(tblSalaries[[#This Row],[Years of Experience]]&lt;20,"&lt;20"," &gt;20"))))</f>
        <v xml:space="preserve"> &gt;20</v>
      </c>
      <c r="R737" s="14">
        <v>720</v>
      </c>
      <c r="S737" s="14">
        <f>VLOOKUP(tblSalaries[[#This Row],[clean Country]],Table3[[Country]:[GNI]],2,FALSE)</f>
        <v>35840</v>
      </c>
      <c r="T737" s="18">
        <f>tblSalaries[[#This Row],[Salary in USD]]/tblSalaries[[#This Row],[PPP GNI]]</f>
        <v>1.5392365938157073</v>
      </c>
      <c r="U737" s="27">
        <f>IF(ISNUMBER(VLOOKUP(tblSalaries[[#This Row],[clean Country]],calc!$B$22:$C$127,2,TRUE)),tblSalaries[[#This Row],[Salary in USD]],0.001)</f>
        <v>55166.239522354947</v>
      </c>
    </row>
    <row r="738" spans="2:21" ht="15" customHeight="1" x14ac:dyDescent="0.25">
      <c r="B738" s="6" t="s">
        <v>3857</v>
      </c>
      <c r="C738" s="7">
        <v>41078.768599537034</v>
      </c>
      <c r="D738" s="8" t="s">
        <v>68</v>
      </c>
      <c r="E738" s="6">
        <v>35000</v>
      </c>
      <c r="F738" s="6" t="s">
        <v>69</v>
      </c>
      <c r="G738" s="9">
        <f>tblSalaries[[#This Row],[clean Salary (in local currency)]]*VLOOKUP(tblSalaries[[#This Row],[Currency]],tblXrate[],2,FALSE)</f>
        <v>55166.239522354947</v>
      </c>
      <c r="H738" s="6" t="s">
        <v>1983</v>
      </c>
      <c r="I738" s="6" t="s">
        <v>20</v>
      </c>
      <c r="J738" s="6" t="s">
        <v>71</v>
      </c>
      <c r="K738" s="6" t="str">
        <f>VLOOKUP(tblSalaries[[#This Row],[Where do you work]],tblCountries[[Actual]:[Mapping]],2,FALSE)</f>
        <v>UK</v>
      </c>
      <c r="L738" s="6" t="str">
        <f>VLOOKUP(tblSalaries[[#This Row],[clean Country]],tblCountries[[Mapping]:[Region]],2,FALSE)</f>
        <v>Europe</v>
      </c>
      <c r="M738" s="6">
        <f>VLOOKUP(tblSalaries[[#This Row],[clean Country]],tblCountries[[Mapping]:[geo_latitude]],3,FALSE)</f>
        <v>-3.2765753000000002</v>
      </c>
      <c r="N738" s="6">
        <f>VLOOKUP(tblSalaries[[#This Row],[clean Country]],tblCountries[[Mapping]:[geo_latitude]],4,FALSE)</f>
        <v>54.702354499999998</v>
      </c>
      <c r="O738" s="6" t="s">
        <v>13</v>
      </c>
      <c r="P738" s="6">
        <v>34</v>
      </c>
      <c r="Q738" s="6" t="str">
        <f>IF(tblSalaries[[#This Row],[Years of Experience]]&lt;5,"&lt;5",IF(tblSalaries[[#This Row],[Years of Experience]]&lt;10,"&lt;10",IF(tblSalaries[[#This Row],[Years of Experience]]&lt;15,"&lt;15",IF(tblSalaries[[#This Row],[Years of Experience]]&lt;20,"&lt;20"," &gt;20"))))</f>
        <v xml:space="preserve"> &gt;20</v>
      </c>
      <c r="R738" s="14">
        <v>721</v>
      </c>
      <c r="S738" s="14">
        <f>VLOOKUP(tblSalaries[[#This Row],[clean Country]],Table3[[Country]:[GNI]],2,FALSE)</f>
        <v>35840</v>
      </c>
      <c r="T738" s="18">
        <f>tblSalaries[[#This Row],[Salary in USD]]/tblSalaries[[#This Row],[PPP GNI]]</f>
        <v>1.5392365938157073</v>
      </c>
      <c r="U738" s="27">
        <f>IF(ISNUMBER(VLOOKUP(tblSalaries[[#This Row],[clean Country]],calc!$B$22:$C$127,2,TRUE)),tblSalaries[[#This Row],[Salary in USD]],0.001)</f>
        <v>55166.239522354947</v>
      </c>
    </row>
    <row r="739" spans="2:21" ht="15" customHeight="1" x14ac:dyDescent="0.25">
      <c r="B739" s="6" t="s">
        <v>2068</v>
      </c>
      <c r="C739" s="7">
        <v>41054.301053240742</v>
      </c>
      <c r="D739" s="8">
        <v>56000</v>
      </c>
      <c r="E739" s="6">
        <v>56000</v>
      </c>
      <c r="F739" s="6" t="s">
        <v>86</v>
      </c>
      <c r="G739" s="9">
        <f>tblSalaries[[#This Row],[clean Salary (in local currency)]]*VLOOKUP(tblSalaries[[#This Row],[Currency]],tblXrate[],2,FALSE)</f>
        <v>55068.245289698301</v>
      </c>
      <c r="H739" s="6" t="s">
        <v>108</v>
      </c>
      <c r="I739" s="6" t="s">
        <v>20</v>
      </c>
      <c r="J739" s="6" t="s">
        <v>109</v>
      </c>
      <c r="K739" s="6" t="str">
        <f>VLOOKUP(tblSalaries[[#This Row],[Where do you work]],tblCountries[[Actual]:[Mapping]],2,FALSE)</f>
        <v>Canada</v>
      </c>
      <c r="L739" s="6" t="str">
        <f>VLOOKUP(tblSalaries[[#This Row],[clean Country]],tblCountries[[Mapping]:[Region]],2,FALSE)</f>
        <v>America</v>
      </c>
      <c r="M739" s="6">
        <f>VLOOKUP(tblSalaries[[#This Row],[clean Country]],tblCountries[[Mapping]:[geo_latitude]],3,FALSE)</f>
        <v>-96.081121840459303</v>
      </c>
      <c r="N739" s="6">
        <f>VLOOKUP(tblSalaries[[#This Row],[clean Country]],tblCountries[[Mapping]:[geo_latitude]],4,FALSE)</f>
        <v>62.8661033080922</v>
      </c>
      <c r="O739" s="6" t="s">
        <v>13</v>
      </c>
      <c r="P739" s="6"/>
      <c r="Q739" s="6" t="str">
        <f>IF(tblSalaries[[#This Row],[Years of Experience]]&lt;5,"&lt;5",IF(tblSalaries[[#This Row],[Years of Experience]]&lt;10,"&lt;10",IF(tblSalaries[[#This Row],[Years of Experience]]&lt;15,"&lt;15",IF(tblSalaries[[#This Row],[Years of Experience]]&lt;20,"&lt;20"," &gt;20"))))</f>
        <v>&lt;5</v>
      </c>
      <c r="R739" s="14">
        <v>722</v>
      </c>
      <c r="S739" s="14">
        <f>VLOOKUP(tblSalaries[[#This Row],[clean Country]],Table3[[Country]:[GNI]],2,FALSE)</f>
        <v>38370</v>
      </c>
      <c r="T739" s="18">
        <f>tblSalaries[[#This Row],[Salary in USD]]/tblSalaries[[#This Row],[PPP GNI]]</f>
        <v>1.435190130041655</v>
      </c>
      <c r="U739" s="27">
        <f>IF(ISNUMBER(VLOOKUP(tblSalaries[[#This Row],[clean Country]],calc!$B$22:$C$127,2,TRUE)),tblSalaries[[#This Row],[Salary in USD]],0.001)</f>
        <v>1E-3</v>
      </c>
    </row>
    <row r="740" spans="2:21" ht="15" customHeight="1" x14ac:dyDescent="0.25">
      <c r="B740" s="6" t="s">
        <v>2350</v>
      </c>
      <c r="C740" s="7">
        <v>41055.069652777776</v>
      </c>
      <c r="D740" s="8">
        <v>56000</v>
      </c>
      <c r="E740" s="6">
        <v>56000</v>
      </c>
      <c r="F740" s="6" t="s">
        <v>86</v>
      </c>
      <c r="G740" s="9">
        <f>tblSalaries[[#This Row],[clean Salary (in local currency)]]*VLOOKUP(tblSalaries[[#This Row],[Currency]],tblXrate[],2,FALSE)</f>
        <v>55068.245289698301</v>
      </c>
      <c r="H740" s="6" t="s">
        <v>431</v>
      </c>
      <c r="I740" s="6" t="s">
        <v>20</v>
      </c>
      <c r="J740" s="6" t="s">
        <v>88</v>
      </c>
      <c r="K740" s="6" t="str">
        <f>VLOOKUP(tblSalaries[[#This Row],[Where do you work]],tblCountries[[Actual]:[Mapping]],2,FALSE)</f>
        <v>Canada</v>
      </c>
      <c r="L740" s="6" t="str">
        <f>VLOOKUP(tblSalaries[[#This Row],[clean Country]],tblCountries[[Mapping]:[Region]],2,FALSE)</f>
        <v>America</v>
      </c>
      <c r="M740" s="6">
        <f>VLOOKUP(tblSalaries[[#This Row],[clean Country]],tblCountries[[Mapping]:[geo_latitude]],3,FALSE)</f>
        <v>-96.081121840459303</v>
      </c>
      <c r="N740" s="6">
        <f>VLOOKUP(tblSalaries[[#This Row],[clean Country]],tblCountries[[Mapping]:[geo_latitude]],4,FALSE)</f>
        <v>62.8661033080922</v>
      </c>
      <c r="O740" s="6" t="s">
        <v>9</v>
      </c>
      <c r="P740" s="6"/>
      <c r="Q740" s="6" t="str">
        <f>IF(tblSalaries[[#This Row],[Years of Experience]]&lt;5,"&lt;5",IF(tblSalaries[[#This Row],[Years of Experience]]&lt;10,"&lt;10",IF(tblSalaries[[#This Row],[Years of Experience]]&lt;15,"&lt;15",IF(tblSalaries[[#This Row],[Years of Experience]]&lt;20,"&lt;20"," &gt;20"))))</f>
        <v>&lt;5</v>
      </c>
      <c r="R740" s="14">
        <v>723</v>
      </c>
      <c r="S740" s="14">
        <f>VLOOKUP(tblSalaries[[#This Row],[clean Country]],Table3[[Country]:[GNI]],2,FALSE)</f>
        <v>38370</v>
      </c>
      <c r="T740" s="18">
        <f>tblSalaries[[#This Row],[Salary in USD]]/tblSalaries[[#This Row],[PPP GNI]]</f>
        <v>1.435190130041655</v>
      </c>
      <c r="U740" s="27">
        <f>IF(ISNUMBER(VLOOKUP(tblSalaries[[#This Row],[clean Country]],calc!$B$22:$C$127,2,TRUE)),tblSalaries[[#This Row],[Salary in USD]],0.001)</f>
        <v>1E-3</v>
      </c>
    </row>
    <row r="741" spans="2:21" ht="15" customHeight="1" x14ac:dyDescent="0.25">
      <c r="B741" s="6" t="s">
        <v>3634</v>
      </c>
      <c r="C741" s="7">
        <v>41064.905034722222</v>
      </c>
      <c r="D741" s="8">
        <v>56000</v>
      </c>
      <c r="E741" s="6">
        <v>56000</v>
      </c>
      <c r="F741" s="6" t="s">
        <v>86</v>
      </c>
      <c r="G741" s="9">
        <f>tblSalaries[[#This Row],[clean Salary (in local currency)]]*VLOOKUP(tblSalaries[[#This Row],[Currency]],tblXrate[],2,FALSE)</f>
        <v>55068.245289698301</v>
      </c>
      <c r="H741" s="6" t="s">
        <v>83</v>
      </c>
      <c r="I741" s="6" t="s">
        <v>356</v>
      </c>
      <c r="J741" s="6" t="s">
        <v>88</v>
      </c>
      <c r="K741" s="6" t="str">
        <f>VLOOKUP(tblSalaries[[#This Row],[Where do you work]],tblCountries[[Actual]:[Mapping]],2,FALSE)</f>
        <v>Canada</v>
      </c>
      <c r="L741" s="6" t="str">
        <f>VLOOKUP(tblSalaries[[#This Row],[clean Country]],tblCountries[[Mapping]:[Region]],2,FALSE)</f>
        <v>America</v>
      </c>
      <c r="M741" s="6">
        <f>VLOOKUP(tblSalaries[[#This Row],[clean Country]],tblCountries[[Mapping]:[geo_latitude]],3,FALSE)</f>
        <v>-96.081121840459303</v>
      </c>
      <c r="N741" s="6">
        <f>VLOOKUP(tblSalaries[[#This Row],[clean Country]],tblCountries[[Mapping]:[geo_latitude]],4,FALSE)</f>
        <v>62.8661033080922</v>
      </c>
      <c r="O741" s="6" t="s">
        <v>13</v>
      </c>
      <c r="P741" s="6">
        <v>1</v>
      </c>
      <c r="Q741" s="6" t="str">
        <f>IF(tblSalaries[[#This Row],[Years of Experience]]&lt;5,"&lt;5",IF(tblSalaries[[#This Row],[Years of Experience]]&lt;10,"&lt;10",IF(tblSalaries[[#This Row],[Years of Experience]]&lt;15,"&lt;15",IF(tblSalaries[[#This Row],[Years of Experience]]&lt;20,"&lt;20"," &gt;20"))))</f>
        <v>&lt;5</v>
      </c>
      <c r="R741" s="14">
        <v>724</v>
      </c>
      <c r="S741" s="14">
        <f>VLOOKUP(tblSalaries[[#This Row],[clean Country]],Table3[[Country]:[GNI]],2,FALSE)</f>
        <v>38370</v>
      </c>
      <c r="T741" s="18">
        <f>tblSalaries[[#This Row],[Salary in USD]]/tblSalaries[[#This Row],[PPP GNI]]</f>
        <v>1.435190130041655</v>
      </c>
      <c r="U741" s="27">
        <f>IF(ISNUMBER(VLOOKUP(tblSalaries[[#This Row],[clean Country]],calc!$B$22:$C$127,2,TRUE)),tblSalaries[[#This Row],[Salary in USD]],0.001)</f>
        <v>1E-3</v>
      </c>
    </row>
    <row r="742" spans="2:21" ht="15" customHeight="1" x14ac:dyDescent="0.25">
      <c r="B742" s="6" t="s">
        <v>2168</v>
      </c>
      <c r="C742" s="7">
        <v>41055.032280092593</v>
      </c>
      <c r="D742" s="8">
        <v>55000</v>
      </c>
      <c r="E742" s="6">
        <v>55000</v>
      </c>
      <c r="F742" s="6" t="s">
        <v>6</v>
      </c>
      <c r="G742" s="9">
        <f>tblSalaries[[#This Row],[clean Salary (in local currency)]]*VLOOKUP(tblSalaries[[#This Row],[Currency]],tblXrate[],2,FALSE)</f>
        <v>55000</v>
      </c>
      <c r="H742" s="6" t="s">
        <v>233</v>
      </c>
      <c r="I742" s="6" t="s">
        <v>52</v>
      </c>
      <c r="J742" s="6" t="s">
        <v>15</v>
      </c>
      <c r="K742" s="6" t="str">
        <f>VLOOKUP(tblSalaries[[#This Row],[Where do you work]],tblCountries[[Actual]:[Mapping]],2,FALSE)</f>
        <v>USA</v>
      </c>
      <c r="L742" s="6" t="str">
        <f>VLOOKUP(tblSalaries[[#This Row],[clean Country]],tblCountries[[Mapping]:[Region]],2,FALSE)</f>
        <v>America</v>
      </c>
      <c r="M742" s="6">
        <f>VLOOKUP(tblSalaries[[#This Row],[clean Country]],tblCountries[[Mapping]:[geo_latitude]],3,FALSE)</f>
        <v>-100.37109375</v>
      </c>
      <c r="N742" s="6">
        <f>VLOOKUP(tblSalaries[[#This Row],[clean Country]],tblCountries[[Mapping]:[geo_latitude]],4,FALSE)</f>
        <v>40.580584664127599</v>
      </c>
      <c r="O742" s="6" t="s">
        <v>18</v>
      </c>
      <c r="P742" s="6"/>
      <c r="Q742" s="6" t="str">
        <f>IF(tblSalaries[[#This Row],[Years of Experience]]&lt;5,"&lt;5",IF(tblSalaries[[#This Row],[Years of Experience]]&lt;10,"&lt;10",IF(tblSalaries[[#This Row],[Years of Experience]]&lt;15,"&lt;15",IF(tblSalaries[[#This Row],[Years of Experience]]&lt;20,"&lt;20"," &gt;20"))))</f>
        <v>&lt;5</v>
      </c>
      <c r="R742" s="14">
        <v>725</v>
      </c>
      <c r="S742" s="14">
        <f>VLOOKUP(tblSalaries[[#This Row],[clean Country]],Table3[[Country]:[GNI]],2,FALSE)</f>
        <v>47310</v>
      </c>
      <c r="T742" s="18">
        <f>tblSalaries[[#This Row],[Salary in USD]]/tblSalaries[[#This Row],[PPP GNI]]</f>
        <v>1.1625449165081378</v>
      </c>
      <c r="U742" s="27">
        <f>IF(ISNUMBER(VLOOKUP(tblSalaries[[#This Row],[clean Country]],calc!$B$22:$C$127,2,TRUE)),tblSalaries[[#This Row],[Salary in USD]],0.001)</f>
        <v>1E-3</v>
      </c>
    </row>
    <row r="743" spans="2:21" ht="15" customHeight="1" x14ac:dyDescent="0.25">
      <c r="B743" s="6" t="s">
        <v>2276</v>
      </c>
      <c r="C743" s="7">
        <v>41055.048888888887</v>
      </c>
      <c r="D743" s="8">
        <v>55000</v>
      </c>
      <c r="E743" s="6">
        <v>55000</v>
      </c>
      <c r="F743" s="6" t="s">
        <v>6</v>
      </c>
      <c r="G743" s="9">
        <f>tblSalaries[[#This Row],[clean Salary (in local currency)]]*VLOOKUP(tblSalaries[[#This Row],[Currency]],tblXrate[],2,FALSE)</f>
        <v>55000</v>
      </c>
      <c r="H743" s="6" t="s">
        <v>214</v>
      </c>
      <c r="I743" s="6" t="s">
        <v>20</v>
      </c>
      <c r="J743" s="6" t="s">
        <v>15</v>
      </c>
      <c r="K743" s="6" t="str">
        <f>VLOOKUP(tblSalaries[[#This Row],[Where do you work]],tblCountries[[Actual]:[Mapping]],2,FALSE)</f>
        <v>USA</v>
      </c>
      <c r="L743" s="6" t="str">
        <f>VLOOKUP(tblSalaries[[#This Row],[clean Country]],tblCountries[[Mapping]:[Region]],2,FALSE)</f>
        <v>America</v>
      </c>
      <c r="M743" s="6">
        <f>VLOOKUP(tblSalaries[[#This Row],[clean Country]],tblCountries[[Mapping]:[geo_latitude]],3,FALSE)</f>
        <v>-100.37109375</v>
      </c>
      <c r="N743" s="6">
        <f>VLOOKUP(tblSalaries[[#This Row],[clean Country]],tblCountries[[Mapping]:[geo_latitude]],4,FALSE)</f>
        <v>40.580584664127599</v>
      </c>
      <c r="O743" s="6" t="s">
        <v>13</v>
      </c>
      <c r="P743" s="6"/>
      <c r="Q743" s="6" t="str">
        <f>IF(tblSalaries[[#This Row],[Years of Experience]]&lt;5,"&lt;5",IF(tblSalaries[[#This Row],[Years of Experience]]&lt;10,"&lt;10",IF(tblSalaries[[#This Row],[Years of Experience]]&lt;15,"&lt;15",IF(tblSalaries[[#This Row],[Years of Experience]]&lt;20,"&lt;20"," &gt;20"))))</f>
        <v>&lt;5</v>
      </c>
      <c r="R743" s="14">
        <v>726</v>
      </c>
      <c r="S743" s="14">
        <f>VLOOKUP(tblSalaries[[#This Row],[clean Country]],Table3[[Country]:[GNI]],2,FALSE)</f>
        <v>47310</v>
      </c>
      <c r="T743" s="18">
        <f>tblSalaries[[#This Row],[Salary in USD]]/tblSalaries[[#This Row],[PPP GNI]]</f>
        <v>1.1625449165081378</v>
      </c>
      <c r="U743" s="27">
        <f>IF(ISNUMBER(VLOOKUP(tblSalaries[[#This Row],[clean Country]],calc!$B$22:$C$127,2,TRUE)),tblSalaries[[#This Row],[Salary in USD]],0.001)</f>
        <v>1E-3</v>
      </c>
    </row>
    <row r="744" spans="2:21" ht="15" customHeight="1" x14ac:dyDescent="0.25">
      <c r="B744" s="6" t="s">
        <v>2321</v>
      </c>
      <c r="C744" s="7">
        <v>41055.060717592591</v>
      </c>
      <c r="D744" s="8">
        <v>55</v>
      </c>
      <c r="E744" s="6">
        <v>55000</v>
      </c>
      <c r="F744" s="6" t="s">
        <v>6</v>
      </c>
      <c r="G744" s="9">
        <f>tblSalaries[[#This Row],[clean Salary (in local currency)]]*VLOOKUP(tblSalaries[[#This Row],[Currency]],tblXrate[],2,FALSE)</f>
        <v>55000</v>
      </c>
      <c r="H744" s="6" t="s">
        <v>207</v>
      </c>
      <c r="I744" s="6" t="s">
        <v>20</v>
      </c>
      <c r="J744" s="6" t="s">
        <v>15</v>
      </c>
      <c r="K744" s="6" t="str">
        <f>VLOOKUP(tblSalaries[[#This Row],[Where do you work]],tblCountries[[Actual]:[Mapping]],2,FALSE)</f>
        <v>USA</v>
      </c>
      <c r="L744" s="6" t="str">
        <f>VLOOKUP(tblSalaries[[#This Row],[clean Country]],tblCountries[[Mapping]:[Region]],2,FALSE)</f>
        <v>America</v>
      </c>
      <c r="M744" s="6">
        <f>VLOOKUP(tblSalaries[[#This Row],[clean Country]],tblCountries[[Mapping]:[geo_latitude]],3,FALSE)</f>
        <v>-100.37109375</v>
      </c>
      <c r="N744" s="6">
        <f>VLOOKUP(tblSalaries[[#This Row],[clean Country]],tblCountries[[Mapping]:[geo_latitude]],4,FALSE)</f>
        <v>40.580584664127599</v>
      </c>
      <c r="O744" s="6" t="s">
        <v>9</v>
      </c>
      <c r="P744" s="6"/>
      <c r="Q744" s="6" t="str">
        <f>IF(tblSalaries[[#This Row],[Years of Experience]]&lt;5,"&lt;5",IF(tblSalaries[[#This Row],[Years of Experience]]&lt;10,"&lt;10",IF(tblSalaries[[#This Row],[Years of Experience]]&lt;15,"&lt;15",IF(tblSalaries[[#This Row],[Years of Experience]]&lt;20,"&lt;20"," &gt;20"))))</f>
        <v>&lt;5</v>
      </c>
      <c r="R744" s="14">
        <v>727</v>
      </c>
      <c r="S744" s="14">
        <f>VLOOKUP(tblSalaries[[#This Row],[clean Country]],Table3[[Country]:[GNI]],2,FALSE)</f>
        <v>47310</v>
      </c>
      <c r="T744" s="18">
        <f>tblSalaries[[#This Row],[Salary in USD]]/tblSalaries[[#This Row],[PPP GNI]]</f>
        <v>1.1625449165081378</v>
      </c>
      <c r="U744" s="27">
        <f>IF(ISNUMBER(VLOOKUP(tblSalaries[[#This Row],[clean Country]],calc!$B$22:$C$127,2,TRUE)),tblSalaries[[#This Row],[Salary in USD]],0.001)</f>
        <v>1E-3</v>
      </c>
    </row>
    <row r="745" spans="2:21" ht="15" customHeight="1" x14ac:dyDescent="0.25">
      <c r="B745" s="6" t="s">
        <v>2390</v>
      </c>
      <c r="C745" s="7">
        <v>41055.083865740744</v>
      </c>
      <c r="D745" s="8">
        <v>55000</v>
      </c>
      <c r="E745" s="6">
        <v>55000</v>
      </c>
      <c r="F745" s="6" t="s">
        <v>6</v>
      </c>
      <c r="G745" s="9">
        <f>tblSalaries[[#This Row],[clean Salary (in local currency)]]*VLOOKUP(tblSalaries[[#This Row],[Currency]],tblXrate[],2,FALSE)</f>
        <v>55000</v>
      </c>
      <c r="H745" s="6" t="s">
        <v>310</v>
      </c>
      <c r="I745" s="6" t="s">
        <v>310</v>
      </c>
      <c r="J745" s="6" t="s">
        <v>15</v>
      </c>
      <c r="K745" s="6" t="str">
        <f>VLOOKUP(tblSalaries[[#This Row],[Where do you work]],tblCountries[[Actual]:[Mapping]],2,FALSE)</f>
        <v>USA</v>
      </c>
      <c r="L745" s="6" t="str">
        <f>VLOOKUP(tblSalaries[[#This Row],[clean Country]],tblCountries[[Mapping]:[Region]],2,FALSE)</f>
        <v>America</v>
      </c>
      <c r="M745" s="6">
        <f>VLOOKUP(tblSalaries[[#This Row],[clean Country]],tblCountries[[Mapping]:[geo_latitude]],3,FALSE)</f>
        <v>-100.37109375</v>
      </c>
      <c r="N745" s="6">
        <f>VLOOKUP(tblSalaries[[#This Row],[clean Country]],tblCountries[[Mapping]:[geo_latitude]],4,FALSE)</f>
        <v>40.580584664127599</v>
      </c>
      <c r="O745" s="6" t="s">
        <v>9</v>
      </c>
      <c r="P745" s="6"/>
      <c r="Q745" s="6" t="str">
        <f>IF(tblSalaries[[#This Row],[Years of Experience]]&lt;5,"&lt;5",IF(tblSalaries[[#This Row],[Years of Experience]]&lt;10,"&lt;10",IF(tblSalaries[[#This Row],[Years of Experience]]&lt;15,"&lt;15",IF(tblSalaries[[#This Row],[Years of Experience]]&lt;20,"&lt;20"," &gt;20"))))</f>
        <v>&lt;5</v>
      </c>
      <c r="R745" s="14">
        <v>728</v>
      </c>
      <c r="S745" s="14">
        <f>VLOOKUP(tblSalaries[[#This Row],[clean Country]],Table3[[Country]:[GNI]],2,FALSE)</f>
        <v>47310</v>
      </c>
      <c r="T745" s="18">
        <f>tblSalaries[[#This Row],[Salary in USD]]/tblSalaries[[#This Row],[PPP GNI]]</f>
        <v>1.1625449165081378</v>
      </c>
      <c r="U745" s="27">
        <f>IF(ISNUMBER(VLOOKUP(tblSalaries[[#This Row],[clean Country]],calc!$B$22:$C$127,2,TRUE)),tblSalaries[[#This Row],[Salary in USD]],0.001)</f>
        <v>1E-3</v>
      </c>
    </row>
    <row r="746" spans="2:21" ht="15" customHeight="1" x14ac:dyDescent="0.25">
      <c r="B746" s="6" t="s">
        <v>2488</v>
      </c>
      <c r="C746" s="7">
        <v>41055.148287037038</v>
      </c>
      <c r="D746" s="8">
        <v>55000</v>
      </c>
      <c r="E746" s="6">
        <v>55000</v>
      </c>
      <c r="F746" s="6" t="s">
        <v>6</v>
      </c>
      <c r="G746" s="9">
        <f>tblSalaries[[#This Row],[clean Salary (in local currency)]]*VLOOKUP(tblSalaries[[#This Row],[Currency]],tblXrate[],2,FALSE)</f>
        <v>55000</v>
      </c>
      <c r="H746" s="6" t="s">
        <v>20</v>
      </c>
      <c r="I746" s="6" t="s">
        <v>20</v>
      </c>
      <c r="J746" s="6" t="s">
        <v>15</v>
      </c>
      <c r="K746" s="6" t="str">
        <f>VLOOKUP(tblSalaries[[#This Row],[Where do you work]],tblCountries[[Actual]:[Mapping]],2,FALSE)</f>
        <v>USA</v>
      </c>
      <c r="L746" s="6" t="str">
        <f>VLOOKUP(tblSalaries[[#This Row],[clean Country]],tblCountries[[Mapping]:[Region]],2,FALSE)</f>
        <v>America</v>
      </c>
      <c r="M746" s="6">
        <f>VLOOKUP(tblSalaries[[#This Row],[clean Country]],tblCountries[[Mapping]:[geo_latitude]],3,FALSE)</f>
        <v>-100.37109375</v>
      </c>
      <c r="N746" s="6">
        <f>VLOOKUP(tblSalaries[[#This Row],[clean Country]],tblCountries[[Mapping]:[geo_latitude]],4,FALSE)</f>
        <v>40.580584664127599</v>
      </c>
      <c r="O746" s="6" t="s">
        <v>18</v>
      </c>
      <c r="P746" s="6"/>
      <c r="Q746" s="6" t="str">
        <f>IF(tblSalaries[[#This Row],[Years of Experience]]&lt;5,"&lt;5",IF(tblSalaries[[#This Row],[Years of Experience]]&lt;10,"&lt;10",IF(tblSalaries[[#This Row],[Years of Experience]]&lt;15,"&lt;15",IF(tblSalaries[[#This Row],[Years of Experience]]&lt;20,"&lt;20"," &gt;20"))))</f>
        <v>&lt;5</v>
      </c>
      <c r="R746" s="14">
        <v>729</v>
      </c>
      <c r="S746" s="14">
        <f>VLOOKUP(tblSalaries[[#This Row],[clean Country]],Table3[[Country]:[GNI]],2,FALSE)</f>
        <v>47310</v>
      </c>
      <c r="T746" s="18">
        <f>tblSalaries[[#This Row],[Salary in USD]]/tblSalaries[[#This Row],[PPP GNI]]</f>
        <v>1.1625449165081378</v>
      </c>
      <c r="U746" s="27">
        <f>IF(ISNUMBER(VLOOKUP(tblSalaries[[#This Row],[clean Country]],calc!$B$22:$C$127,2,TRUE)),tblSalaries[[#This Row],[Salary in USD]],0.001)</f>
        <v>1E-3</v>
      </c>
    </row>
    <row r="747" spans="2:21" ht="15" customHeight="1" x14ac:dyDescent="0.25">
      <c r="B747" s="6" t="s">
        <v>2544</v>
      </c>
      <c r="C747" s="7">
        <v>41055.229930555557</v>
      </c>
      <c r="D747" s="8">
        <v>55000</v>
      </c>
      <c r="E747" s="6">
        <v>55000</v>
      </c>
      <c r="F747" s="6" t="s">
        <v>6</v>
      </c>
      <c r="G747" s="9">
        <f>tblSalaries[[#This Row],[clean Salary (in local currency)]]*VLOOKUP(tblSalaries[[#This Row],[Currency]],tblXrate[],2,FALSE)</f>
        <v>55000</v>
      </c>
      <c r="H747" s="6" t="s">
        <v>387</v>
      </c>
      <c r="I747" s="6" t="s">
        <v>20</v>
      </c>
      <c r="J747" s="6" t="s">
        <v>15</v>
      </c>
      <c r="K747" s="6" t="str">
        <f>VLOOKUP(tblSalaries[[#This Row],[Where do you work]],tblCountries[[Actual]:[Mapping]],2,FALSE)</f>
        <v>USA</v>
      </c>
      <c r="L747" s="6" t="str">
        <f>VLOOKUP(tblSalaries[[#This Row],[clean Country]],tblCountries[[Mapping]:[Region]],2,FALSE)</f>
        <v>America</v>
      </c>
      <c r="M747" s="6">
        <f>VLOOKUP(tblSalaries[[#This Row],[clean Country]],tblCountries[[Mapping]:[geo_latitude]],3,FALSE)</f>
        <v>-100.37109375</v>
      </c>
      <c r="N747" s="6">
        <f>VLOOKUP(tblSalaries[[#This Row],[clean Country]],tblCountries[[Mapping]:[geo_latitude]],4,FALSE)</f>
        <v>40.580584664127599</v>
      </c>
      <c r="O747" s="6" t="s">
        <v>18</v>
      </c>
      <c r="P747" s="6"/>
      <c r="Q747" s="6" t="str">
        <f>IF(tblSalaries[[#This Row],[Years of Experience]]&lt;5,"&lt;5",IF(tblSalaries[[#This Row],[Years of Experience]]&lt;10,"&lt;10",IF(tblSalaries[[#This Row],[Years of Experience]]&lt;15,"&lt;15",IF(tblSalaries[[#This Row],[Years of Experience]]&lt;20,"&lt;20"," &gt;20"))))</f>
        <v>&lt;5</v>
      </c>
      <c r="R747" s="14">
        <v>730</v>
      </c>
      <c r="S747" s="14">
        <f>VLOOKUP(tblSalaries[[#This Row],[clean Country]],Table3[[Country]:[GNI]],2,FALSE)</f>
        <v>47310</v>
      </c>
      <c r="T747" s="18">
        <f>tblSalaries[[#This Row],[Salary in USD]]/tblSalaries[[#This Row],[PPP GNI]]</f>
        <v>1.1625449165081378</v>
      </c>
      <c r="U747" s="27">
        <f>IF(ISNUMBER(VLOOKUP(tblSalaries[[#This Row],[clean Country]],calc!$B$22:$C$127,2,TRUE)),tblSalaries[[#This Row],[Salary in USD]],0.001)</f>
        <v>1E-3</v>
      </c>
    </row>
    <row r="748" spans="2:21" ht="15" customHeight="1" x14ac:dyDescent="0.25">
      <c r="B748" s="6" t="s">
        <v>2847</v>
      </c>
      <c r="C748" s="7">
        <v>41056.142418981479</v>
      </c>
      <c r="D748" s="8">
        <v>55000</v>
      </c>
      <c r="E748" s="6">
        <v>55000</v>
      </c>
      <c r="F748" s="6" t="s">
        <v>6</v>
      </c>
      <c r="G748" s="9">
        <f>tblSalaries[[#This Row],[clean Salary (in local currency)]]*VLOOKUP(tblSalaries[[#This Row],[Currency]],tblXrate[],2,FALSE)</f>
        <v>55000</v>
      </c>
      <c r="H748" s="6" t="s">
        <v>20</v>
      </c>
      <c r="I748" s="6" t="s">
        <v>20</v>
      </c>
      <c r="J748" s="6" t="s">
        <v>15</v>
      </c>
      <c r="K748" s="6" t="str">
        <f>VLOOKUP(tblSalaries[[#This Row],[Where do you work]],tblCountries[[Actual]:[Mapping]],2,FALSE)</f>
        <v>USA</v>
      </c>
      <c r="L748" s="6" t="str">
        <f>VLOOKUP(tblSalaries[[#This Row],[clean Country]],tblCountries[[Mapping]:[Region]],2,FALSE)</f>
        <v>America</v>
      </c>
      <c r="M748" s="6">
        <f>VLOOKUP(tblSalaries[[#This Row],[clean Country]],tblCountries[[Mapping]:[geo_latitude]],3,FALSE)</f>
        <v>-100.37109375</v>
      </c>
      <c r="N748" s="6">
        <f>VLOOKUP(tblSalaries[[#This Row],[clean Country]],tblCountries[[Mapping]:[geo_latitude]],4,FALSE)</f>
        <v>40.580584664127599</v>
      </c>
      <c r="O748" s="6" t="s">
        <v>9</v>
      </c>
      <c r="P748" s="6">
        <v>10</v>
      </c>
      <c r="Q748" s="6" t="str">
        <f>IF(tblSalaries[[#This Row],[Years of Experience]]&lt;5,"&lt;5",IF(tblSalaries[[#This Row],[Years of Experience]]&lt;10,"&lt;10",IF(tblSalaries[[#This Row],[Years of Experience]]&lt;15,"&lt;15",IF(tblSalaries[[#This Row],[Years of Experience]]&lt;20,"&lt;20"," &gt;20"))))</f>
        <v>&lt;15</v>
      </c>
      <c r="R748" s="14">
        <v>731</v>
      </c>
      <c r="S748" s="14">
        <f>VLOOKUP(tblSalaries[[#This Row],[clean Country]],Table3[[Country]:[GNI]],2,FALSE)</f>
        <v>47310</v>
      </c>
      <c r="T748" s="18">
        <f>tblSalaries[[#This Row],[Salary in USD]]/tblSalaries[[#This Row],[PPP GNI]]</f>
        <v>1.1625449165081378</v>
      </c>
      <c r="U748" s="27">
        <f>IF(ISNUMBER(VLOOKUP(tblSalaries[[#This Row],[clean Country]],calc!$B$22:$C$127,2,TRUE)),tblSalaries[[#This Row],[Salary in USD]],0.001)</f>
        <v>1E-3</v>
      </c>
    </row>
    <row r="749" spans="2:21" ht="15" customHeight="1" x14ac:dyDescent="0.25">
      <c r="B749" s="6" t="s">
        <v>3034</v>
      </c>
      <c r="C749" s="7">
        <v>41057.591365740744</v>
      </c>
      <c r="D749" s="8" t="s">
        <v>1187</v>
      </c>
      <c r="E749" s="6">
        <v>55000</v>
      </c>
      <c r="F749" s="6" t="s">
        <v>6</v>
      </c>
      <c r="G749" s="9">
        <f>tblSalaries[[#This Row],[clean Salary (in local currency)]]*VLOOKUP(tblSalaries[[#This Row],[Currency]],tblXrate[],2,FALSE)</f>
        <v>55000</v>
      </c>
      <c r="H749" s="6" t="s">
        <v>467</v>
      </c>
      <c r="I749" s="6" t="s">
        <v>3999</v>
      </c>
      <c r="J749" s="6" t="s">
        <v>416</v>
      </c>
      <c r="K749" s="6" t="str">
        <f>VLOOKUP(tblSalaries[[#This Row],[Where do you work]],tblCountries[[Actual]:[Mapping]],2,FALSE)</f>
        <v>Israel</v>
      </c>
      <c r="L749" s="6" t="str">
        <f>VLOOKUP(tblSalaries[[#This Row],[clean Country]],tblCountries[[Mapping]:[Region]],2,FALSE)</f>
        <v>MENA</v>
      </c>
      <c r="M749" s="6">
        <f>VLOOKUP(tblSalaries[[#This Row],[clean Country]],tblCountries[[Mapping]:[geo_latitude]],3,FALSE)</f>
        <v>34.976029031563399</v>
      </c>
      <c r="N749" s="6">
        <f>VLOOKUP(tblSalaries[[#This Row],[clean Country]],tblCountries[[Mapping]:[geo_latitude]],4,FALSE)</f>
        <v>31.563409567095999</v>
      </c>
      <c r="O749" s="6" t="s">
        <v>9</v>
      </c>
      <c r="P749" s="6">
        <v>6</v>
      </c>
      <c r="Q749" s="6" t="str">
        <f>IF(tblSalaries[[#This Row],[Years of Experience]]&lt;5,"&lt;5",IF(tblSalaries[[#This Row],[Years of Experience]]&lt;10,"&lt;10",IF(tblSalaries[[#This Row],[Years of Experience]]&lt;15,"&lt;15",IF(tblSalaries[[#This Row],[Years of Experience]]&lt;20,"&lt;20"," &gt;20"))))</f>
        <v>&lt;10</v>
      </c>
      <c r="R749" s="14">
        <v>732</v>
      </c>
      <c r="S749" s="14">
        <f>VLOOKUP(tblSalaries[[#This Row],[clean Country]],Table3[[Country]:[GNI]],2,FALSE)</f>
        <v>27660</v>
      </c>
      <c r="T749" s="18">
        <f>tblSalaries[[#This Row],[Salary in USD]]/tblSalaries[[#This Row],[PPP GNI]]</f>
        <v>1.9884309472161967</v>
      </c>
      <c r="U749" s="27">
        <f>IF(ISNUMBER(VLOOKUP(tblSalaries[[#This Row],[clean Country]],calc!$B$22:$C$127,2,TRUE)),tblSalaries[[#This Row],[Salary in USD]],0.001)</f>
        <v>55000</v>
      </c>
    </row>
    <row r="750" spans="2:21" ht="15" customHeight="1" x14ac:dyDescent="0.25">
      <c r="B750" s="6" t="s">
        <v>3230</v>
      </c>
      <c r="C750" s="7">
        <v>41058.223368055558</v>
      </c>
      <c r="D750" s="8">
        <v>55000</v>
      </c>
      <c r="E750" s="6">
        <v>55000</v>
      </c>
      <c r="F750" s="6" t="s">
        <v>6</v>
      </c>
      <c r="G750" s="9">
        <f>tblSalaries[[#This Row],[clean Salary (in local currency)]]*VLOOKUP(tblSalaries[[#This Row],[Currency]],tblXrate[],2,FALSE)</f>
        <v>55000</v>
      </c>
      <c r="H750" s="6" t="s">
        <v>1241</v>
      </c>
      <c r="I750" s="6" t="s">
        <v>20</v>
      </c>
      <c r="J750" s="6" t="s">
        <v>15</v>
      </c>
      <c r="K750" s="6" t="str">
        <f>VLOOKUP(tblSalaries[[#This Row],[Where do you work]],tblCountries[[Actual]:[Mapping]],2,FALSE)</f>
        <v>USA</v>
      </c>
      <c r="L750" s="6" t="str">
        <f>VLOOKUP(tblSalaries[[#This Row],[clean Country]],tblCountries[[Mapping]:[Region]],2,FALSE)</f>
        <v>America</v>
      </c>
      <c r="M750" s="6">
        <f>VLOOKUP(tblSalaries[[#This Row],[clean Country]],tblCountries[[Mapping]:[geo_latitude]],3,FALSE)</f>
        <v>-100.37109375</v>
      </c>
      <c r="N750" s="6">
        <f>VLOOKUP(tblSalaries[[#This Row],[clean Country]],tblCountries[[Mapping]:[geo_latitude]],4,FALSE)</f>
        <v>40.580584664127599</v>
      </c>
      <c r="O750" s="6" t="s">
        <v>25</v>
      </c>
      <c r="P750" s="6">
        <v>7</v>
      </c>
      <c r="Q750" s="6" t="str">
        <f>IF(tblSalaries[[#This Row],[Years of Experience]]&lt;5,"&lt;5",IF(tblSalaries[[#This Row],[Years of Experience]]&lt;10,"&lt;10",IF(tblSalaries[[#This Row],[Years of Experience]]&lt;15,"&lt;15",IF(tblSalaries[[#This Row],[Years of Experience]]&lt;20,"&lt;20"," &gt;20"))))</f>
        <v>&lt;10</v>
      </c>
      <c r="R750" s="14">
        <v>733</v>
      </c>
      <c r="S750" s="14">
        <f>VLOOKUP(tblSalaries[[#This Row],[clean Country]],Table3[[Country]:[GNI]],2,FALSE)</f>
        <v>47310</v>
      </c>
      <c r="T750" s="18">
        <f>tblSalaries[[#This Row],[Salary in USD]]/tblSalaries[[#This Row],[PPP GNI]]</f>
        <v>1.1625449165081378</v>
      </c>
      <c r="U750" s="27">
        <f>IF(ISNUMBER(VLOOKUP(tblSalaries[[#This Row],[clean Country]],calc!$B$22:$C$127,2,TRUE)),tblSalaries[[#This Row],[Salary in USD]],0.001)</f>
        <v>1E-3</v>
      </c>
    </row>
    <row r="751" spans="2:21" ht="15" customHeight="1" x14ac:dyDescent="0.25">
      <c r="B751" s="6" t="s">
        <v>3383</v>
      </c>
      <c r="C751" s="7">
        <v>41058.967731481483</v>
      </c>
      <c r="D751" s="8">
        <v>55000</v>
      </c>
      <c r="E751" s="6">
        <v>55000</v>
      </c>
      <c r="F751" s="6" t="s">
        <v>6</v>
      </c>
      <c r="G751" s="9">
        <f>tblSalaries[[#This Row],[clean Salary (in local currency)]]*VLOOKUP(tblSalaries[[#This Row],[Currency]],tblXrate[],2,FALSE)</f>
        <v>55000</v>
      </c>
      <c r="H751" s="6" t="s">
        <v>1565</v>
      </c>
      <c r="I751" s="6" t="s">
        <v>20</v>
      </c>
      <c r="J751" s="6" t="s">
        <v>15</v>
      </c>
      <c r="K751" s="6" t="str">
        <f>VLOOKUP(tblSalaries[[#This Row],[Where do you work]],tblCountries[[Actual]:[Mapping]],2,FALSE)</f>
        <v>USA</v>
      </c>
      <c r="L751" s="6" t="str">
        <f>VLOOKUP(tblSalaries[[#This Row],[clean Country]],tblCountries[[Mapping]:[Region]],2,FALSE)</f>
        <v>America</v>
      </c>
      <c r="M751" s="6">
        <f>VLOOKUP(tblSalaries[[#This Row],[clean Country]],tblCountries[[Mapping]:[geo_latitude]],3,FALSE)</f>
        <v>-100.37109375</v>
      </c>
      <c r="N751" s="6">
        <f>VLOOKUP(tblSalaries[[#This Row],[clean Country]],tblCountries[[Mapping]:[geo_latitude]],4,FALSE)</f>
        <v>40.580584664127599</v>
      </c>
      <c r="O751" s="6" t="s">
        <v>13</v>
      </c>
      <c r="P751" s="6">
        <v>1</v>
      </c>
      <c r="Q751" s="6" t="str">
        <f>IF(tblSalaries[[#This Row],[Years of Experience]]&lt;5,"&lt;5",IF(tblSalaries[[#This Row],[Years of Experience]]&lt;10,"&lt;10",IF(tblSalaries[[#This Row],[Years of Experience]]&lt;15,"&lt;15",IF(tblSalaries[[#This Row],[Years of Experience]]&lt;20,"&lt;20"," &gt;20"))))</f>
        <v>&lt;5</v>
      </c>
      <c r="R751" s="14">
        <v>734</v>
      </c>
      <c r="S751" s="14">
        <f>VLOOKUP(tblSalaries[[#This Row],[clean Country]],Table3[[Country]:[GNI]],2,FALSE)</f>
        <v>47310</v>
      </c>
      <c r="T751" s="18">
        <f>tblSalaries[[#This Row],[Salary in USD]]/tblSalaries[[#This Row],[PPP GNI]]</f>
        <v>1.1625449165081378</v>
      </c>
      <c r="U751" s="27">
        <f>IF(ISNUMBER(VLOOKUP(tblSalaries[[#This Row],[clean Country]],calc!$B$22:$C$127,2,TRUE)),tblSalaries[[#This Row],[Salary in USD]],0.001)</f>
        <v>1E-3</v>
      </c>
    </row>
    <row r="752" spans="2:21" ht="15" customHeight="1" x14ac:dyDescent="0.25">
      <c r="B752" s="6" t="s">
        <v>3478</v>
      </c>
      <c r="C752" s="7">
        <v>41059.959583333337</v>
      </c>
      <c r="D752" s="8">
        <v>55000</v>
      </c>
      <c r="E752" s="6">
        <v>55000</v>
      </c>
      <c r="F752" s="6" t="s">
        <v>6</v>
      </c>
      <c r="G752" s="9">
        <f>tblSalaries[[#This Row],[clean Salary (in local currency)]]*VLOOKUP(tblSalaries[[#This Row],[Currency]],tblXrate[],2,FALSE)</f>
        <v>55000</v>
      </c>
      <c r="H752" s="6" t="s">
        <v>1656</v>
      </c>
      <c r="I752" s="6" t="s">
        <v>52</v>
      </c>
      <c r="J752" s="6" t="s">
        <v>15</v>
      </c>
      <c r="K752" s="6" t="str">
        <f>VLOOKUP(tblSalaries[[#This Row],[Where do you work]],tblCountries[[Actual]:[Mapping]],2,FALSE)</f>
        <v>USA</v>
      </c>
      <c r="L752" s="6" t="str">
        <f>VLOOKUP(tblSalaries[[#This Row],[clean Country]],tblCountries[[Mapping]:[Region]],2,FALSE)</f>
        <v>America</v>
      </c>
      <c r="M752" s="6">
        <f>VLOOKUP(tblSalaries[[#This Row],[clean Country]],tblCountries[[Mapping]:[geo_latitude]],3,FALSE)</f>
        <v>-100.37109375</v>
      </c>
      <c r="N752" s="6">
        <f>VLOOKUP(tblSalaries[[#This Row],[clean Country]],tblCountries[[Mapping]:[geo_latitude]],4,FALSE)</f>
        <v>40.580584664127599</v>
      </c>
      <c r="O752" s="6" t="s">
        <v>18</v>
      </c>
      <c r="P752" s="6">
        <v>14</v>
      </c>
      <c r="Q752" s="6" t="str">
        <f>IF(tblSalaries[[#This Row],[Years of Experience]]&lt;5,"&lt;5",IF(tblSalaries[[#This Row],[Years of Experience]]&lt;10,"&lt;10",IF(tblSalaries[[#This Row],[Years of Experience]]&lt;15,"&lt;15",IF(tblSalaries[[#This Row],[Years of Experience]]&lt;20,"&lt;20"," &gt;20"))))</f>
        <v>&lt;15</v>
      </c>
      <c r="R752" s="14">
        <v>735</v>
      </c>
      <c r="S752" s="14">
        <f>VLOOKUP(tblSalaries[[#This Row],[clean Country]],Table3[[Country]:[GNI]],2,FALSE)</f>
        <v>47310</v>
      </c>
      <c r="T752" s="18">
        <f>tblSalaries[[#This Row],[Salary in USD]]/tblSalaries[[#This Row],[PPP GNI]]</f>
        <v>1.1625449165081378</v>
      </c>
      <c r="U752" s="27">
        <f>IF(ISNUMBER(VLOOKUP(tblSalaries[[#This Row],[clean Country]],calc!$B$22:$C$127,2,TRUE)),tblSalaries[[#This Row],[Salary in USD]],0.001)</f>
        <v>1E-3</v>
      </c>
    </row>
    <row r="753" spans="2:21" ht="15" customHeight="1" x14ac:dyDescent="0.25">
      <c r="B753" s="6" t="s">
        <v>3579</v>
      </c>
      <c r="C753" s="7">
        <v>41062.100451388891</v>
      </c>
      <c r="D753" s="8">
        <v>55000</v>
      </c>
      <c r="E753" s="6">
        <v>55000</v>
      </c>
      <c r="F753" s="6" t="s">
        <v>6</v>
      </c>
      <c r="G753" s="9">
        <f>tblSalaries[[#This Row],[clean Salary (in local currency)]]*VLOOKUP(tblSalaries[[#This Row],[Currency]],tblXrate[],2,FALSE)</f>
        <v>55000</v>
      </c>
      <c r="H753" s="6" t="s">
        <v>207</v>
      </c>
      <c r="I753" s="6" t="s">
        <v>20</v>
      </c>
      <c r="J753" s="6" t="s">
        <v>15</v>
      </c>
      <c r="K753" s="6" t="str">
        <f>VLOOKUP(tblSalaries[[#This Row],[Where do you work]],tblCountries[[Actual]:[Mapping]],2,FALSE)</f>
        <v>USA</v>
      </c>
      <c r="L753" s="6" t="str">
        <f>VLOOKUP(tblSalaries[[#This Row],[clean Country]],tblCountries[[Mapping]:[Region]],2,FALSE)</f>
        <v>America</v>
      </c>
      <c r="M753" s="6">
        <f>VLOOKUP(tblSalaries[[#This Row],[clean Country]],tblCountries[[Mapping]:[geo_latitude]],3,FALSE)</f>
        <v>-100.37109375</v>
      </c>
      <c r="N753" s="6">
        <f>VLOOKUP(tblSalaries[[#This Row],[clean Country]],tblCountries[[Mapping]:[geo_latitude]],4,FALSE)</f>
        <v>40.580584664127599</v>
      </c>
      <c r="O753" s="6" t="s">
        <v>9</v>
      </c>
      <c r="P753" s="6">
        <v>2</v>
      </c>
      <c r="Q753" s="6" t="str">
        <f>IF(tblSalaries[[#This Row],[Years of Experience]]&lt;5,"&lt;5",IF(tblSalaries[[#This Row],[Years of Experience]]&lt;10,"&lt;10",IF(tblSalaries[[#This Row],[Years of Experience]]&lt;15,"&lt;15",IF(tblSalaries[[#This Row],[Years of Experience]]&lt;20,"&lt;20"," &gt;20"))))</f>
        <v>&lt;5</v>
      </c>
      <c r="R753" s="14">
        <v>736</v>
      </c>
      <c r="S753" s="14">
        <f>VLOOKUP(tblSalaries[[#This Row],[clean Country]],Table3[[Country]:[GNI]],2,FALSE)</f>
        <v>47310</v>
      </c>
      <c r="T753" s="18">
        <f>tblSalaries[[#This Row],[Salary in USD]]/tblSalaries[[#This Row],[PPP GNI]]</f>
        <v>1.1625449165081378</v>
      </c>
      <c r="U753" s="27">
        <f>IF(ISNUMBER(VLOOKUP(tblSalaries[[#This Row],[clean Country]],calc!$B$22:$C$127,2,TRUE)),tblSalaries[[#This Row],[Salary in USD]],0.001)</f>
        <v>1E-3</v>
      </c>
    </row>
    <row r="754" spans="2:21" ht="15" customHeight="1" x14ac:dyDescent="0.25">
      <c r="B754" s="6" t="s">
        <v>3598</v>
      </c>
      <c r="C754" s="7">
        <v>41062.939953703702</v>
      </c>
      <c r="D754" s="8">
        <v>55000</v>
      </c>
      <c r="E754" s="6">
        <v>55000</v>
      </c>
      <c r="F754" s="6" t="s">
        <v>6</v>
      </c>
      <c r="G754" s="9">
        <f>tblSalaries[[#This Row],[clean Salary (in local currency)]]*VLOOKUP(tblSalaries[[#This Row],[Currency]],tblXrate[],2,FALSE)</f>
        <v>55000</v>
      </c>
      <c r="H754" s="6" t="s">
        <v>411</v>
      </c>
      <c r="I754" s="6" t="s">
        <v>20</v>
      </c>
      <c r="J754" s="6" t="s">
        <v>15</v>
      </c>
      <c r="K754" s="6" t="str">
        <f>VLOOKUP(tblSalaries[[#This Row],[Where do you work]],tblCountries[[Actual]:[Mapping]],2,FALSE)</f>
        <v>USA</v>
      </c>
      <c r="L754" s="6" t="str">
        <f>VLOOKUP(tblSalaries[[#This Row],[clean Country]],tblCountries[[Mapping]:[Region]],2,FALSE)</f>
        <v>America</v>
      </c>
      <c r="M754" s="6">
        <f>VLOOKUP(tblSalaries[[#This Row],[clean Country]],tblCountries[[Mapping]:[geo_latitude]],3,FALSE)</f>
        <v>-100.37109375</v>
      </c>
      <c r="N754" s="6">
        <f>VLOOKUP(tblSalaries[[#This Row],[clean Country]],tblCountries[[Mapping]:[geo_latitude]],4,FALSE)</f>
        <v>40.580584664127599</v>
      </c>
      <c r="O754" s="6" t="s">
        <v>9</v>
      </c>
      <c r="P754" s="6">
        <v>1</v>
      </c>
      <c r="Q754" s="6" t="str">
        <f>IF(tblSalaries[[#This Row],[Years of Experience]]&lt;5,"&lt;5",IF(tblSalaries[[#This Row],[Years of Experience]]&lt;10,"&lt;10",IF(tblSalaries[[#This Row],[Years of Experience]]&lt;15,"&lt;15",IF(tblSalaries[[#This Row],[Years of Experience]]&lt;20,"&lt;20"," &gt;20"))))</f>
        <v>&lt;5</v>
      </c>
      <c r="R754" s="14">
        <v>737</v>
      </c>
      <c r="S754" s="14">
        <f>VLOOKUP(tblSalaries[[#This Row],[clean Country]],Table3[[Country]:[GNI]],2,FALSE)</f>
        <v>47310</v>
      </c>
      <c r="T754" s="18">
        <f>tblSalaries[[#This Row],[Salary in USD]]/tblSalaries[[#This Row],[PPP GNI]]</f>
        <v>1.1625449165081378</v>
      </c>
      <c r="U754" s="27">
        <f>IF(ISNUMBER(VLOOKUP(tblSalaries[[#This Row],[clean Country]],calc!$B$22:$C$127,2,TRUE)),tblSalaries[[#This Row],[Salary in USD]],0.001)</f>
        <v>1E-3</v>
      </c>
    </row>
    <row r="755" spans="2:21" ht="15" customHeight="1" x14ac:dyDescent="0.25">
      <c r="B755" s="6" t="s">
        <v>3642</v>
      </c>
      <c r="C755" s="7">
        <v>41065.085972222223</v>
      </c>
      <c r="D755" s="8">
        <v>55000</v>
      </c>
      <c r="E755" s="6">
        <v>55000</v>
      </c>
      <c r="F755" s="6" t="s">
        <v>6</v>
      </c>
      <c r="G755" s="9">
        <f>tblSalaries[[#This Row],[clean Salary (in local currency)]]*VLOOKUP(tblSalaries[[#This Row],[Currency]],tblXrate[],2,FALSE)</f>
        <v>55000</v>
      </c>
      <c r="H755" s="6" t="s">
        <v>1814</v>
      </c>
      <c r="I755" s="6" t="s">
        <v>20</v>
      </c>
      <c r="J755" s="6" t="s">
        <v>15</v>
      </c>
      <c r="K755" s="6" t="str">
        <f>VLOOKUP(tblSalaries[[#This Row],[Where do you work]],tblCountries[[Actual]:[Mapping]],2,FALSE)</f>
        <v>USA</v>
      </c>
      <c r="L755" s="6" t="str">
        <f>VLOOKUP(tblSalaries[[#This Row],[clean Country]],tblCountries[[Mapping]:[Region]],2,FALSE)</f>
        <v>America</v>
      </c>
      <c r="M755" s="6">
        <f>VLOOKUP(tblSalaries[[#This Row],[clean Country]],tblCountries[[Mapping]:[geo_latitude]],3,FALSE)</f>
        <v>-100.37109375</v>
      </c>
      <c r="N755" s="6">
        <f>VLOOKUP(tblSalaries[[#This Row],[clean Country]],tblCountries[[Mapping]:[geo_latitude]],4,FALSE)</f>
        <v>40.580584664127599</v>
      </c>
      <c r="O755" s="6" t="s">
        <v>9</v>
      </c>
      <c r="P755" s="6">
        <v>15</v>
      </c>
      <c r="Q755" s="6" t="str">
        <f>IF(tblSalaries[[#This Row],[Years of Experience]]&lt;5,"&lt;5",IF(tblSalaries[[#This Row],[Years of Experience]]&lt;10,"&lt;10",IF(tblSalaries[[#This Row],[Years of Experience]]&lt;15,"&lt;15",IF(tblSalaries[[#This Row],[Years of Experience]]&lt;20,"&lt;20"," &gt;20"))))</f>
        <v>&lt;20</v>
      </c>
      <c r="R755" s="14">
        <v>738</v>
      </c>
      <c r="S755" s="14">
        <f>VLOOKUP(tblSalaries[[#This Row],[clean Country]],Table3[[Country]:[GNI]],2,FALSE)</f>
        <v>47310</v>
      </c>
      <c r="T755" s="18">
        <f>tblSalaries[[#This Row],[Salary in USD]]/tblSalaries[[#This Row],[PPP GNI]]</f>
        <v>1.1625449165081378</v>
      </c>
      <c r="U755" s="27">
        <f>IF(ISNUMBER(VLOOKUP(tblSalaries[[#This Row],[clean Country]],calc!$B$22:$C$127,2,TRUE)),tblSalaries[[#This Row],[Salary in USD]],0.001)</f>
        <v>1E-3</v>
      </c>
    </row>
    <row r="756" spans="2:21" ht="15" customHeight="1" x14ac:dyDescent="0.25">
      <c r="B756" s="6" t="s">
        <v>2070</v>
      </c>
      <c r="C756" s="7">
        <v>41054.304780092592</v>
      </c>
      <c r="D756" s="8">
        <v>43000</v>
      </c>
      <c r="E756" s="6">
        <v>43000</v>
      </c>
      <c r="F756" s="6" t="s">
        <v>22</v>
      </c>
      <c r="G756" s="9">
        <f>tblSalaries[[#This Row],[clean Salary (in local currency)]]*VLOOKUP(tblSalaries[[#This Row],[Currency]],tblXrate[],2,FALSE)</f>
        <v>54627.175876639136</v>
      </c>
      <c r="H756" s="6" t="s">
        <v>112</v>
      </c>
      <c r="I756" s="6" t="s">
        <v>356</v>
      </c>
      <c r="J756" s="6" t="s">
        <v>113</v>
      </c>
      <c r="K756" s="6" t="str">
        <f>VLOOKUP(tblSalaries[[#This Row],[Where do you work]],tblCountries[[Actual]:[Mapping]],2,FALSE)</f>
        <v>France</v>
      </c>
      <c r="L756" s="6" t="str">
        <f>VLOOKUP(tblSalaries[[#This Row],[clean Country]],tblCountries[[Mapping]:[Region]],2,FALSE)</f>
        <v>Europe</v>
      </c>
      <c r="M756" s="6">
        <f>VLOOKUP(tblSalaries[[#This Row],[clean Country]],tblCountries[[Mapping]:[geo_latitude]],3,FALSE)</f>
        <v>2.3377800069637802</v>
      </c>
      <c r="N756" s="6">
        <f>VLOOKUP(tblSalaries[[#This Row],[clean Country]],tblCountries[[Mapping]:[geo_latitude]],4,FALSE)</f>
        <v>46.531792132960398</v>
      </c>
      <c r="O756" s="6" t="s">
        <v>9</v>
      </c>
      <c r="P756" s="6"/>
      <c r="Q756" s="6" t="str">
        <f>IF(tblSalaries[[#This Row],[Years of Experience]]&lt;5,"&lt;5",IF(tblSalaries[[#This Row],[Years of Experience]]&lt;10,"&lt;10",IF(tblSalaries[[#This Row],[Years of Experience]]&lt;15,"&lt;15",IF(tblSalaries[[#This Row],[Years of Experience]]&lt;20,"&lt;20"," &gt;20"))))</f>
        <v>&lt;5</v>
      </c>
      <c r="R756" s="14">
        <v>739</v>
      </c>
      <c r="S756" s="14">
        <f>VLOOKUP(tblSalaries[[#This Row],[clean Country]],Table3[[Country]:[GNI]],2,FALSE)</f>
        <v>34750</v>
      </c>
      <c r="T756" s="18">
        <f>tblSalaries[[#This Row],[Salary in USD]]/tblSalaries[[#This Row],[PPP GNI]]</f>
        <v>1.5720050611982486</v>
      </c>
      <c r="U756" s="27">
        <f>IF(ISNUMBER(VLOOKUP(tblSalaries[[#This Row],[clean Country]],calc!$B$22:$C$127,2,TRUE)),tblSalaries[[#This Row],[Salary in USD]],0.001)</f>
        <v>54627.175876639136</v>
      </c>
    </row>
    <row r="757" spans="2:21" ht="15" customHeight="1" x14ac:dyDescent="0.25">
      <c r="B757" s="6" t="s">
        <v>3297</v>
      </c>
      <c r="C757" s="7">
        <v>41058.65185185185</v>
      </c>
      <c r="D757" s="8" t="s">
        <v>1481</v>
      </c>
      <c r="E757" s="6">
        <v>43000</v>
      </c>
      <c r="F757" s="6" t="s">
        <v>22</v>
      </c>
      <c r="G757" s="9">
        <f>tblSalaries[[#This Row],[clean Salary (in local currency)]]*VLOOKUP(tblSalaries[[#This Row],[Currency]],tblXrate[],2,FALSE)</f>
        <v>54627.175876639136</v>
      </c>
      <c r="H757" s="6" t="s">
        <v>1482</v>
      </c>
      <c r="I757" s="6" t="s">
        <v>52</v>
      </c>
      <c r="J757" s="6" t="s">
        <v>106</v>
      </c>
      <c r="K757" s="6" t="str">
        <f>VLOOKUP(tblSalaries[[#This Row],[Where do you work]],tblCountries[[Actual]:[Mapping]],2,FALSE)</f>
        <v>France</v>
      </c>
      <c r="L757" s="6" t="str">
        <f>VLOOKUP(tblSalaries[[#This Row],[clean Country]],tblCountries[[Mapping]:[Region]],2,FALSE)</f>
        <v>Europe</v>
      </c>
      <c r="M757" s="6">
        <f>VLOOKUP(tblSalaries[[#This Row],[clean Country]],tblCountries[[Mapping]:[geo_latitude]],3,FALSE)</f>
        <v>2.3377800069637802</v>
      </c>
      <c r="N757" s="6">
        <f>VLOOKUP(tblSalaries[[#This Row],[clean Country]],tblCountries[[Mapping]:[geo_latitude]],4,FALSE)</f>
        <v>46.531792132960398</v>
      </c>
      <c r="O757" s="6" t="s">
        <v>13</v>
      </c>
      <c r="P757" s="6">
        <v>7</v>
      </c>
      <c r="Q757" s="6" t="str">
        <f>IF(tblSalaries[[#This Row],[Years of Experience]]&lt;5,"&lt;5",IF(tblSalaries[[#This Row],[Years of Experience]]&lt;10,"&lt;10",IF(tblSalaries[[#This Row],[Years of Experience]]&lt;15,"&lt;15",IF(tblSalaries[[#This Row],[Years of Experience]]&lt;20,"&lt;20"," &gt;20"))))</f>
        <v>&lt;10</v>
      </c>
      <c r="R757" s="14">
        <v>740</v>
      </c>
      <c r="S757" s="14">
        <f>VLOOKUP(tblSalaries[[#This Row],[clean Country]],Table3[[Country]:[GNI]],2,FALSE)</f>
        <v>34750</v>
      </c>
      <c r="T757" s="18">
        <f>tblSalaries[[#This Row],[Salary in USD]]/tblSalaries[[#This Row],[PPP GNI]]</f>
        <v>1.5720050611982486</v>
      </c>
      <c r="U757" s="27">
        <f>IF(ISNUMBER(VLOOKUP(tblSalaries[[#This Row],[clean Country]],calc!$B$22:$C$127,2,TRUE)),tblSalaries[[#This Row],[Salary in USD]],0.001)</f>
        <v>54627.175876639136</v>
      </c>
    </row>
    <row r="758" spans="2:21" ht="15" customHeight="1" x14ac:dyDescent="0.25">
      <c r="B758" s="6" t="s">
        <v>2636</v>
      </c>
      <c r="C758" s="7">
        <v>41055.49050925926</v>
      </c>
      <c r="D758" s="8">
        <v>55000</v>
      </c>
      <c r="E758" s="6">
        <v>55000</v>
      </c>
      <c r="F758" s="6" t="s">
        <v>86</v>
      </c>
      <c r="G758" s="9">
        <f>tblSalaries[[#This Row],[clean Salary (in local currency)]]*VLOOKUP(tblSalaries[[#This Row],[Currency]],tblXrate[],2,FALSE)</f>
        <v>54084.883766667976</v>
      </c>
      <c r="H758" s="6" t="s">
        <v>724</v>
      </c>
      <c r="I758" s="6" t="s">
        <v>52</v>
      </c>
      <c r="J758" s="6" t="s">
        <v>88</v>
      </c>
      <c r="K758" s="6" t="str">
        <f>VLOOKUP(tblSalaries[[#This Row],[Where do you work]],tblCountries[[Actual]:[Mapping]],2,FALSE)</f>
        <v>Canada</v>
      </c>
      <c r="L758" s="6" t="str">
        <f>VLOOKUP(tblSalaries[[#This Row],[clean Country]],tblCountries[[Mapping]:[Region]],2,FALSE)</f>
        <v>America</v>
      </c>
      <c r="M758" s="6">
        <f>VLOOKUP(tblSalaries[[#This Row],[clean Country]],tblCountries[[Mapping]:[geo_latitude]],3,FALSE)</f>
        <v>-96.081121840459303</v>
      </c>
      <c r="N758" s="6">
        <f>VLOOKUP(tblSalaries[[#This Row],[clean Country]],tblCountries[[Mapping]:[geo_latitude]],4,FALSE)</f>
        <v>62.8661033080922</v>
      </c>
      <c r="O758" s="6" t="s">
        <v>9</v>
      </c>
      <c r="P758" s="6">
        <v>5</v>
      </c>
      <c r="Q758" s="6" t="str">
        <f>IF(tblSalaries[[#This Row],[Years of Experience]]&lt;5,"&lt;5",IF(tblSalaries[[#This Row],[Years of Experience]]&lt;10,"&lt;10",IF(tblSalaries[[#This Row],[Years of Experience]]&lt;15,"&lt;15",IF(tblSalaries[[#This Row],[Years of Experience]]&lt;20,"&lt;20"," &gt;20"))))</f>
        <v>&lt;10</v>
      </c>
      <c r="R758" s="14">
        <v>741</v>
      </c>
      <c r="S758" s="14">
        <f>VLOOKUP(tblSalaries[[#This Row],[clean Country]],Table3[[Country]:[GNI]],2,FALSE)</f>
        <v>38370</v>
      </c>
      <c r="T758" s="18">
        <f>tblSalaries[[#This Row],[Salary in USD]]/tblSalaries[[#This Row],[PPP GNI]]</f>
        <v>1.4095617348623397</v>
      </c>
      <c r="U758" s="27">
        <f>IF(ISNUMBER(VLOOKUP(tblSalaries[[#This Row],[clean Country]],calc!$B$22:$C$127,2,TRUE)),tblSalaries[[#This Row],[Salary in USD]],0.001)</f>
        <v>1E-3</v>
      </c>
    </row>
    <row r="759" spans="2:21" ht="15" customHeight="1" x14ac:dyDescent="0.25">
      <c r="B759" s="6" t="s">
        <v>2013</v>
      </c>
      <c r="C759" s="7">
        <v>41054.143796296295</v>
      </c>
      <c r="D759" s="8">
        <v>54000</v>
      </c>
      <c r="E759" s="6">
        <v>54000</v>
      </c>
      <c r="F759" s="6" t="s">
        <v>6</v>
      </c>
      <c r="G759" s="9">
        <f>tblSalaries[[#This Row],[clean Salary (in local currency)]]*VLOOKUP(tblSalaries[[#This Row],[Currency]],tblXrate[],2,FALSE)</f>
        <v>54000</v>
      </c>
      <c r="H759" s="6" t="s">
        <v>19</v>
      </c>
      <c r="I759" s="6" t="s">
        <v>279</v>
      </c>
      <c r="J759" s="6" t="s">
        <v>15</v>
      </c>
      <c r="K759" s="6" t="str">
        <f>VLOOKUP(tblSalaries[[#This Row],[Where do you work]],tblCountries[[Actual]:[Mapping]],2,FALSE)</f>
        <v>USA</v>
      </c>
      <c r="L759" s="6" t="str">
        <f>VLOOKUP(tblSalaries[[#This Row],[clean Country]],tblCountries[[Mapping]:[Region]],2,FALSE)</f>
        <v>America</v>
      </c>
      <c r="M759" s="6">
        <f>VLOOKUP(tblSalaries[[#This Row],[clean Country]],tblCountries[[Mapping]:[geo_latitude]],3,FALSE)</f>
        <v>-100.37109375</v>
      </c>
      <c r="N759" s="6">
        <f>VLOOKUP(tblSalaries[[#This Row],[clean Country]],tblCountries[[Mapping]:[geo_latitude]],4,FALSE)</f>
        <v>40.580584664127599</v>
      </c>
      <c r="O759" s="6" t="s">
        <v>13</v>
      </c>
      <c r="P759" s="6"/>
      <c r="Q759" s="6" t="str">
        <f>IF(tblSalaries[[#This Row],[Years of Experience]]&lt;5,"&lt;5",IF(tblSalaries[[#This Row],[Years of Experience]]&lt;10,"&lt;10",IF(tblSalaries[[#This Row],[Years of Experience]]&lt;15,"&lt;15",IF(tblSalaries[[#This Row],[Years of Experience]]&lt;20,"&lt;20"," &gt;20"))))</f>
        <v>&lt;5</v>
      </c>
      <c r="R759" s="14">
        <v>742</v>
      </c>
      <c r="S759" s="14">
        <f>VLOOKUP(tblSalaries[[#This Row],[clean Country]],Table3[[Country]:[GNI]],2,FALSE)</f>
        <v>47310</v>
      </c>
      <c r="T759" s="18">
        <f>tblSalaries[[#This Row],[Salary in USD]]/tblSalaries[[#This Row],[PPP GNI]]</f>
        <v>1.14140773620799</v>
      </c>
      <c r="U759" s="27">
        <f>IF(ISNUMBER(VLOOKUP(tblSalaries[[#This Row],[clean Country]],calc!$B$22:$C$127,2,TRUE)),tblSalaries[[#This Row],[Salary in USD]],0.001)</f>
        <v>1E-3</v>
      </c>
    </row>
    <row r="760" spans="2:21" ht="15" customHeight="1" x14ac:dyDescent="0.25">
      <c r="B760" s="6" t="s">
        <v>2138</v>
      </c>
      <c r="C760" s="7">
        <v>41055.02983796296</v>
      </c>
      <c r="D760" s="8">
        <v>54000</v>
      </c>
      <c r="E760" s="6">
        <v>54000</v>
      </c>
      <c r="F760" s="6" t="s">
        <v>6</v>
      </c>
      <c r="G760" s="9">
        <f>tblSalaries[[#This Row],[clean Salary (in local currency)]]*VLOOKUP(tblSalaries[[#This Row],[Currency]],tblXrate[],2,FALSE)</f>
        <v>54000</v>
      </c>
      <c r="H760" s="6" t="s">
        <v>200</v>
      </c>
      <c r="I760" s="6" t="s">
        <v>20</v>
      </c>
      <c r="J760" s="6" t="s">
        <v>15</v>
      </c>
      <c r="K760" s="6" t="str">
        <f>VLOOKUP(tblSalaries[[#This Row],[Where do you work]],tblCountries[[Actual]:[Mapping]],2,FALSE)</f>
        <v>USA</v>
      </c>
      <c r="L760" s="6" t="str">
        <f>VLOOKUP(tblSalaries[[#This Row],[clean Country]],tblCountries[[Mapping]:[Region]],2,FALSE)</f>
        <v>America</v>
      </c>
      <c r="M760" s="6">
        <f>VLOOKUP(tblSalaries[[#This Row],[clean Country]],tblCountries[[Mapping]:[geo_latitude]],3,FALSE)</f>
        <v>-100.37109375</v>
      </c>
      <c r="N760" s="6">
        <f>VLOOKUP(tblSalaries[[#This Row],[clean Country]],tblCountries[[Mapping]:[geo_latitude]],4,FALSE)</f>
        <v>40.580584664127599</v>
      </c>
      <c r="O760" s="6" t="s">
        <v>18</v>
      </c>
      <c r="P760" s="6"/>
      <c r="Q760" s="6" t="str">
        <f>IF(tblSalaries[[#This Row],[Years of Experience]]&lt;5,"&lt;5",IF(tblSalaries[[#This Row],[Years of Experience]]&lt;10,"&lt;10",IF(tblSalaries[[#This Row],[Years of Experience]]&lt;15,"&lt;15",IF(tblSalaries[[#This Row],[Years of Experience]]&lt;20,"&lt;20"," &gt;20"))))</f>
        <v>&lt;5</v>
      </c>
      <c r="R760" s="14">
        <v>743</v>
      </c>
      <c r="S760" s="14">
        <f>VLOOKUP(tblSalaries[[#This Row],[clean Country]],Table3[[Country]:[GNI]],2,FALSE)</f>
        <v>47310</v>
      </c>
      <c r="T760" s="18">
        <f>tblSalaries[[#This Row],[Salary in USD]]/tblSalaries[[#This Row],[PPP GNI]]</f>
        <v>1.14140773620799</v>
      </c>
      <c r="U760" s="27">
        <f>IF(ISNUMBER(VLOOKUP(tblSalaries[[#This Row],[clean Country]],calc!$B$22:$C$127,2,TRUE)),tblSalaries[[#This Row],[Salary in USD]],0.001)</f>
        <v>1E-3</v>
      </c>
    </row>
    <row r="761" spans="2:21" ht="15" customHeight="1" x14ac:dyDescent="0.25">
      <c r="B761" s="6" t="s">
        <v>2268</v>
      </c>
      <c r="C761" s="7">
        <v>41055.047627314816</v>
      </c>
      <c r="D761" s="8">
        <v>54000</v>
      </c>
      <c r="E761" s="6">
        <v>54000</v>
      </c>
      <c r="F761" s="6" t="s">
        <v>6</v>
      </c>
      <c r="G761" s="9">
        <f>tblSalaries[[#This Row],[clean Salary (in local currency)]]*VLOOKUP(tblSalaries[[#This Row],[Currency]],tblXrate[],2,FALSE)</f>
        <v>54000</v>
      </c>
      <c r="H761" s="6" t="s">
        <v>336</v>
      </c>
      <c r="I761" s="6" t="s">
        <v>52</v>
      </c>
      <c r="J761" s="6" t="s">
        <v>15</v>
      </c>
      <c r="K761" s="6" t="str">
        <f>VLOOKUP(tblSalaries[[#This Row],[Where do you work]],tblCountries[[Actual]:[Mapping]],2,FALSE)</f>
        <v>USA</v>
      </c>
      <c r="L761" s="6" t="str">
        <f>VLOOKUP(tblSalaries[[#This Row],[clean Country]],tblCountries[[Mapping]:[Region]],2,FALSE)</f>
        <v>America</v>
      </c>
      <c r="M761" s="6">
        <f>VLOOKUP(tblSalaries[[#This Row],[clean Country]],tblCountries[[Mapping]:[geo_latitude]],3,FALSE)</f>
        <v>-100.37109375</v>
      </c>
      <c r="N761" s="6">
        <f>VLOOKUP(tblSalaries[[#This Row],[clean Country]],tblCountries[[Mapping]:[geo_latitude]],4,FALSE)</f>
        <v>40.580584664127599</v>
      </c>
      <c r="O761" s="6" t="s">
        <v>13</v>
      </c>
      <c r="P761" s="6"/>
      <c r="Q761" s="6" t="str">
        <f>IF(tblSalaries[[#This Row],[Years of Experience]]&lt;5,"&lt;5",IF(tblSalaries[[#This Row],[Years of Experience]]&lt;10,"&lt;10",IF(tblSalaries[[#This Row],[Years of Experience]]&lt;15,"&lt;15",IF(tblSalaries[[#This Row],[Years of Experience]]&lt;20,"&lt;20"," &gt;20"))))</f>
        <v>&lt;5</v>
      </c>
      <c r="R761" s="14">
        <v>744</v>
      </c>
      <c r="S761" s="14">
        <f>VLOOKUP(tblSalaries[[#This Row],[clean Country]],Table3[[Country]:[GNI]],2,FALSE)</f>
        <v>47310</v>
      </c>
      <c r="T761" s="18">
        <f>tblSalaries[[#This Row],[Salary in USD]]/tblSalaries[[#This Row],[PPP GNI]]</f>
        <v>1.14140773620799</v>
      </c>
      <c r="U761" s="27">
        <f>IF(ISNUMBER(VLOOKUP(tblSalaries[[#This Row],[clean Country]],calc!$B$22:$C$127,2,TRUE)),tblSalaries[[#This Row],[Salary in USD]],0.001)</f>
        <v>1E-3</v>
      </c>
    </row>
    <row r="762" spans="2:21" ht="15" customHeight="1" x14ac:dyDescent="0.25">
      <c r="B762" s="6" t="s">
        <v>2515</v>
      </c>
      <c r="C762" s="7">
        <v>41055.185555555552</v>
      </c>
      <c r="D762" s="8">
        <v>54000</v>
      </c>
      <c r="E762" s="6">
        <v>54000</v>
      </c>
      <c r="F762" s="6" t="s">
        <v>6</v>
      </c>
      <c r="G762" s="9">
        <f>tblSalaries[[#This Row],[clean Salary (in local currency)]]*VLOOKUP(tblSalaries[[#This Row],[Currency]],tblXrate[],2,FALSE)</f>
        <v>54000</v>
      </c>
      <c r="H762" s="6" t="s">
        <v>207</v>
      </c>
      <c r="I762" s="6" t="s">
        <v>20</v>
      </c>
      <c r="J762" s="6" t="s">
        <v>15</v>
      </c>
      <c r="K762" s="6" t="str">
        <f>VLOOKUP(tblSalaries[[#This Row],[Where do you work]],tblCountries[[Actual]:[Mapping]],2,FALSE)</f>
        <v>USA</v>
      </c>
      <c r="L762" s="6" t="str">
        <f>VLOOKUP(tblSalaries[[#This Row],[clean Country]],tblCountries[[Mapping]:[Region]],2,FALSE)</f>
        <v>America</v>
      </c>
      <c r="M762" s="6">
        <f>VLOOKUP(tblSalaries[[#This Row],[clean Country]],tblCountries[[Mapping]:[geo_latitude]],3,FALSE)</f>
        <v>-100.37109375</v>
      </c>
      <c r="N762" s="6">
        <f>VLOOKUP(tblSalaries[[#This Row],[clean Country]],tblCountries[[Mapping]:[geo_latitude]],4,FALSE)</f>
        <v>40.580584664127599</v>
      </c>
      <c r="O762" s="6" t="s">
        <v>9</v>
      </c>
      <c r="P762" s="6"/>
      <c r="Q762" s="6" t="str">
        <f>IF(tblSalaries[[#This Row],[Years of Experience]]&lt;5,"&lt;5",IF(tblSalaries[[#This Row],[Years of Experience]]&lt;10,"&lt;10",IF(tblSalaries[[#This Row],[Years of Experience]]&lt;15,"&lt;15",IF(tblSalaries[[#This Row],[Years of Experience]]&lt;20,"&lt;20"," &gt;20"))))</f>
        <v>&lt;5</v>
      </c>
      <c r="R762" s="14">
        <v>745</v>
      </c>
      <c r="S762" s="14">
        <f>VLOOKUP(tblSalaries[[#This Row],[clean Country]],Table3[[Country]:[GNI]],2,FALSE)</f>
        <v>47310</v>
      </c>
      <c r="T762" s="18">
        <f>tblSalaries[[#This Row],[Salary in USD]]/tblSalaries[[#This Row],[PPP GNI]]</f>
        <v>1.14140773620799</v>
      </c>
      <c r="U762" s="27">
        <f>IF(ISNUMBER(VLOOKUP(tblSalaries[[#This Row],[clean Country]],calc!$B$22:$C$127,2,TRUE)),tblSalaries[[#This Row],[Salary in USD]],0.001)</f>
        <v>1E-3</v>
      </c>
    </row>
    <row r="763" spans="2:21" ht="15" customHeight="1" x14ac:dyDescent="0.25">
      <c r="B763" s="6" t="s">
        <v>2557</v>
      </c>
      <c r="C763" s="7">
        <v>41055.246782407405</v>
      </c>
      <c r="D763" s="8">
        <v>54000</v>
      </c>
      <c r="E763" s="6">
        <v>54000</v>
      </c>
      <c r="F763" s="6" t="s">
        <v>6</v>
      </c>
      <c r="G763" s="9">
        <f>tblSalaries[[#This Row],[clean Salary (in local currency)]]*VLOOKUP(tblSalaries[[#This Row],[Currency]],tblXrate[],2,FALSE)</f>
        <v>54000</v>
      </c>
      <c r="H763" s="6" t="s">
        <v>660</v>
      </c>
      <c r="I763" s="6" t="s">
        <v>67</v>
      </c>
      <c r="J763" s="6" t="s">
        <v>15</v>
      </c>
      <c r="K763" s="6" t="str">
        <f>VLOOKUP(tblSalaries[[#This Row],[Where do you work]],tblCountries[[Actual]:[Mapping]],2,FALSE)</f>
        <v>USA</v>
      </c>
      <c r="L763" s="6" t="str">
        <f>VLOOKUP(tblSalaries[[#This Row],[clean Country]],tblCountries[[Mapping]:[Region]],2,FALSE)</f>
        <v>America</v>
      </c>
      <c r="M763" s="6">
        <f>VLOOKUP(tblSalaries[[#This Row],[clean Country]],tblCountries[[Mapping]:[geo_latitude]],3,FALSE)</f>
        <v>-100.37109375</v>
      </c>
      <c r="N763" s="6">
        <f>VLOOKUP(tblSalaries[[#This Row],[clean Country]],tblCountries[[Mapping]:[geo_latitude]],4,FALSE)</f>
        <v>40.580584664127599</v>
      </c>
      <c r="O763" s="6" t="s">
        <v>13</v>
      </c>
      <c r="P763" s="6">
        <v>5</v>
      </c>
      <c r="Q763" s="6" t="str">
        <f>IF(tblSalaries[[#This Row],[Years of Experience]]&lt;5,"&lt;5",IF(tblSalaries[[#This Row],[Years of Experience]]&lt;10,"&lt;10",IF(tblSalaries[[#This Row],[Years of Experience]]&lt;15,"&lt;15",IF(tblSalaries[[#This Row],[Years of Experience]]&lt;20,"&lt;20"," &gt;20"))))</f>
        <v>&lt;10</v>
      </c>
      <c r="R763" s="14">
        <v>746</v>
      </c>
      <c r="S763" s="14">
        <f>VLOOKUP(tblSalaries[[#This Row],[clean Country]],Table3[[Country]:[GNI]],2,FALSE)</f>
        <v>47310</v>
      </c>
      <c r="T763" s="18">
        <f>tblSalaries[[#This Row],[Salary in USD]]/tblSalaries[[#This Row],[PPP GNI]]</f>
        <v>1.14140773620799</v>
      </c>
      <c r="U763" s="27">
        <f>IF(ISNUMBER(VLOOKUP(tblSalaries[[#This Row],[clean Country]],calc!$B$22:$C$127,2,TRUE)),tblSalaries[[#This Row],[Salary in USD]],0.001)</f>
        <v>1E-3</v>
      </c>
    </row>
    <row r="764" spans="2:21" ht="15" customHeight="1" x14ac:dyDescent="0.25">
      <c r="B764" s="6" t="s">
        <v>3265</v>
      </c>
      <c r="C764" s="7">
        <v>41058.509745370371</v>
      </c>
      <c r="D764" s="8">
        <v>54000</v>
      </c>
      <c r="E764" s="6">
        <v>54000</v>
      </c>
      <c r="F764" s="6" t="s">
        <v>6</v>
      </c>
      <c r="G764" s="9">
        <f>tblSalaries[[#This Row],[clean Salary (in local currency)]]*VLOOKUP(tblSalaries[[#This Row],[Currency]],tblXrate[],2,FALSE)</f>
        <v>54000</v>
      </c>
      <c r="H764" s="6" t="s">
        <v>1439</v>
      </c>
      <c r="I764" s="6" t="s">
        <v>20</v>
      </c>
      <c r="J764" s="6" t="s">
        <v>15</v>
      </c>
      <c r="K764" s="6" t="str">
        <f>VLOOKUP(tblSalaries[[#This Row],[Where do you work]],tblCountries[[Actual]:[Mapping]],2,FALSE)</f>
        <v>USA</v>
      </c>
      <c r="L764" s="6" t="str">
        <f>VLOOKUP(tblSalaries[[#This Row],[clean Country]],tblCountries[[Mapping]:[Region]],2,FALSE)</f>
        <v>America</v>
      </c>
      <c r="M764" s="6">
        <f>VLOOKUP(tblSalaries[[#This Row],[clean Country]],tblCountries[[Mapping]:[geo_latitude]],3,FALSE)</f>
        <v>-100.37109375</v>
      </c>
      <c r="N764" s="6">
        <f>VLOOKUP(tblSalaries[[#This Row],[clean Country]],tblCountries[[Mapping]:[geo_latitude]],4,FALSE)</f>
        <v>40.580584664127599</v>
      </c>
      <c r="O764" s="6" t="s">
        <v>13</v>
      </c>
      <c r="P764" s="6">
        <v>6</v>
      </c>
      <c r="Q764" s="6" t="str">
        <f>IF(tblSalaries[[#This Row],[Years of Experience]]&lt;5,"&lt;5",IF(tblSalaries[[#This Row],[Years of Experience]]&lt;10,"&lt;10",IF(tblSalaries[[#This Row],[Years of Experience]]&lt;15,"&lt;15",IF(tblSalaries[[#This Row],[Years of Experience]]&lt;20,"&lt;20"," &gt;20"))))</f>
        <v>&lt;10</v>
      </c>
      <c r="R764" s="14">
        <v>747</v>
      </c>
      <c r="S764" s="14">
        <f>VLOOKUP(tblSalaries[[#This Row],[clean Country]],Table3[[Country]:[GNI]],2,FALSE)</f>
        <v>47310</v>
      </c>
      <c r="T764" s="18">
        <f>tblSalaries[[#This Row],[Salary in USD]]/tblSalaries[[#This Row],[PPP GNI]]</f>
        <v>1.14140773620799</v>
      </c>
      <c r="U764" s="27">
        <f>IF(ISNUMBER(VLOOKUP(tblSalaries[[#This Row],[clean Country]],calc!$B$22:$C$127,2,TRUE)),tblSalaries[[#This Row],[Salary in USD]],0.001)</f>
        <v>1E-3</v>
      </c>
    </row>
    <row r="765" spans="2:21" ht="15" customHeight="1" x14ac:dyDescent="0.25">
      <c r="B765" s="6" t="s">
        <v>3610</v>
      </c>
      <c r="C765" s="7">
        <v>41063.511284722219</v>
      </c>
      <c r="D765" s="8">
        <v>54000</v>
      </c>
      <c r="E765" s="6">
        <v>54000</v>
      </c>
      <c r="F765" s="6" t="s">
        <v>6</v>
      </c>
      <c r="G765" s="9">
        <f>tblSalaries[[#This Row],[clean Salary (in local currency)]]*VLOOKUP(tblSalaries[[#This Row],[Currency]],tblXrate[],2,FALSE)</f>
        <v>54000</v>
      </c>
      <c r="H765" s="6" t="s">
        <v>1782</v>
      </c>
      <c r="I765" s="6" t="s">
        <v>4001</v>
      </c>
      <c r="J765" s="6" t="s">
        <v>15</v>
      </c>
      <c r="K765" s="6" t="str">
        <f>VLOOKUP(tblSalaries[[#This Row],[Where do you work]],tblCountries[[Actual]:[Mapping]],2,FALSE)</f>
        <v>USA</v>
      </c>
      <c r="L765" s="6" t="str">
        <f>VLOOKUP(tblSalaries[[#This Row],[clean Country]],tblCountries[[Mapping]:[Region]],2,FALSE)</f>
        <v>America</v>
      </c>
      <c r="M765" s="6">
        <f>VLOOKUP(tblSalaries[[#This Row],[clean Country]],tblCountries[[Mapping]:[geo_latitude]],3,FALSE)</f>
        <v>-100.37109375</v>
      </c>
      <c r="N765" s="6">
        <f>VLOOKUP(tblSalaries[[#This Row],[clean Country]],tblCountries[[Mapping]:[geo_latitude]],4,FALSE)</f>
        <v>40.580584664127599</v>
      </c>
      <c r="O765" s="6" t="s">
        <v>9</v>
      </c>
      <c r="P765" s="6">
        <v>10</v>
      </c>
      <c r="Q765" s="6" t="str">
        <f>IF(tblSalaries[[#This Row],[Years of Experience]]&lt;5,"&lt;5",IF(tblSalaries[[#This Row],[Years of Experience]]&lt;10,"&lt;10",IF(tblSalaries[[#This Row],[Years of Experience]]&lt;15,"&lt;15",IF(tblSalaries[[#This Row],[Years of Experience]]&lt;20,"&lt;20"," &gt;20"))))</f>
        <v>&lt;15</v>
      </c>
      <c r="R765" s="14">
        <v>748</v>
      </c>
      <c r="S765" s="14">
        <f>VLOOKUP(tblSalaries[[#This Row],[clean Country]],Table3[[Country]:[GNI]],2,FALSE)</f>
        <v>47310</v>
      </c>
      <c r="T765" s="18">
        <f>tblSalaries[[#This Row],[Salary in USD]]/tblSalaries[[#This Row],[PPP GNI]]</f>
        <v>1.14140773620799</v>
      </c>
      <c r="U765" s="27">
        <f>IF(ISNUMBER(VLOOKUP(tblSalaries[[#This Row],[clean Country]],calc!$B$22:$C$127,2,TRUE)),tblSalaries[[#This Row],[Salary in USD]],0.001)</f>
        <v>1E-3</v>
      </c>
    </row>
    <row r="766" spans="2:21" ht="15" customHeight="1" x14ac:dyDescent="0.25">
      <c r="B766" s="6" t="s">
        <v>3675</v>
      </c>
      <c r="C766" s="7">
        <v>41066.167268518519</v>
      </c>
      <c r="D766" s="8">
        <v>54000</v>
      </c>
      <c r="E766" s="6">
        <v>54000</v>
      </c>
      <c r="F766" s="6" t="s">
        <v>6</v>
      </c>
      <c r="G766" s="9">
        <f>tblSalaries[[#This Row],[clean Salary (in local currency)]]*VLOOKUP(tblSalaries[[#This Row],[Currency]],tblXrate[],2,FALSE)</f>
        <v>54000</v>
      </c>
      <c r="H766" s="6" t="s">
        <v>309</v>
      </c>
      <c r="I766" s="6" t="s">
        <v>20</v>
      </c>
      <c r="J766" s="6" t="s">
        <v>15</v>
      </c>
      <c r="K766" s="6" t="str">
        <f>VLOOKUP(tblSalaries[[#This Row],[Where do you work]],tblCountries[[Actual]:[Mapping]],2,FALSE)</f>
        <v>USA</v>
      </c>
      <c r="L766" s="6" t="str">
        <f>VLOOKUP(tblSalaries[[#This Row],[clean Country]],tblCountries[[Mapping]:[Region]],2,FALSE)</f>
        <v>America</v>
      </c>
      <c r="M766" s="6">
        <f>VLOOKUP(tblSalaries[[#This Row],[clean Country]],tblCountries[[Mapping]:[geo_latitude]],3,FALSE)</f>
        <v>-100.37109375</v>
      </c>
      <c r="N766" s="6">
        <f>VLOOKUP(tblSalaries[[#This Row],[clean Country]],tblCountries[[Mapping]:[geo_latitude]],4,FALSE)</f>
        <v>40.580584664127599</v>
      </c>
      <c r="O766" s="6" t="s">
        <v>13</v>
      </c>
      <c r="P766" s="6">
        <v>6</v>
      </c>
      <c r="Q766" s="6" t="str">
        <f>IF(tblSalaries[[#This Row],[Years of Experience]]&lt;5,"&lt;5",IF(tblSalaries[[#This Row],[Years of Experience]]&lt;10,"&lt;10",IF(tblSalaries[[#This Row],[Years of Experience]]&lt;15,"&lt;15",IF(tblSalaries[[#This Row],[Years of Experience]]&lt;20,"&lt;20"," &gt;20"))))</f>
        <v>&lt;10</v>
      </c>
      <c r="R766" s="14">
        <v>749</v>
      </c>
      <c r="S766" s="14">
        <f>VLOOKUP(tblSalaries[[#This Row],[clean Country]],Table3[[Country]:[GNI]],2,FALSE)</f>
        <v>47310</v>
      </c>
      <c r="T766" s="18">
        <f>tblSalaries[[#This Row],[Salary in USD]]/tblSalaries[[#This Row],[PPP GNI]]</f>
        <v>1.14140773620799</v>
      </c>
      <c r="U766" s="27">
        <f>IF(ISNUMBER(VLOOKUP(tblSalaries[[#This Row],[clean Country]],calc!$B$22:$C$127,2,TRUE)),tblSalaries[[#This Row],[Salary in USD]],0.001)</f>
        <v>1E-3</v>
      </c>
    </row>
    <row r="767" spans="2:21" ht="15" customHeight="1" x14ac:dyDescent="0.25">
      <c r="B767" s="6" t="s">
        <v>3834</v>
      </c>
      <c r="C767" s="7">
        <v>41076.118622685186</v>
      </c>
      <c r="D767" s="8">
        <v>54000</v>
      </c>
      <c r="E767" s="6">
        <v>54000</v>
      </c>
      <c r="F767" s="6" t="s">
        <v>6</v>
      </c>
      <c r="G767" s="9">
        <f>tblSalaries[[#This Row],[clean Salary (in local currency)]]*VLOOKUP(tblSalaries[[#This Row],[Currency]],tblXrate[],2,FALSE)</f>
        <v>54000</v>
      </c>
      <c r="H767" s="6" t="s">
        <v>1963</v>
      </c>
      <c r="I767" s="6" t="s">
        <v>20</v>
      </c>
      <c r="J767" s="6" t="s">
        <v>15</v>
      </c>
      <c r="K767" s="6" t="str">
        <f>VLOOKUP(tblSalaries[[#This Row],[Where do you work]],tblCountries[[Actual]:[Mapping]],2,FALSE)</f>
        <v>USA</v>
      </c>
      <c r="L767" s="6" t="str">
        <f>VLOOKUP(tblSalaries[[#This Row],[clean Country]],tblCountries[[Mapping]:[Region]],2,FALSE)</f>
        <v>America</v>
      </c>
      <c r="M767" s="6">
        <f>VLOOKUP(tblSalaries[[#This Row],[clean Country]],tblCountries[[Mapping]:[geo_latitude]],3,FALSE)</f>
        <v>-100.37109375</v>
      </c>
      <c r="N767" s="6">
        <f>VLOOKUP(tblSalaries[[#This Row],[clean Country]],tblCountries[[Mapping]:[geo_latitude]],4,FALSE)</f>
        <v>40.580584664127599</v>
      </c>
      <c r="O767" s="6" t="s">
        <v>9</v>
      </c>
      <c r="P767" s="6">
        <v>18</v>
      </c>
      <c r="Q767" s="6" t="str">
        <f>IF(tblSalaries[[#This Row],[Years of Experience]]&lt;5,"&lt;5",IF(tblSalaries[[#This Row],[Years of Experience]]&lt;10,"&lt;10",IF(tblSalaries[[#This Row],[Years of Experience]]&lt;15,"&lt;15",IF(tblSalaries[[#This Row],[Years of Experience]]&lt;20,"&lt;20"," &gt;20"))))</f>
        <v>&lt;20</v>
      </c>
      <c r="R767" s="14">
        <v>750</v>
      </c>
      <c r="S767" s="14">
        <f>VLOOKUP(tblSalaries[[#This Row],[clean Country]],Table3[[Country]:[GNI]],2,FALSE)</f>
        <v>47310</v>
      </c>
      <c r="T767" s="18">
        <f>tblSalaries[[#This Row],[Salary in USD]]/tblSalaries[[#This Row],[PPP GNI]]</f>
        <v>1.14140773620799</v>
      </c>
      <c r="U767" s="27">
        <f>IF(ISNUMBER(VLOOKUP(tblSalaries[[#This Row],[clean Country]],calc!$B$22:$C$127,2,TRUE)),tblSalaries[[#This Row],[Salary in USD]],0.001)</f>
        <v>1E-3</v>
      </c>
    </row>
    <row r="768" spans="2:21" ht="15" customHeight="1" x14ac:dyDescent="0.25">
      <c r="B768" s="6" t="s">
        <v>3185</v>
      </c>
      <c r="C768" s="7">
        <v>41058.002581018518</v>
      </c>
      <c r="D768" s="8">
        <v>34000</v>
      </c>
      <c r="E768" s="6">
        <v>34000</v>
      </c>
      <c r="F768" s="6" t="s">
        <v>69</v>
      </c>
      <c r="G768" s="9">
        <f>tblSalaries[[#This Row],[clean Salary (in local currency)]]*VLOOKUP(tblSalaries[[#This Row],[Currency]],tblXrate[],2,FALSE)</f>
        <v>53590.061250287661</v>
      </c>
      <c r="H768" s="6" t="s">
        <v>1354</v>
      </c>
      <c r="I768" s="6" t="s">
        <v>310</v>
      </c>
      <c r="J768" s="6" t="s">
        <v>71</v>
      </c>
      <c r="K768" s="6" t="str">
        <f>VLOOKUP(tblSalaries[[#This Row],[Where do you work]],tblCountries[[Actual]:[Mapping]],2,FALSE)</f>
        <v>UK</v>
      </c>
      <c r="L768" s="6" t="str">
        <f>VLOOKUP(tblSalaries[[#This Row],[clean Country]],tblCountries[[Mapping]:[Region]],2,FALSE)</f>
        <v>Europe</v>
      </c>
      <c r="M768" s="6">
        <f>VLOOKUP(tblSalaries[[#This Row],[clean Country]],tblCountries[[Mapping]:[geo_latitude]],3,FALSE)</f>
        <v>-3.2765753000000002</v>
      </c>
      <c r="N768" s="6">
        <f>VLOOKUP(tblSalaries[[#This Row],[clean Country]],tblCountries[[Mapping]:[geo_latitude]],4,FALSE)</f>
        <v>54.702354499999998</v>
      </c>
      <c r="O768" s="6" t="s">
        <v>13</v>
      </c>
      <c r="P768" s="6">
        <v>10</v>
      </c>
      <c r="Q768" s="6" t="str">
        <f>IF(tblSalaries[[#This Row],[Years of Experience]]&lt;5,"&lt;5",IF(tblSalaries[[#This Row],[Years of Experience]]&lt;10,"&lt;10",IF(tblSalaries[[#This Row],[Years of Experience]]&lt;15,"&lt;15",IF(tblSalaries[[#This Row],[Years of Experience]]&lt;20,"&lt;20"," &gt;20"))))</f>
        <v>&lt;15</v>
      </c>
      <c r="R768" s="14">
        <v>751</v>
      </c>
      <c r="S768" s="14">
        <f>VLOOKUP(tblSalaries[[#This Row],[clean Country]],Table3[[Country]:[GNI]],2,FALSE)</f>
        <v>35840</v>
      </c>
      <c r="T768" s="18">
        <f>tblSalaries[[#This Row],[Salary in USD]]/tblSalaries[[#This Row],[PPP GNI]]</f>
        <v>1.4952584054209728</v>
      </c>
      <c r="U768" s="27">
        <f>IF(ISNUMBER(VLOOKUP(tblSalaries[[#This Row],[clean Country]],calc!$B$22:$C$127,2,TRUE)),tblSalaries[[#This Row],[Salary in USD]],0.001)</f>
        <v>53590.061250287661</v>
      </c>
    </row>
    <row r="769" spans="2:21" ht="15" customHeight="1" x14ac:dyDescent="0.25">
      <c r="B769" s="6" t="s">
        <v>3186</v>
      </c>
      <c r="C769" s="7">
        <v>41058.002638888887</v>
      </c>
      <c r="D769" s="8">
        <v>34000</v>
      </c>
      <c r="E769" s="6">
        <v>34000</v>
      </c>
      <c r="F769" s="6" t="s">
        <v>69</v>
      </c>
      <c r="G769" s="9">
        <f>tblSalaries[[#This Row],[clean Salary (in local currency)]]*VLOOKUP(tblSalaries[[#This Row],[Currency]],tblXrate[],2,FALSE)</f>
        <v>53590.061250287661</v>
      </c>
      <c r="H769" s="6" t="s">
        <v>1354</v>
      </c>
      <c r="I769" s="6" t="s">
        <v>310</v>
      </c>
      <c r="J769" s="6" t="s">
        <v>71</v>
      </c>
      <c r="K769" s="6" t="str">
        <f>VLOOKUP(tblSalaries[[#This Row],[Where do you work]],tblCountries[[Actual]:[Mapping]],2,FALSE)</f>
        <v>UK</v>
      </c>
      <c r="L769" s="6" t="str">
        <f>VLOOKUP(tblSalaries[[#This Row],[clean Country]],tblCountries[[Mapping]:[Region]],2,FALSE)</f>
        <v>Europe</v>
      </c>
      <c r="M769" s="6">
        <f>VLOOKUP(tblSalaries[[#This Row],[clean Country]],tblCountries[[Mapping]:[geo_latitude]],3,FALSE)</f>
        <v>-3.2765753000000002</v>
      </c>
      <c r="N769" s="6">
        <f>VLOOKUP(tblSalaries[[#This Row],[clean Country]],tblCountries[[Mapping]:[geo_latitude]],4,FALSE)</f>
        <v>54.702354499999998</v>
      </c>
      <c r="O769" s="6" t="s">
        <v>13</v>
      </c>
      <c r="P769" s="6">
        <v>10</v>
      </c>
      <c r="Q769" s="6" t="str">
        <f>IF(tblSalaries[[#This Row],[Years of Experience]]&lt;5,"&lt;5",IF(tblSalaries[[#This Row],[Years of Experience]]&lt;10,"&lt;10",IF(tblSalaries[[#This Row],[Years of Experience]]&lt;15,"&lt;15",IF(tblSalaries[[#This Row],[Years of Experience]]&lt;20,"&lt;20"," &gt;20"))))</f>
        <v>&lt;15</v>
      </c>
      <c r="R769" s="14">
        <v>752</v>
      </c>
      <c r="S769" s="14">
        <f>VLOOKUP(tblSalaries[[#This Row],[clean Country]],Table3[[Country]:[GNI]],2,FALSE)</f>
        <v>35840</v>
      </c>
      <c r="T769" s="18">
        <f>tblSalaries[[#This Row],[Salary in USD]]/tblSalaries[[#This Row],[PPP GNI]]</f>
        <v>1.4952584054209728</v>
      </c>
      <c r="U769" s="27">
        <f>IF(ISNUMBER(VLOOKUP(tblSalaries[[#This Row],[clean Country]],calc!$B$22:$C$127,2,TRUE)),tblSalaries[[#This Row],[Salary in USD]],0.001)</f>
        <v>53590.061250287661</v>
      </c>
    </row>
    <row r="770" spans="2:21" ht="15" customHeight="1" x14ac:dyDescent="0.25">
      <c r="B770" s="6" t="s">
        <v>3226</v>
      </c>
      <c r="C770" s="7">
        <v>41058.190011574072</v>
      </c>
      <c r="D770" s="8" t="s">
        <v>1395</v>
      </c>
      <c r="E770" s="6">
        <v>34000</v>
      </c>
      <c r="F770" s="6" t="s">
        <v>69</v>
      </c>
      <c r="G770" s="9">
        <f>tblSalaries[[#This Row],[clean Salary (in local currency)]]*VLOOKUP(tblSalaries[[#This Row],[Currency]],tblXrate[],2,FALSE)</f>
        <v>53590.061250287661</v>
      </c>
      <c r="H770" s="6" t="s">
        <v>1396</v>
      </c>
      <c r="I770" s="6" t="s">
        <v>310</v>
      </c>
      <c r="J770" s="6" t="s">
        <v>71</v>
      </c>
      <c r="K770" s="6" t="str">
        <f>VLOOKUP(tblSalaries[[#This Row],[Where do you work]],tblCountries[[Actual]:[Mapping]],2,FALSE)</f>
        <v>UK</v>
      </c>
      <c r="L770" s="6" t="str">
        <f>VLOOKUP(tblSalaries[[#This Row],[clean Country]],tblCountries[[Mapping]:[Region]],2,FALSE)</f>
        <v>Europe</v>
      </c>
      <c r="M770" s="6">
        <f>VLOOKUP(tblSalaries[[#This Row],[clean Country]],tblCountries[[Mapping]:[geo_latitude]],3,FALSE)</f>
        <v>-3.2765753000000002</v>
      </c>
      <c r="N770" s="6">
        <f>VLOOKUP(tblSalaries[[#This Row],[clean Country]],tblCountries[[Mapping]:[geo_latitude]],4,FALSE)</f>
        <v>54.702354499999998</v>
      </c>
      <c r="O770" s="6" t="s">
        <v>13</v>
      </c>
      <c r="P770" s="6">
        <v>10</v>
      </c>
      <c r="Q770" s="6" t="str">
        <f>IF(tblSalaries[[#This Row],[Years of Experience]]&lt;5,"&lt;5",IF(tblSalaries[[#This Row],[Years of Experience]]&lt;10,"&lt;10",IF(tblSalaries[[#This Row],[Years of Experience]]&lt;15,"&lt;15",IF(tblSalaries[[#This Row],[Years of Experience]]&lt;20,"&lt;20"," &gt;20"))))</f>
        <v>&lt;15</v>
      </c>
      <c r="R770" s="14">
        <v>753</v>
      </c>
      <c r="S770" s="14">
        <f>VLOOKUP(tblSalaries[[#This Row],[clean Country]],Table3[[Country]:[GNI]],2,FALSE)</f>
        <v>35840</v>
      </c>
      <c r="T770" s="18">
        <f>tblSalaries[[#This Row],[Salary in USD]]/tblSalaries[[#This Row],[PPP GNI]]</f>
        <v>1.4952584054209728</v>
      </c>
      <c r="U770" s="27">
        <f>IF(ISNUMBER(VLOOKUP(tblSalaries[[#This Row],[clean Country]],calc!$B$22:$C$127,2,TRUE)),tblSalaries[[#This Row],[Salary in USD]],0.001)</f>
        <v>53590.061250287661</v>
      </c>
    </row>
    <row r="771" spans="2:21" ht="15" customHeight="1" x14ac:dyDescent="0.25">
      <c r="B771" s="6" t="s">
        <v>2445</v>
      </c>
      <c r="C771" s="7">
        <v>41055.115925925929</v>
      </c>
      <c r="D771" s="8" t="s">
        <v>538</v>
      </c>
      <c r="E771" s="6">
        <v>3000000</v>
      </c>
      <c r="F771" s="6" t="s">
        <v>40</v>
      </c>
      <c r="G771" s="9">
        <f>tblSalaries[[#This Row],[clean Salary (in local currency)]]*VLOOKUP(tblSalaries[[#This Row],[Currency]],tblXrate[],2,FALSE)</f>
        <v>53423.750062327701</v>
      </c>
      <c r="H771" s="6" t="s">
        <v>539</v>
      </c>
      <c r="I771" s="6" t="s">
        <v>52</v>
      </c>
      <c r="J771" s="6" t="s">
        <v>8</v>
      </c>
      <c r="K771" s="6" t="str">
        <f>VLOOKUP(tblSalaries[[#This Row],[Where do you work]],tblCountries[[Actual]:[Mapping]],2,FALSE)</f>
        <v>India</v>
      </c>
      <c r="L771" s="6" t="str">
        <f>VLOOKUP(tblSalaries[[#This Row],[clean Country]],tblCountries[[Mapping]:[Region]],2,FALSE)</f>
        <v>Asia</v>
      </c>
      <c r="M771" s="6">
        <f>VLOOKUP(tblSalaries[[#This Row],[clean Country]],tblCountries[[Mapping]:[geo_latitude]],3,FALSE)</f>
        <v>79.718824157759499</v>
      </c>
      <c r="N771" s="6">
        <f>VLOOKUP(tblSalaries[[#This Row],[clean Country]],tblCountries[[Mapping]:[geo_latitude]],4,FALSE)</f>
        <v>22.134914550529199</v>
      </c>
      <c r="O771" s="6" t="s">
        <v>9</v>
      </c>
      <c r="P771" s="6"/>
      <c r="Q771" s="6" t="str">
        <f>IF(tblSalaries[[#This Row],[Years of Experience]]&lt;5,"&lt;5",IF(tblSalaries[[#This Row],[Years of Experience]]&lt;10,"&lt;10",IF(tblSalaries[[#This Row],[Years of Experience]]&lt;15,"&lt;15",IF(tblSalaries[[#This Row],[Years of Experience]]&lt;20,"&lt;20"," &gt;20"))))</f>
        <v>&lt;5</v>
      </c>
      <c r="R771" s="14">
        <v>754</v>
      </c>
      <c r="S771" s="14">
        <f>VLOOKUP(tblSalaries[[#This Row],[clean Country]],Table3[[Country]:[GNI]],2,FALSE)</f>
        <v>3400</v>
      </c>
      <c r="T771" s="18">
        <f>tblSalaries[[#This Row],[Salary in USD]]/tblSalaries[[#This Row],[PPP GNI]]</f>
        <v>15.712867665390501</v>
      </c>
      <c r="U771" s="27">
        <f>IF(ISNUMBER(VLOOKUP(tblSalaries[[#This Row],[clean Country]],calc!$B$22:$C$127,2,TRUE)),tblSalaries[[#This Row],[Salary in USD]],0.001)</f>
        <v>53423.750062327701</v>
      </c>
    </row>
    <row r="772" spans="2:21" ht="15" customHeight="1" x14ac:dyDescent="0.25">
      <c r="B772" s="6" t="s">
        <v>2822</v>
      </c>
      <c r="C772" s="7">
        <v>41055.961724537039</v>
      </c>
      <c r="D772" s="8">
        <v>42000</v>
      </c>
      <c r="E772" s="6">
        <v>42000</v>
      </c>
      <c r="F772" s="6" t="s">
        <v>22</v>
      </c>
      <c r="G772" s="9">
        <f>tblSalaries[[#This Row],[clean Salary (in local currency)]]*VLOOKUP(tblSalaries[[#This Row],[Currency]],tblXrate[],2,FALSE)</f>
        <v>53356.776437647524</v>
      </c>
      <c r="H772" s="6" t="s">
        <v>43</v>
      </c>
      <c r="I772" s="6" t="s">
        <v>279</v>
      </c>
      <c r="J772" s="6" t="s">
        <v>96</v>
      </c>
      <c r="K772" s="6" t="str">
        <f>VLOOKUP(tblSalaries[[#This Row],[Where do you work]],tblCountries[[Actual]:[Mapping]],2,FALSE)</f>
        <v>Netherlands</v>
      </c>
      <c r="L772" s="6" t="str">
        <f>VLOOKUP(tblSalaries[[#This Row],[clean Country]],tblCountries[[Mapping]:[Region]],2,FALSE)</f>
        <v>Europe</v>
      </c>
      <c r="M772" s="6">
        <f>VLOOKUP(tblSalaries[[#This Row],[clean Country]],tblCountries[[Mapping]:[geo_latitude]],3,FALSE)</f>
        <v>-0.23411047311343899</v>
      </c>
      <c r="N772" s="6">
        <f>VLOOKUP(tblSalaries[[#This Row],[clean Country]],tblCountries[[Mapping]:[geo_latitude]],4,FALSE)</f>
        <v>49.402635500701699</v>
      </c>
      <c r="O772" s="6" t="s">
        <v>9</v>
      </c>
      <c r="P772" s="6">
        <v>2</v>
      </c>
      <c r="Q772" s="6" t="str">
        <f>IF(tblSalaries[[#This Row],[Years of Experience]]&lt;5,"&lt;5",IF(tblSalaries[[#This Row],[Years of Experience]]&lt;10,"&lt;10",IF(tblSalaries[[#This Row],[Years of Experience]]&lt;15,"&lt;15",IF(tblSalaries[[#This Row],[Years of Experience]]&lt;20,"&lt;20"," &gt;20"))))</f>
        <v>&lt;5</v>
      </c>
      <c r="R772" s="14">
        <v>755</v>
      </c>
      <c r="S772" s="14">
        <f>VLOOKUP(tblSalaries[[#This Row],[clean Country]],Table3[[Country]:[GNI]],2,FALSE)</f>
        <v>41810</v>
      </c>
      <c r="T772" s="18">
        <f>tblSalaries[[#This Row],[Salary in USD]]/tblSalaries[[#This Row],[PPP GNI]]</f>
        <v>1.2761726007569367</v>
      </c>
      <c r="U772" s="27">
        <f>IF(ISNUMBER(VLOOKUP(tblSalaries[[#This Row],[clean Country]],calc!$B$22:$C$127,2,TRUE)),tblSalaries[[#This Row],[Salary in USD]],0.001)</f>
        <v>53356.776437647524</v>
      </c>
    </row>
    <row r="773" spans="2:21" ht="15" customHeight="1" x14ac:dyDescent="0.25">
      <c r="B773" s="6" t="s">
        <v>2937</v>
      </c>
      <c r="C773" s="7">
        <v>41057.053668981483</v>
      </c>
      <c r="D773" s="8" t="s">
        <v>1087</v>
      </c>
      <c r="E773" s="6">
        <v>42000</v>
      </c>
      <c r="F773" s="6" t="s">
        <v>22</v>
      </c>
      <c r="G773" s="9">
        <f>tblSalaries[[#This Row],[clean Salary (in local currency)]]*VLOOKUP(tblSalaries[[#This Row],[Currency]],tblXrate[],2,FALSE)</f>
        <v>53356.776437647524</v>
      </c>
      <c r="H773" s="6" t="s">
        <v>356</v>
      </c>
      <c r="I773" s="6" t="s">
        <v>356</v>
      </c>
      <c r="J773" s="6" t="s">
        <v>24</v>
      </c>
      <c r="K773" s="6" t="str">
        <f>VLOOKUP(tblSalaries[[#This Row],[Where do you work]],tblCountries[[Actual]:[Mapping]],2,FALSE)</f>
        <v>Germany</v>
      </c>
      <c r="L773" s="6" t="str">
        <f>VLOOKUP(tblSalaries[[#This Row],[clean Country]],tblCountries[[Mapping]:[Region]],2,FALSE)</f>
        <v>Europe</v>
      </c>
      <c r="M773" s="6">
        <f>VLOOKUP(tblSalaries[[#This Row],[clean Country]],tblCountries[[Mapping]:[geo_latitude]],3,FALSE)</f>
        <v>10.370231137780101</v>
      </c>
      <c r="N773" s="6">
        <f>VLOOKUP(tblSalaries[[#This Row],[clean Country]],tblCountries[[Mapping]:[geo_latitude]],4,FALSE)</f>
        <v>51.322924262780397</v>
      </c>
      <c r="O773" s="6" t="s">
        <v>18</v>
      </c>
      <c r="P773" s="6">
        <v>3</v>
      </c>
      <c r="Q773" s="6" t="str">
        <f>IF(tblSalaries[[#This Row],[Years of Experience]]&lt;5,"&lt;5",IF(tblSalaries[[#This Row],[Years of Experience]]&lt;10,"&lt;10",IF(tblSalaries[[#This Row],[Years of Experience]]&lt;15,"&lt;15",IF(tblSalaries[[#This Row],[Years of Experience]]&lt;20,"&lt;20"," &gt;20"))))</f>
        <v>&lt;5</v>
      </c>
      <c r="R773" s="14">
        <v>756</v>
      </c>
      <c r="S773" s="14">
        <f>VLOOKUP(tblSalaries[[#This Row],[clean Country]],Table3[[Country]:[GNI]],2,FALSE)</f>
        <v>38100</v>
      </c>
      <c r="T773" s="18">
        <f>tblSalaries[[#This Row],[Salary in USD]]/tblSalaries[[#This Row],[PPP GNI]]</f>
        <v>1.4004403264474417</v>
      </c>
      <c r="U773" s="27">
        <f>IF(ISNUMBER(VLOOKUP(tblSalaries[[#This Row],[clean Country]],calc!$B$22:$C$127,2,TRUE)),tblSalaries[[#This Row],[Salary in USD]],0.001)</f>
        <v>53356.776437647524</v>
      </c>
    </row>
    <row r="774" spans="2:21" ht="15" customHeight="1" x14ac:dyDescent="0.25">
      <c r="B774" s="6" t="s">
        <v>3469</v>
      </c>
      <c r="C774" s="7">
        <v>41059.880486111113</v>
      </c>
      <c r="D774" s="8">
        <v>42000</v>
      </c>
      <c r="E774" s="6">
        <v>42000</v>
      </c>
      <c r="F774" s="6" t="s">
        <v>22</v>
      </c>
      <c r="G774" s="9">
        <f>tblSalaries[[#This Row],[clean Salary (in local currency)]]*VLOOKUP(tblSalaries[[#This Row],[Currency]],tblXrate[],2,FALSE)</f>
        <v>53356.776437647524</v>
      </c>
      <c r="H774" s="6" t="s">
        <v>1648</v>
      </c>
      <c r="I774" s="6" t="s">
        <v>356</v>
      </c>
      <c r="J774" s="6" t="s">
        <v>24</v>
      </c>
      <c r="K774" s="6" t="str">
        <f>VLOOKUP(tblSalaries[[#This Row],[Where do you work]],tblCountries[[Actual]:[Mapping]],2,FALSE)</f>
        <v>Germany</v>
      </c>
      <c r="L774" s="6" t="str">
        <f>VLOOKUP(tblSalaries[[#This Row],[clean Country]],tblCountries[[Mapping]:[Region]],2,FALSE)</f>
        <v>Europe</v>
      </c>
      <c r="M774" s="6">
        <f>VLOOKUP(tblSalaries[[#This Row],[clean Country]],tblCountries[[Mapping]:[geo_latitude]],3,FALSE)</f>
        <v>10.370231137780101</v>
      </c>
      <c r="N774" s="6">
        <f>VLOOKUP(tblSalaries[[#This Row],[clean Country]],tblCountries[[Mapping]:[geo_latitude]],4,FALSE)</f>
        <v>51.322924262780397</v>
      </c>
      <c r="O774" s="6" t="s">
        <v>13</v>
      </c>
      <c r="P774" s="6">
        <v>7</v>
      </c>
      <c r="Q774" s="6" t="str">
        <f>IF(tblSalaries[[#This Row],[Years of Experience]]&lt;5,"&lt;5",IF(tblSalaries[[#This Row],[Years of Experience]]&lt;10,"&lt;10",IF(tblSalaries[[#This Row],[Years of Experience]]&lt;15,"&lt;15",IF(tblSalaries[[#This Row],[Years of Experience]]&lt;20,"&lt;20"," &gt;20"))))</f>
        <v>&lt;10</v>
      </c>
      <c r="R774" s="14">
        <v>757</v>
      </c>
      <c r="S774" s="14">
        <f>VLOOKUP(tblSalaries[[#This Row],[clean Country]],Table3[[Country]:[GNI]],2,FALSE)</f>
        <v>38100</v>
      </c>
      <c r="T774" s="18">
        <f>tblSalaries[[#This Row],[Salary in USD]]/tblSalaries[[#This Row],[PPP GNI]]</f>
        <v>1.4004403264474417</v>
      </c>
      <c r="U774" s="27">
        <f>IF(ISNUMBER(VLOOKUP(tblSalaries[[#This Row],[clean Country]],calc!$B$22:$C$127,2,TRUE)),tblSalaries[[#This Row],[Salary in USD]],0.001)</f>
        <v>53356.776437647524</v>
      </c>
    </row>
    <row r="775" spans="2:21" ht="15" customHeight="1" x14ac:dyDescent="0.25">
      <c r="B775" s="6" t="s">
        <v>2974</v>
      </c>
      <c r="C775" s="7">
        <v>41057.366423611114</v>
      </c>
      <c r="D775" s="8" t="s">
        <v>1119</v>
      </c>
      <c r="E775" s="6">
        <v>52000</v>
      </c>
      <c r="F775" s="6" t="s">
        <v>82</v>
      </c>
      <c r="G775" s="9">
        <f>tblSalaries[[#This Row],[clean Salary (in local currency)]]*VLOOKUP(tblSalaries[[#This Row],[Currency]],tblXrate[],2,FALSE)</f>
        <v>53035.30213293706</v>
      </c>
      <c r="H775" s="6" t="s">
        <v>1120</v>
      </c>
      <c r="I775" s="6" t="s">
        <v>20</v>
      </c>
      <c r="J775" s="6" t="s">
        <v>84</v>
      </c>
      <c r="K775" s="6" t="str">
        <f>VLOOKUP(tblSalaries[[#This Row],[Where do you work]],tblCountries[[Actual]:[Mapping]],2,FALSE)</f>
        <v>Australia</v>
      </c>
      <c r="L775" s="6" t="str">
        <f>VLOOKUP(tblSalaries[[#This Row],[clean Country]],tblCountries[[Mapping]:[Region]],2,FALSE)</f>
        <v>Australia</v>
      </c>
      <c r="M775" s="6">
        <f>VLOOKUP(tblSalaries[[#This Row],[clean Country]],tblCountries[[Mapping]:[geo_latitude]],3,FALSE)</f>
        <v>136.67140151954899</v>
      </c>
      <c r="N775" s="6">
        <f>VLOOKUP(tblSalaries[[#This Row],[clean Country]],tblCountries[[Mapping]:[geo_latitude]],4,FALSE)</f>
        <v>-24.803590596310801</v>
      </c>
      <c r="O775" s="6" t="s">
        <v>9</v>
      </c>
      <c r="P775" s="6">
        <v>4</v>
      </c>
      <c r="Q775" s="6" t="str">
        <f>IF(tblSalaries[[#This Row],[Years of Experience]]&lt;5,"&lt;5",IF(tblSalaries[[#This Row],[Years of Experience]]&lt;10,"&lt;10",IF(tblSalaries[[#This Row],[Years of Experience]]&lt;15,"&lt;15",IF(tblSalaries[[#This Row],[Years of Experience]]&lt;20,"&lt;20"," &gt;20"))))</f>
        <v>&lt;5</v>
      </c>
      <c r="R775" s="14">
        <v>758</v>
      </c>
      <c r="S775" s="14">
        <f>VLOOKUP(tblSalaries[[#This Row],[clean Country]],Table3[[Country]:[GNI]],2,FALSE)</f>
        <v>36910</v>
      </c>
      <c r="T775" s="18">
        <f>tblSalaries[[#This Row],[Salary in USD]]/tblSalaries[[#This Row],[PPP GNI]]</f>
        <v>1.4368816616888935</v>
      </c>
      <c r="U775" s="27">
        <f>IF(ISNUMBER(VLOOKUP(tblSalaries[[#This Row],[clean Country]],calc!$B$22:$C$127,2,TRUE)),tblSalaries[[#This Row],[Salary in USD]],0.001)</f>
        <v>53035.30213293706</v>
      </c>
    </row>
    <row r="776" spans="2:21" ht="15" customHeight="1" x14ac:dyDescent="0.25">
      <c r="B776" s="6" t="s">
        <v>2147</v>
      </c>
      <c r="C776" s="7">
        <v>41055.030277777776</v>
      </c>
      <c r="D776" s="8">
        <v>53000</v>
      </c>
      <c r="E776" s="6">
        <v>53000</v>
      </c>
      <c r="F776" s="6" t="s">
        <v>6</v>
      </c>
      <c r="G776" s="9">
        <f>tblSalaries[[#This Row],[clean Salary (in local currency)]]*VLOOKUP(tblSalaries[[#This Row],[Currency]],tblXrate[],2,FALSE)</f>
        <v>53000</v>
      </c>
      <c r="H776" s="6" t="s">
        <v>153</v>
      </c>
      <c r="I776" s="6" t="s">
        <v>20</v>
      </c>
      <c r="J776" s="6" t="s">
        <v>15</v>
      </c>
      <c r="K776" s="6" t="str">
        <f>VLOOKUP(tblSalaries[[#This Row],[Where do you work]],tblCountries[[Actual]:[Mapping]],2,FALSE)</f>
        <v>USA</v>
      </c>
      <c r="L776" s="6" t="str">
        <f>VLOOKUP(tblSalaries[[#This Row],[clean Country]],tblCountries[[Mapping]:[Region]],2,FALSE)</f>
        <v>America</v>
      </c>
      <c r="M776" s="6">
        <f>VLOOKUP(tblSalaries[[#This Row],[clean Country]],tblCountries[[Mapping]:[geo_latitude]],3,FALSE)</f>
        <v>-100.37109375</v>
      </c>
      <c r="N776" s="6">
        <f>VLOOKUP(tblSalaries[[#This Row],[clean Country]],tblCountries[[Mapping]:[geo_latitude]],4,FALSE)</f>
        <v>40.580584664127599</v>
      </c>
      <c r="O776" s="6" t="s">
        <v>9</v>
      </c>
      <c r="P776" s="6"/>
      <c r="Q776" s="6" t="str">
        <f>IF(tblSalaries[[#This Row],[Years of Experience]]&lt;5,"&lt;5",IF(tblSalaries[[#This Row],[Years of Experience]]&lt;10,"&lt;10",IF(tblSalaries[[#This Row],[Years of Experience]]&lt;15,"&lt;15",IF(tblSalaries[[#This Row],[Years of Experience]]&lt;20,"&lt;20"," &gt;20"))))</f>
        <v>&lt;5</v>
      </c>
      <c r="R776" s="14">
        <v>759</v>
      </c>
      <c r="S776" s="14">
        <f>VLOOKUP(tblSalaries[[#This Row],[clean Country]],Table3[[Country]:[GNI]],2,FALSE)</f>
        <v>47310</v>
      </c>
      <c r="T776" s="18">
        <f>tblSalaries[[#This Row],[Salary in USD]]/tblSalaries[[#This Row],[PPP GNI]]</f>
        <v>1.1202705559078419</v>
      </c>
      <c r="U776" s="27">
        <f>IF(ISNUMBER(VLOOKUP(tblSalaries[[#This Row],[clean Country]],calc!$B$22:$C$127,2,TRUE)),tblSalaries[[#This Row],[Salary in USD]],0.001)</f>
        <v>1E-3</v>
      </c>
    </row>
    <row r="777" spans="2:21" ht="15" customHeight="1" x14ac:dyDescent="0.25">
      <c r="B777" s="6" t="s">
        <v>2306</v>
      </c>
      <c r="C777" s="7">
        <v>41055.05746527778</v>
      </c>
      <c r="D777" s="8">
        <v>53000</v>
      </c>
      <c r="E777" s="6">
        <v>53000</v>
      </c>
      <c r="F777" s="6" t="s">
        <v>6</v>
      </c>
      <c r="G777" s="9">
        <f>tblSalaries[[#This Row],[clean Salary (in local currency)]]*VLOOKUP(tblSalaries[[#This Row],[Currency]],tblXrate[],2,FALSE)</f>
        <v>53000</v>
      </c>
      <c r="H777" s="6" t="s">
        <v>153</v>
      </c>
      <c r="I777" s="6" t="s">
        <v>20</v>
      </c>
      <c r="J777" s="6" t="s">
        <v>15</v>
      </c>
      <c r="K777" s="6" t="str">
        <f>VLOOKUP(tblSalaries[[#This Row],[Where do you work]],tblCountries[[Actual]:[Mapping]],2,FALSE)</f>
        <v>USA</v>
      </c>
      <c r="L777" s="6" t="str">
        <f>VLOOKUP(tblSalaries[[#This Row],[clean Country]],tblCountries[[Mapping]:[Region]],2,FALSE)</f>
        <v>America</v>
      </c>
      <c r="M777" s="6">
        <f>VLOOKUP(tblSalaries[[#This Row],[clean Country]],tblCountries[[Mapping]:[geo_latitude]],3,FALSE)</f>
        <v>-100.37109375</v>
      </c>
      <c r="N777" s="6">
        <f>VLOOKUP(tblSalaries[[#This Row],[clean Country]],tblCountries[[Mapping]:[geo_latitude]],4,FALSE)</f>
        <v>40.580584664127599</v>
      </c>
      <c r="O777" s="6" t="s">
        <v>9</v>
      </c>
      <c r="P777" s="6"/>
      <c r="Q777" s="6" t="str">
        <f>IF(tblSalaries[[#This Row],[Years of Experience]]&lt;5,"&lt;5",IF(tblSalaries[[#This Row],[Years of Experience]]&lt;10,"&lt;10",IF(tblSalaries[[#This Row],[Years of Experience]]&lt;15,"&lt;15",IF(tblSalaries[[#This Row],[Years of Experience]]&lt;20,"&lt;20"," &gt;20"))))</f>
        <v>&lt;5</v>
      </c>
      <c r="R777" s="14">
        <v>760</v>
      </c>
      <c r="S777" s="14">
        <f>VLOOKUP(tblSalaries[[#This Row],[clean Country]],Table3[[Country]:[GNI]],2,FALSE)</f>
        <v>47310</v>
      </c>
      <c r="T777" s="18">
        <f>tblSalaries[[#This Row],[Salary in USD]]/tblSalaries[[#This Row],[PPP GNI]]</f>
        <v>1.1202705559078419</v>
      </c>
      <c r="U777" s="27">
        <f>IF(ISNUMBER(VLOOKUP(tblSalaries[[#This Row],[clean Country]],calc!$B$22:$C$127,2,TRUE)),tblSalaries[[#This Row],[Salary in USD]],0.001)</f>
        <v>1E-3</v>
      </c>
    </row>
    <row r="778" spans="2:21" ht="15" customHeight="1" x14ac:dyDescent="0.25">
      <c r="B778" s="6" t="s">
        <v>2351</v>
      </c>
      <c r="C778" s="7">
        <v>41055.069768518515</v>
      </c>
      <c r="D778" s="8">
        <v>53000</v>
      </c>
      <c r="E778" s="6">
        <v>53000</v>
      </c>
      <c r="F778" s="6" t="s">
        <v>6</v>
      </c>
      <c r="G778" s="9">
        <f>tblSalaries[[#This Row],[clean Salary (in local currency)]]*VLOOKUP(tblSalaries[[#This Row],[Currency]],tblXrate[],2,FALSE)</f>
        <v>53000</v>
      </c>
      <c r="H778" s="6" t="s">
        <v>432</v>
      </c>
      <c r="I778" s="6" t="s">
        <v>52</v>
      </c>
      <c r="J778" s="6" t="s">
        <v>15</v>
      </c>
      <c r="K778" s="6" t="str">
        <f>VLOOKUP(tblSalaries[[#This Row],[Where do you work]],tblCountries[[Actual]:[Mapping]],2,FALSE)</f>
        <v>USA</v>
      </c>
      <c r="L778" s="6" t="str">
        <f>VLOOKUP(tblSalaries[[#This Row],[clean Country]],tblCountries[[Mapping]:[Region]],2,FALSE)</f>
        <v>America</v>
      </c>
      <c r="M778" s="6">
        <f>VLOOKUP(tblSalaries[[#This Row],[clean Country]],tblCountries[[Mapping]:[geo_latitude]],3,FALSE)</f>
        <v>-100.37109375</v>
      </c>
      <c r="N778" s="6">
        <f>VLOOKUP(tblSalaries[[#This Row],[clean Country]],tblCountries[[Mapping]:[geo_latitude]],4,FALSE)</f>
        <v>40.580584664127599</v>
      </c>
      <c r="O778" s="6" t="s">
        <v>18</v>
      </c>
      <c r="P778" s="6"/>
      <c r="Q778" s="6" t="str">
        <f>IF(tblSalaries[[#This Row],[Years of Experience]]&lt;5,"&lt;5",IF(tblSalaries[[#This Row],[Years of Experience]]&lt;10,"&lt;10",IF(tblSalaries[[#This Row],[Years of Experience]]&lt;15,"&lt;15",IF(tblSalaries[[#This Row],[Years of Experience]]&lt;20,"&lt;20"," &gt;20"))))</f>
        <v>&lt;5</v>
      </c>
      <c r="R778" s="14">
        <v>761</v>
      </c>
      <c r="S778" s="14">
        <f>VLOOKUP(tblSalaries[[#This Row],[clean Country]],Table3[[Country]:[GNI]],2,FALSE)</f>
        <v>47310</v>
      </c>
      <c r="T778" s="18">
        <f>tblSalaries[[#This Row],[Salary in USD]]/tblSalaries[[#This Row],[PPP GNI]]</f>
        <v>1.1202705559078419</v>
      </c>
      <c r="U778" s="27">
        <f>IF(ISNUMBER(VLOOKUP(tblSalaries[[#This Row],[clean Country]],calc!$B$22:$C$127,2,TRUE)),tblSalaries[[#This Row],[Salary in USD]],0.001)</f>
        <v>1E-3</v>
      </c>
    </row>
    <row r="779" spans="2:21" ht="15" customHeight="1" x14ac:dyDescent="0.25">
      <c r="B779" s="6" t="s">
        <v>2637</v>
      </c>
      <c r="C779" s="7">
        <v>41055.491180555553</v>
      </c>
      <c r="D779" s="8">
        <v>53000</v>
      </c>
      <c r="E779" s="6">
        <v>53000</v>
      </c>
      <c r="F779" s="6" t="s">
        <v>6</v>
      </c>
      <c r="G779" s="9">
        <f>tblSalaries[[#This Row],[clean Salary (in local currency)]]*VLOOKUP(tblSalaries[[#This Row],[Currency]],tblXrate[],2,FALSE)</f>
        <v>53000</v>
      </c>
      <c r="H779" s="6" t="s">
        <v>14</v>
      </c>
      <c r="I779" s="6" t="s">
        <v>20</v>
      </c>
      <c r="J779" s="6" t="s">
        <v>15</v>
      </c>
      <c r="K779" s="6" t="str">
        <f>VLOOKUP(tblSalaries[[#This Row],[Where do you work]],tblCountries[[Actual]:[Mapping]],2,FALSE)</f>
        <v>USA</v>
      </c>
      <c r="L779" s="6" t="str">
        <f>VLOOKUP(tblSalaries[[#This Row],[clean Country]],tblCountries[[Mapping]:[Region]],2,FALSE)</f>
        <v>America</v>
      </c>
      <c r="M779" s="6">
        <f>VLOOKUP(tblSalaries[[#This Row],[clean Country]],tblCountries[[Mapping]:[geo_latitude]],3,FALSE)</f>
        <v>-100.37109375</v>
      </c>
      <c r="N779" s="6">
        <f>VLOOKUP(tblSalaries[[#This Row],[clean Country]],tblCountries[[Mapping]:[geo_latitude]],4,FALSE)</f>
        <v>40.580584664127599</v>
      </c>
      <c r="O779" s="6" t="s">
        <v>9</v>
      </c>
      <c r="P779" s="6">
        <v>30</v>
      </c>
      <c r="Q779" s="6" t="str">
        <f>IF(tblSalaries[[#This Row],[Years of Experience]]&lt;5,"&lt;5",IF(tblSalaries[[#This Row],[Years of Experience]]&lt;10,"&lt;10",IF(tblSalaries[[#This Row],[Years of Experience]]&lt;15,"&lt;15",IF(tblSalaries[[#This Row],[Years of Experience]]&lt;20,"&lt;20"," &gt;20"))))</f>
        <v xml:space="preserve"> &gt;20</v>
      </c>
      <c r="R779" s="14">
        <v>762</v>
      </c>
      <c r="S779" s="14">
        <f>VLOOKUP(tblSalaries[[#This Row],[clean Country]],Table3[[Country]:[GNI]],2,FALSE)</f>
        <v>47310</v>
      </c>
      <c r="T779" s="18">
        <f>tblSalaries[[#This Row],[Salary in USD]]/tblSalaries[[#This Row],[PPP GNI]]</f>
        <v>1.1202705559078419</v>
      </c>
      <c r="U779" s="27">
        <f>IF(ISNUMBER(VLOOKUP(tblSalaries[[#This Row],[clean Country]],calc!$B$22:$C$127,2,TRUE)),tblSalaries[[#This Row],[Salary in USD]],0.001)</f>
        <v>1E-3</v>
      </c>
    </row>
    <row r="780" spans="2:21" ht="15" customHeight="1" x14ac:dyDescent="0.25">
      <c r="B780" s="6" t="s">
        <v>3817</v>
      </c>
      <c r="C780" s="7">
        <v>41075.160995370374</v>
      </c>
      <c r="D780" s="8" t="s">
        <v>1948</v>
      </c>
      <c r="E780" s="6">
        <v>33500</v>
      </c>
      <c r="F780" s="6" t="s">
        <v>69</v>
      </c>
      <c r="G780" s="9">
        <f>tblSalaries[[#This Row],[clean Salary (in local currency)]]*VLOOKUP(tblSalaries[[#This Row],[Currency]],tblXrate[],2,FALSE)</f>
        <v>52801.972114254015</v>
      </c>
      <c r="H780" s="6" t="s">
        <v>1949</v>
      </c>
      <c r="I780" s="6" t="s">
        <v>279</v>
      </c>
      <c r="J780" s="6" t="s">
        <v>71</v>
      </c>
      <c r="K780" s="6" t="str">
        <f>VLOOKUP(tblSalaries[[#This Row],[Where do you work]],tblCountries[[Actual]:[Mapping]],2,FALSE)</f>
        <v>UK</v>
      </c>
      <c r="L780" s="6" t="str">
        <f>VLOOKUP(tblSalaries[[#This Row],[clean Country]],tblCountries[[Mapping]:[Region]],2,FALSE)</f>
        <v>Europe</v>
      </c>
      <c r="M780" s="6">
        <f>VLOOKUP(tblSalaries[[#This Row],[clean Country]],tblCountries[[Mapping]:[geo_latitude]],3,FALSE)</f>
        <v>-3.2765753000000002</v>
      </c>
      <c r="N780" s="6">
        <f>VLOOKUP(tblSalaries[[#This Row],[clean Country]],tblCountries[[Mapping]:[geo_latitude]],4,FALSE)</f>
        <v>54.702354499999998</v>
      </c>
      <c r="O780" s="6" t="s">
        <v>18</v>
      </c>
      <c r="P780" s="6">
        <v>7</v>
      </c>
      <c r="Q780" s="6" t="str">
        <f>IF(tblSalaries[[#This Row],[Years of Experience]]&lt;5,"&lt;5",IF(tblSalaries[[#This Row],[Years of Experience]]&lt;10,"&lt;10",IF(tblSalaries[[#This Row],[Years of Experience]]&lt;15,"&lt;15",IF(tblSalaries[[#This Row],[Years of Experience]]&lt;20,"&lt;20"," &gt;20"))))</f>
        <v>&lt;10</v>
      </c>
      <c r="R780" s="14">
        <v>763</v>
      </c>
      <c r="S780" s="14">
        <f>VLOOKUP(tblSalaries[[#This Row],[clean Country]],Table3[[Country]:[GNI]],2,FALSE)</f>
        <v>35840</v>
      </c>
      <c r="T780" s="18">
        <f>tblSalaries[[#This Row],[Salary in USD]]/tblSalaries[[#This Row],[PPP GNI]]</f>
        <v>1.4732693112236053</v>
      </c>
      <c r="U780" s="27">
        <f>IF(ISNUMBER(VLOOKUP(tblSalaries[[#This Row],[clean Country]],calc!$B$22:$C$127,2,TRUE)),tblSalaries[[#This Row],[Salary in USD]],0.001)</f>
        <v>52801.972114254015</v>
      </c>
    </row>
    <row r="781" spans="2:21" ht="15" customHeight="1" x14ac:dyDescent="0.25">
      <c r="B781" s="6" t="s">
        <v>2236</v>
      </c>
      <c r="C781" s="7">
        <v>41055.042256944442</v>
      </c>
      <c r="D781" s="8" t="s">
        <v>306</v>
      </c>
      <c r="E781" s="6">
        <v>52500</v>
      </c>
      <c r="F781" s="6" t="s">
        <v>6</v>
      </c>
      <c r="G781" s="9">
        <f>tblSalaries[[#This Row],[clean Salary (in local currency)]]*VLOOKUP(tblSalaries[[#This Row],[Currency]],tblXrate[],2,FALSE)</f>
        <v>52500</v>
      </c>
      <c r="H781" s="6" t="s">
        <v>307</v>
      </c>
      <c r="I781" s="6" t="s">
        <v>20</v>
      </c>
      <c r="J781" s="6" t="s">
        <v>15</v>
      </c>
      <c r="K781" s="6" t="str">
        <f>VLOOKUP(tblSalaries[[#This Row],[Where do you work]],tblCountries[[Actual]:[Mapping]],2,FALSE)</f>
        <v>USA</v>
      </c>
      <c r="L781" s="6" t="str">
        <f>VLOOKUP(tblSalaries[[#This Row],[clean Country]],tblCountries[[Mapping]:[Region]],2,FALSE)</f>
        <v>America</v>
      </c>
      <c r="M781" s="6">
        <f>VLOOKUP(tblSalaries[[#This Row],[clean Country]],tblCountries[[Mapping]:[geo_latitude]],3,FALSE)</f>
        <v>-100.37109375</v>
      </c>
      <c r="N781" s="6">
        <f>VLOOKUP(tblSalaries[[#This Row],[clean Country]],tblCountries[[Mapping]:[geo_latitude]],4,FALSE)</f>
        <v>40.580584664127599</v>
      </c>
      <c r="O781" s="6" t="s">
        <v>9</v>
      </c>
      <c r="P781" s="6"/>
      <c r="Q781" s="6" t="str">
        <f>IF(tblSalaries[[#This Row],[Years of Experience]]&lt;5,"&lt;5",IF(tblSalaries[[#This Row],[Years of Experience]]&lt;10,"&lt;10",IF(tblSalaries[[#This Row],[Years of Experience]]&lt;15,"&lt;15",IF(tblSalaries[[#This Row],[Years of Experience]]&lt;20,"&lt;20"," &gt;20"))))</f>
        <v>&lt;5</v>
      </c>
      <c r="R781" s="14">
        <v>764</v>
      </c>
      <c r="S781" s="14">
        <f>VLOOKUP(tblSalaries[[#This Row],[clean Country]],Table3[[Country]:[GNI]],2,FALSE)</f>
        <v>47310</v>
      </c>
      <c r="T781" s="18">
        <f>tblSalaries[[#This Row],[Salary in USD]]/tblSalaries[[#This Row],[PPP GNI]]</f>
        <v>1.1097019657577678</v>
      </c>
      <c r="U781" s="27">
        <f>IF(ISNUMBER(VLOOKUP(tblSalaries[[#This Row],[clean Country]],calc!$B$22:$C$127,2,TRUE)),tblSalaries[[#This Row],[Salary in USD]],0.001)</f>
        <v>1E-3</v>
      </c>
    </row>
    <row r="782" spans="2:21" ht="15" customHeight="1" x14ac:dyDescent="0.25">
      <c r="B782" s="6" t="s">
        <v>2255</v>
      </c>
      <c r="C782" s="7">
        <v>41055.045347222222</v>
      </c>
      <c r="D782" s="8">
        <v>52500</v>
      </c>
      <c r="E782" s="6">
        <v>52500</v>
      </c>
      <c r="F782" s="6" t="s">
        <v>6</v>
      </c>
      <c r="G782" s="9">
        <f>tblSalaries[[#This Row],[clean Salary (in local currency)]]*VLOOKUP(tblSalaries[[#This Row],[Currency]],tblXrate[],2,FALSE)</f>
        <v>52500</v>
      </c>
      <c r="H782" s="6" t="s">
        <v>20</v>
      </c>
      <c r="I782" s="6" t="s">
        <v>20</v>
      </c>
      <c r="J782" s="6" t="s">
        <v>15</v>
      </c>
      <c r="K782" s="6" t="str">
        <f>VLOOKUP(tblSalaries[[#This Row],[Where do you work]],tblCountries[[Actual]:[Mapping]],2,FALSE)</f>
        <v>USA</v>
      </c>
      <c r="L782" s="6" t="str">
        <f>VLOOKUP(tblSalaries[[#This Row],[clean Country]],tblCountries[[Mapping]:[Region]],2,FALSE)</f>
        <v>America</v>
      </c>
      <c r="M782" s="6">
        <f>VLOOKUP(tblSalaries[[#This Row],[clean Country]],tblCountries[[Mapping]:[geo_latitude]],3,FALSE)</f>
        <v>-100.37109375</v>
      </c>
      <c r="N782" s="6">
        <f>VLOOKUP(tblSalaries[[#This Row],[clean Country]],tblCountries[[Mapping]:[geo_latitude]],4,FALSE)</f>
        <v>40.580584664127599</v>
      </c>
      <c r="O782" s="6" t="s">
        <v>9</v>
      </c>
      <c r="P782" s="6"/>
      <c r="Q782" s="6" t="str">
        <f>IF(tblSalaries[[#This Row],[Years of Experience]]&lt;5,"&lt;5",IF(tblSalaries[[#This Row],[Years of Experience]]&lt;10,"&lt;10",IF(tblSalaries[[#This Row],[Years of Experience]]&lt;15,"&lt;15",IF(tblSalaries[[#This Row],[Years of Experience]]&lt;20,"&lt;20"," &gt;20"))))</f>
        <v>&lt;5</v>
      </c>
      <c r="R782" s="14">
        <v>765</v>
      </c>
      <c r="S782" s="14">
        <f>VLOOKUP(tblSalaries[[#This Row],[clean Country]],Table3[[Country]:[GNI]],2,FALSE)</f>
        <v>47310</v>
      </c>
      <c r="T782" s="18">
        <f>tblSalaries[[#This Row],[Salary in USD]]/tblSalaries[[#This Row],[PPP GNI]]</f>
        <v>1.1097019657577678</v>
      </c>
      <c r="U782" s="27">
        <f>IF(ISNUMBER(VLOOKUP(tblSalaries[[#This Row],[clean Country]],calc!$B$22:$C$127,2,TRUE)),tblSalaries[[#This Row],[Salary in USD]],0.001)</f>
        <v>1E-3</v>
      </c>
    </row>
    <row r="783" spans="2:21" ht="15" customHeight="1" x14ac:dyDescent="0.25">
      <c r="B783" s="6" t="s">
        <v>3734</v>
      </c>
      <c r="C783" s="7">
        <v>41069.139062499999</v>
      </c>
      <c r="D783" s="8">
        <v>52500</v>
      </c>
      <c r="E783" s="6">
        <v>52500</v>
      </c>
      <c r="F783" s="6" t="s">
        <v>6</v>
      </c>
      <c r="G783" s="9">
        <f>tblSalaries[[#This Row],[clean Salary (in local currency)]]*VLOOKUP(tblSalaries[[#This Row],[Currency]],tblXrate[],2,FALSE)</f>
        <v>52500</v>
      </c>
      <c r="H783" s="6" t="s">
        <v>1885</v>
      </c>
      <c r="I783" s="6" t="s">
        <v>52</v>
      </c>
      <c r="J783" s="6" t="s">
        <v>15</v>
      </c>
      <c r="K783" s="6" t="str">
        <f>VLOOKUP(tblSalaries[[#This Row],[Where do you work]],tblCountries[[Actual]:[Mapping]],2,FALSE)</f>
        <v>USA</v>
      </c>
      <c r="L783" s="6" t="str">
        <f>VLOOKUP(tblSalaries[[#This Row],[clean Country]],tblCountries[[Mapping]:[Region]],2,FALSE)</f>
        <v>America</v>
      </c>
      <c r="M783" s="6">
        <f>VLOOKUP(tblSalaries[[#This Row],[clean Country]],tblCountries[[Mapping]:[geo_latitude]],3,FALSE)</f>
        <v>-100.37109375</v>
      </c>
      <c r="N783" s="6">
        <f>VLOOKUP(tblSalaries[[#This Row],[clean Country]],tblCountries[[Mapping]:[geo_latitude]],4,FALSE)</f>
        <v>40.580584664127599</v>
      </c>
      <c r="O783" s="6" t="s">
        <v>13</v>
      </c>
      <c r="P783" s="6">
        <v>3</v>
      </c>
      <c r="Q783" s="6" t="str">
        <f>IF(tblSalaries[[#This Row],[Years of Experience]]&lt;5,"&lt;5",IF(tblSalaries[[#This Row],[Years of Experience]]&lt;10,"&lt;10",IF(tblSalaries[[#This Row],[Years of Experience]]&lt;15,"&lt;15",IF(tblSalaries[[#This Row],[Years of Experience]]&lt;20,"&lt;20"," &gt;20"))))</f>
        <v>&lt;5</v>
      </c>
      <c r="R783" s="14">
        <v>766</v>
      </c>
      <c r="S783" s="14">
        <f>VLOOKUP(tblSalaries[[#This Row],[clean Country]],Table3[[Country]:[GNI]],2,FALSE)</f>
        <v>47310</v>
      </c>
      <c r="T783" s="18">
        <f>tblSalaries[[#This Row],[Salary in USD]]/tblSalaries[[#This Row],[PPP GNI]]</f>
        <v>1.1097019657577678</v>
      </c>
      <c r="U783" s="27">
        <f>IF(ISNUMBER(VLOOKUP(tblSalaries[[#This Row],[clean Country]],calc!$B$22:$C$127,2,TRUE)),tblSalaries[[#This Row],[Salary in USD]],0.001)</f>
        <v>1E-3</v>
      </c>
    </row>
    <row r="784" spans="2:21" ht="15" customHeight="1" x14ac:dyDescent="0.25">
      <c r="B784" s="6" t="s">
        <v>3886</v>
      </c>
      <c r="C784" s="7">
        <v>41080.589479166665</v>
      </c>
      <c r="D784" s="8">
        <v>52500</v>
      </c>
      <c r="E784" s="6">
        <v>52500</v>
      </c>
      <c r="F784" s="6" t="s">
        <v>6</v>
      </c>
      <c r="G784" s="9">
        <f>tblSalaries[[#This Row],[clean Salary (in local currency)]]*VLOOKUP(tblSalaries[[#This Row],[Currency]],tblXrate[],2,FALSE)</f>
        <v>52500</v>
      </c>
      <c r="H784" s="6" t="s">
        <v>2002</v>
      </c>
      <c r="I784" s="6" t="s">
        <v>20</v>
      </c>
      <c r="J784" s="6" t="s">
        <v>2003</v>
      </c>
      <c r="K784" s="6" t="str">
        <f>VLOOKUP(tblSalaries[[#This Row],[Where do you work]],tblCountries[[Actual]:[Mapping]],2,FALSE)</f>
        <v>South Africa</v>
      </c>
      <c r="L784" s="6" t="str">
        <f>VLOOKUP(tblSalaries[[#This Row],[clean Country]],tblCountries[[Mapping]:[Region]],2,FALSE)</f>
        <v>Africa</v>
      </c>
      <c r="M784" s="6">
        <f>VLOOKUP(tblSalaries[[#This Row],[clean Country]],tblCountries[[Mapping]:[geo_latitude]],3,FALSE)</f>
        <v>25.075048595878101</v>
      </c>
      <c r="N784" s="6">
        <f>VLOOKUP(tblSalaries[[#This Row],[clean Country]],tblCountries[[Mapping]:[geo_latitude]],4,FALSE)</f>
        <v>-29.262871995561401</v>
      </c>
      <c r="O784" s="6" t="s">
        <v>9</v>
      </c>
      <c r="P784" s="6">
        <v>21</v>
      </c>
      <c r="Q784" s="6" t="str">
        <f>IF(tblSalaries[[#This Row],[Years of Experience]]&lt;5,"&lt;5",IF(tblSalaries[[#This Row],[Years of Experience]]&lt;10,"&lt;10",IF(tblSalaries[[#This Row],[Years of Experience]]&lt;15,"&lt;15",IF(tblSalaries[[#This Row],[Years of Experience]]&lt;20,"&lt;20"," &gt;20"))))</f>
        <v xml:space="preserve"> &gt;20</v>
      </c>
      <c r="R784" s="14">
        <v>767</v>
      </c>
      <c r="S784" s="14">
        <f>VLOOKUP(tblSalaries[[#This Row],[clean Country]],Table3[[Country]:[GNI]],2,FALSE)</f>
        <v>10360</v>
      </c>
      <c r="T784" s="18">
        <f>tblSalaries[[#This Row],[Salary in USD]]/tblSalaries[[#This Row],[PPP GNI]]</f>
        <v>5.0675675675675675</v>
      </c>
      <c r="U784" s="27">
        <f>IF(ISNUMBER(VLOOKUP(tblSalaries[[#This Row],[clean Country]],calc!$B$22:$C$127,2,TRUE)),tblSalaries[[#This Row],[Salary in USD]],0.001)</f>
        <v>52500</v>
      </c>
    </row>
    <row r="785" spans="2:21" ht="15" customHeight="1" x14ac:dyDescent="0.25">
      <c r="B785" s="6" t="s">
        <v>3157</v>
      </c>
      <c r="C785" s="7">
        <v>41057.94903935185</v>
      </c>
      <c r="D785" s="8" t="s">
        <v>1318</v>
      </c>
      <c r="E785" s="6">
        <v>53000</v>
      </c>
      <c r="F785" s="6" t="s">
        <v>86</v>
      </c>
      <c r="G785" s="9">
        <f>tblSalaries[[#This Row],[clean Salary (in local currency)]]*VLOOKUP(tblSalaries[[#This Row],[Currency]],tblXrate[],2,FALSE)</f>
        <v>52118.160720607324</v>
      </c>
      <c r="H785" s="6" t="s">
        <v>153</v>
      </c>
      <c r="I785" s="6" t="s">
        <v>20</v>
      </c>
      <c r="J785" s="6" t="s">
        <v>88</v>
      </c>
      <c r="K785" s="6" t="str">
        <f>VLOOKUP(tblSalaries[[#This Row],[Where do you work]],tblCountries[[Actual]:[Mapping]],2,FALSE)</f>
        <v>Canada</v>
      </c>
      <c r="L785" s="6" t="str">
        <f>VLOOKUP(tblSalaries[[#This Row],[clean Country]],tblCountries[[Mapping]:[Region]],2,FALSE)</f>
        <v>America</v>
      </c>
      <c r="M785" s="6">
        <f>VLOOKUP(tblSalaries[[#This Row],[clean Country]],tblCountries[[Mapping]:[geo_latitude]],3,FALSE)</f>
        <v>-96.081121840459303</v>
      </c>
      <c r="N785" s="6">
        <f>VLOOKUP(tblSalaries[[#This Row],[clean Country]],tblCountries[[Mapping]:[geo_latitude]],4,FALSE)</f>
        <v>62.8661033080922</v>
      </c>
      <c r="O785" s="6" t="s">
        <v>9</v>
      </c>
      <c r="P785" s="6">
        <v>6</v>
      </c>
      <c r="Q785" s="6" t="str">
        <f>IF(tblSalaries[[#This Row],[Years of Experience]]&lt;5,"&lt;5",IF(tblSalaries[[#This Row],[Years of Experience]]&lt;10,"&lt;10",IF(tblSalaries[[#This Row],[Years of Experience]]&lt;15,"&lt;15",IF(tblSalaries[[#This Row],[Years of Experience]]&lt;20,"&lt;20"," &gt;20"))))</f>
        <v>&lt;10</v>
      </c>
      <c r="R785" s="14">
        <v>768</v>
      </c>
      <c r="S785" s="14">
        <f>VLOOKUP(tblSalaries[[#This Row],[clean Country]],Table3[[Country]:[GNI]],2,FALSE)</f>
        <v>38370</v>
      </c>
      <c r="T785" s="18">
        <f>tblSalaries[[#This Row],[Salary in USD]]/tblSalaries[[#This Row],[PPP GNI]]</f>
        <v>1.3583049445037092</v>
      </c>
      <c r="U785" s="27">
        <f>IF(ISNUMBER(VLOOKUP(tblSalaries[[#This Row],[clean Country]],calc!$B$22:$C$127,2,TRUE)),tblSalaries[[#This Row],[Salary in USD]],0.001)</f>
        <v>1E-3</v>
      </c>
    </row>
    <row r="786" spans="2:21" ht="15" customHeight="1" x14ac:dyDescent="0.25">
      <c r="B786" s="6" t="s">
        <v>3308</v>
      </c>
      <c r="C786" s="7">
        <v>41058.6953587963</v>
      </c>
      <c r="D786" s="8" t="s">
        <v>1490</v>
      </c>
      <c r="E786" s="6">
        <v>41000</v>
      </c>
      <c r="F786" s="6" t="s">
        <v>22</v>
      </c>
      <c r="G786" s="9">
        <f>tblSalaries[[#This Row],[clean Salary (in local currency)]]*VLOOKUP(tblSalaries[[#This Row],[Currency]],tblXrate[],2,FALSE)</f>
        <v>52086.37699865592</v>
      </c>
      <c r="H786" s="6" t="s">
        <v>522</v>
      </c>
      <c r="I786" s="6" t="s">
        <v>279</v>
      </c>
      <c r="J786" s="6" t="s">
        <v>608</v>
      </c>
      <c r="K786" s="6" t="str">
        <f>VLOOKUP(tblSalaries[[#This Row],[Where do you work]],tblCountries[[Actual]:[Mapping]],2,FALSE)</f>
        <v>Spain</v>
      </c>
      <c r="L786" s="6" t="str">
        <f>VLOOKUP(tblSalaries[[#This Row],[clean Country]],tblCountries[[Mapping]:[Region]],2,FALSE)</f>
        <v>Europe</v>
      </c>
      <c r="M786" s="6">
        <f>VLOOKUP(tblSalaries[[#This Row],[clean Country]],tblCountries[[Mapping]:[geo_latitude]],3,FALSE)</f>
        <v>-4.03154056226247</v>
      </c>
      <c r="N786" s="6">
        <f>VLOOKUP(tblSalaries[[#This Row],[clean Country]],tblCountries[[Mapping]:[geo_latitude]],4,FALSE)</f>
        <v>39.6029685923302</v>
      </c>
      <c r="O786" s="6" t="s">
        <v>9</v>
      </c>
      <c r="P786" s="6">
        <v>12</v>
      </c>
      <c r="Q786" s="6" t="str">
        <f>IF(tblSalaries[[#This Row],[Years of Experience]]&lt;5,"&lt;5",IF(tblSalaries[[#This Row],[Years of Experience]]&lt;10,"&lt;10",IF(tblSalaries[[#This Row],[Years of Experience]]&lt;15,"&lt;15",IF(tblSalaries[[#This Row],[Years of Experience]]&lt;20,"&lt;20"," &gt;20"))))</f>
        <v>&lt;15</v>
      </c>
      <c r="R786" s="14">
        <v>769</v>
      </c>
      <c r="S786" s="14">
        <f>VLOOKUP(tblSalaries[[#This Row],[clean Country]],Table3[[Country]:[GNI]],2,FALSE)</f>
        <v>31800</v>
      </c>
      <c r="T786" s="18">
        <f>tblSalaries[[#This Row],[Salary in USD]]/tblSalaries[[#This Row],[PPP GNI]]</f>
        <v>1.6379363836055321</v>
      </c>
      <c r="U786" s="27">
        <f>IF(ISNUMBER(VLOOKUP(tblSalaries[[#This Row],[clean Country]],calc!$B$22:$C$127,2,TRUE)),tblSalaries[[#This Row],[Salary in USD]],0.001)</f>
        <v>52086.37699865592</v>
      </c>
    </row>
    <row r="787" spans="2:21" ht="15" customHeight="1" x14ac:dyDescent="0.25">
      <c r="B787" s="6" t="s">
        <v>2497</v>
      </c>
      <c r="C787" s="7">
        <v>41055.16138888889</v>
      </c>
      <c r="D787" s="8">
        <v>33000</v>
      </c>
      <c r="E787" s="6">
        <v>33000</v>
      </c>
      <c r="F787" s="6" t="s">
        <v>69</v>
      </c>
      <c r="G787" s="9">
        <f>tblSalaries[[#This Row],[clean Salary (in local currency)]]*VLOOKUP(tblSalaries[[#This Row],[Currency]],tblXrate[],2,FALSE)</f>
        <v>52013.882978220376</v>
      </c>
      <c r="H787" s="6" t="s">
        <v>599</v>
      </c>
      <c r="I787" s="6" t="s">
        <v>52</v>
      </c>
      <c r="J787" s="6" t="s">
        <v>71</v>
      </c>
      <c r="K787" s="6" t="str">
        <f>VLOOKUP(tblSalaries[[#This Row],[Where do you work]],tblCountries[[Actual]:[Mapping]],2,FALSE)</f>
        <v>UK</v>
      </c>
      <c r="L787" s="6" t="str">
        <f>VLOOKUP(tblSalaries[[#This Row],[clean Country]],tblCountries[[Mapping]:[Region]],2,FALSE)</f>
        <v>Europe</v>
      </c>
      <c r="M787" s="6">
        <f>VLOOKUP(tblSalaries[[#This Row],[clean Country]],tblCountries[[Mapping]:[geo_latitude]],3,FALSE)</f>
        <v>-3.2765753000000002</v>
      </c>
      <c r="N787" s="6">
        <f>VLOOKUP(tblSalaries[[#This Row],[clean Country]],tblCountries[[Mapping]:[geo_latitude]],4,FALSE)</f>
        <v>54.702354499999998</v>
      </c>
      <c r="O787" s="6" t="s">
        <v>9</v>
      </c>
      <c r="P787" s="6"/>
      <c r="Q787" s="6" t="str">
        <f>IF(tblSalaries[[#This Row],[Years of Experience]]&lt;5,"&lt;5",IF(tblSalaries[[#This Row],[Years of Experience]]&lt;10,"&lt;10",IF(tblSalaries[[#This Row],[Years of Experience]]&lt;15,"&lt;15",IF(tblSalaries[[#This Row],[Years of Experience]]&lt;20,"&lt;20"," &gt;20"))))</f>
        <v>&lt;5</v>
      </c>
      <c r="R787" s="14">
        <v>770</v>
      </c>
      <c r="S787" s="14">
        <f>VLOOKUP(tblSalaries[[#This Row],[clean Country]],Table3[[Country]:[GNI]],2,FALSE)</f>
        <v>35840</v>
      </c>
      <c r="T787" s="18">
        <f>tblSalaries[[#This Row],[Salary in USD]]/tblSalaries[[#This Row],[PPP GNI]]</f>
        <v>1.4512802170262382</v>
      </c>
      <c r="U787" s="27">
        <f>IF(ISNUMBER(VLOOKUP(tblSalaries[[#This Row],[clean Country]],calc!$B$22:$C$127,2,TRUE)),tblSalaries[[#This Row],[Salary in USD]],0.001)</f>
        <v>52013.882978220376</v>
      </c>
    </row>
    <row r="788" spans="2:21" ht="15" customHeight="1" x14ac:dyDescent="0.25">
      <c r="B788" s="6" t="s">
        <v>2110</v>
      </c>
      <c r="C788" s="7">
        <v>41055.028356481482</v>
      </c>
      <c r="D788" s="8">
        <v>52000</v>
      </c>
      <c r="E788" s="6">
        <v>52000</v>
      </c>
      <c r="F788" s="6" t="s">
        <v>6</v>
      </c>
      <c r="G788" s="9">
        <f>tblSalaries[[#This Row],[clean Salary (in local currency)]]*VLOOKUP(tblSalaries[[#This Row],[Currency]],tblXrate[],2,FALSE)</f>
        <v>52000</v>
      </c>
      <c r="H788" s="6" t="s">
        <v>164</v>
      </c>
      <c r="I788" s="6" t="s">
        <v>52</v>
      </c>
      <c r="J788" s="6" t="s">
        <v>15</v>
      </c>
      <c r="K788" s="6" t="str">
        <f>VLOOKUP(tblSalaries[[#This Row],[Where do you work]],tblCountries[[Actual]:[Mapping]],2,FALSE)</f>
        <v>USA</v>
      </c>
      <c r="L788" s="6" t="str">
        <f>VLOOKUP(tblSalaries[[#This Row],[clean Country]],tblCountries[[Mapping]:[Region]],2,FALSE)</f>
        <v>America</v>
      </c>
      <c r="M788" s="6">
        <f>VLOOKUP(tblSalaries[[#This Row],[clean Country]],tblCountries[[Mapping]:[geo_latitude]],3,FALSE)</f>
        <v>-100.37109375</v>
      </c>
      <c r="N788" s="6">
        <f>VLOOKUP(tblSalaries[[#This Row],[clean Country]],tblCountries[[Mapping]:[geo_latitude]],4,FALSE)</f>
        <v>40.580584664127599</v>
      </c>
      <c r="O788" s="6" t="s">
        <v>9</v>
      </c>
      <c r="P788" s="6"/>
      <c r="Q788" s="6" t="str">
        <f>IF(tblSalaries[[#This Row],[Years of Experience]]&lt;5,"&lt;5",IF(tblSalaries[[#This Row],[Years of Experience]]&lt;10,"&lt;10",IF(tblSalaries[[#This Row],[Years of Experience]]&lt;15,"&lt;15",IF(tblSalaries[[#This Row],[Years of Experience]]&lt;20,"&lt;20"," &gt;20"))))</f>
        <v>&lt;5</v>
      </c>
      <c r="R788" s="14">
        <v>771</v>
      </c>
      <c r="S788" s="14">
        <f>VLOOKUP(tblSalaries[[#This Row],[clean Country]],Table3[[Country]:[GNI]],2,FALSE)</f>
        <v>47310</v>
      </c>
      <c r="T788" s="18">
        <f>tblSalaries[[#This Row],[Salary in USD]]/tblSalaries[[#This Row],[PPP GNI]]</f>
        <v>1.099133375607694</v>
      </c>
      <c r="U788" s="27">
        <f>IF(ISNUMBER(VLOOKUP(tblSalaries[[#This Row],[clean Country]],calc!$B$22:$C$127,2,TRUE)),tblSalaries[[#This Row],[Salary in USD]],0.001)</f>
        <v>1E-3</v>
      </c>
    </row>
    <row r="789" spans="2:21" ht="15" customHeight="1" x14ac:dyDescent="0.25">
      <c r="B789" s="6" t="s">
        <v>2125</v>
      </c>
      <c r="C789" s="7">
        <v>41055.028912037036</v>
      </c>
      <c r="D789" s="8">
        <v>52000</v>
      </c>
      <c r="E789" s="6">
        <v>52000</v>
      </c>
      <c r="F789" s="6" t="s">
        <v>6</v>
      </c>
      <c r="G789" s="9">
        <f>tblSalaries[[#This Row],[clean Salary (in local currency)]]*VLOOKUP(tblSalaries[[#This Row],[Currency]],tblXrate[],2,FALSE)</f>
        <v>52000</v>
      </c>
      <c r="H789" s="6" t="s">
        <v>185</v>
      </c>
      <c r="I789" s="6" t="s">
        <v>20</v>
      </c>
      <c r="J789" s="6" t="s">
        <v>15</v>
      </c>
      <c r="K789" s="6" t="str">
        <f>VLOOKUP(tblSalaries[[#This Row],[Where do you work]],tblCountries[[Actual]:[Mapping]],2,FALSE)</f>
        <v>USA</v>
      </c>
      <c r="L789" s="6" t="str">
        <f>VLOOKUP(tblSalaries[[#This Row],[clean Country]],tblCountries[[Mapping]:[Region]],2,FALSE)</f>
        <v>America</v>
      </c>
      <c r="M789" s="6">
        <f>VLOOKUP(tblSalaries[[#This Row],[clean Country]],tblCountries[[Mapping]:[geo_latitude]],3,FALSE)</f>
        <v>-100.37109375</v>
      </c>
      <c r="N789" s="6">
        <f>VLOOKUP(tblSalaries[[#This Row],[clean Country]],tblCountries[[Mapping]:[geo_latitude]],4,FALSE)</f>
        <v>40.580584664127599</v>
      </c>
      <c r="O789" s="6" t="s">
        <v>186</v>
      </c>
      <c r="P789" s="6"/>
      <c r="Q789" s="6" t="str">
        <f>IF(tblSalaries[[#This Row],[Years of Experience]]&lt;5,"&lt;5",IF(tblSalaries[[#This Row],[Years of Experience]]&lt;10,"&lt;10",IF(tblSalaries[[#This Row],[Years of Experience]]&lt;15,"&lt;15",IF(tblSalaries[[#This Row],[Years of Experience]]&lt;20,"&lt;20"," &gt;20"))))</f>
        <v>&lt;5</v>
      </c>
      <c r="R789" s="14">
        <v>772</v>
      </c>
      <c r="S789" s="14">
        <f>VLOOKUP(tblSalaries[[#This Row],[clean Country]],Table3[[Country]:[GNI]],2,FALSE)</f>
        <v>47310</v>
      </c>
      <c r="T789" s="18">
        <f>tblSalaries[[#This Row],[Salary in USD]]/tblSalaries[[#This Row],[PPP GNI]]</f>
        <v>1.099133375607694</v>
      </c>
      <c r="U789" s="27">
        <f>IF(ISNUMBER(VLOOKUP(tblSalaries[[#This Row],[clean Country]],calc!$B$22:$C$127,2,TRUE)),tblSalaries[[#This Row],[Salary in USD]],0.001)</f>
        <v>1E-3</v>
      </c>
    </row>
    <row r="790" spans="2:21" ht="15" customHeight="1" x14ac:dyDescent="0.25">
      <c r="B790" s="6" t="s">
        <v>2405</v>
      </c>
      <c r="C790" s="7">
        <v>41055.088761574072</v>
      </c>
      <c r="D790" s="8">
        <v>52000</v>
      </c>
      <c r="E790" s="6">
        <v>52000</v>
      </c>
      <c r="F790" s="6" t="s">
        <v>6</v>
      </c>
      <c r="G790" s="9">
        <f>tblSalaries[[#This Row],[clean Salary (in local currency)]]*VLOOKUP(tblSalaries[[#This Row],[Currency]],tblXrate[],2,FALSE)</f>
        <v>52000</v>
      </c>
      <c r="H790" s="6" t="s">
        <v>153</v>
      </c>
      <c r="I790" s="6" t="s">
        <v>20</v>
      </c>
      <c r="J790" s="6" t="s">
        <v>15</v>
      </c>
      <c r="K790" s="6" t="str">
        <f>VLOOKUP(tblSalaries[[#This Row],[Where do you work]],tblCountries[[Actual]:[Mapping]],2,FALSE)</f>
        <v>USA</v>
      </c>
      <c r="L790" s="6" t="str">
        <f>VLOOKUP(tblSalaries[[#This Row],[clean Country]],tblCountries[[Mapping]:[Region]],2,FALSE)</f>
        <v>America</v>
      </c>
      <c r="M790" s="6">
        <f>VLOOKUP(tblSalaries[[#This Row],[clean Country]],tblCountries[[Mapping]:[geo_latitude]],3,FALSE)</f>
        <v>-100.37109375</v>
      </c>
      <c r="N790" s="6">
        <f>VLOOKUP(tblSalaries[[#This Row],[clean Country]],tblCountries[[Mapping]:[geo_latitude]],4,FALSE)</f>
        <v>40.580584664127599</v>
      </c>
      <c r="O790" s="6" t="s">
        <v>9</v>
      </c>
      <c r="P790" s="6"/>
      <c r="Q790" s="6" t="str">
        <f>IF(tblSalaries[[#This Row],[Years of Experience]]&lt;5,"&lt;5",IF(tblSalaries[[#This Row],[Years of Experience]]&lt;10,"&lt;10",IF(tblSalaries[[#This Row],[Years of Experience]]&lt;15,"&lt;15",IF(tblSalaries[[#This Row],[Years of Experience]]&lt;20,"&lt;20"," &gt;20"))))</f>
        <v>&lt;5</v>
      </c>
      <c r="R790" s="14">
        <v>773</v>
      </c>
      <c r="S790" s="14">
        <f>VLOOKUP(tblSalaries[[#This Row],[clean Country]],Table3[[Country]:[GNI]],2,FALSE)</f>
        <v>47310</v>
      </c>
      <c r="T790" s="18">
        <f>tblSalaries[[#This Row],[Salary in USD]]/tblSalaries[[#This Row],[PPP GNI]]</f>
        <v>1.099133375607694</v>
      </c>
      <c r="U790" s="27">
        <f>IF(ISNUMBER(VLOOKUP(tblSalaries[[#This Row],[clean Country]],calc!$B$22:$C$127,2,TRUE)),tblSalaries[[#This Row],[Salary in USD]],0.001)</f>
        <v>1E-3</v>
      </c>
    </row>
    <row r="791" spans="2:21" ht="15" customHeight="1" x14ac:dyDescent="0.25">
      <c r="B791" s="6" t="s">
        <v>2414</v>
      </c>
      <c r="C791" s="7">
        <v>41055.093611111108</v>
      </c>
      <c r="D791" s="8">
        <v>52000</v>
      </c>
      <c r="E791" s="6">
        <v>52000</v>
      </c>
      <c r="F791" s="6" t="s">
        <v>6</v>
      </c>
      <c r="G791" s="9">
        <f>tblSalaries[[#This Row],[clean Salary (in local currency)]]*VLOOKUP(tblSalaries[[#This Row],[Currency]],tblXrate[],2,FALSE)</f>
        <v>52000</v>
      </c>
      <c r="H791" s="6" t="s">
        <v>501</v>
      </c>
      <c r="I791" s="6" t="s">
        <v>310</v>
      </c>
      <c r="J791" s="6" t="s">
        <v>15</v>
      </c>
      <c r="K791" s="6" t="str">
        <f>VLOOKUP(tblSalaries[[#This Row],[Where do you work]],tblCountries[[Actual]:[Mapping]],2,FALSE)</f>
        <v>USA</v>
      </c>
      <c r="L791" s="6" t="str">
        <f>VLOOKUP(tblSalaries[[#This Row],[clean Country]],tblCountries[[Mapping]:[Region]],2,FALSE)</f>
        <v>America</v>
      </c>
      <c r="M791" s="6">
        <f>VLOOKUP(tblSalaries[[#This Row],[clean Country]],tblCountries[[Mapping]:[geo_latitude]],3,FALSE)</f>
        <v>-100.37109375</v>
      </c>
      <c r="N791" s="6">
        <f>VLOOKUP(tblSalaries[[#This Row],[clean Country]],tblCountries[[Mapping]:[geo_latitude]],4,FALSE)</f>
        <v>40.580584664127599</v>
      </c>
      <c r="O791" s="6" t="s">
        <v>9</v>
      </c>
      <c r="P791" s="6"/>
      <c r="Q791" s="6" t="str">
        <f>IF(tblSalaries[[#This Row],[Years of Experience]]&lt;5,"&lt;5",IF(tblSalaries[[#This Row],[Years of Experience]]&lt;10,"&lt;10",IF(tblSalaries[[#This Row],[Years of Experience]]&lt;15,"&lt;15",IF(tblSalaries[[#This Row],[Years of Experience]]&lt;20,"&lt;20"," &gt;20"))))</f>
        <v>&lt;5</v>
      </c>
      <c r="R791" s="14">
        <v>774</v>
      </c>
      <c r="S791" s="14">
        <f>VLOOKUP(tblSalaries[[#This Row],[clean Country]],Table3[[Country]:[GNI]],2,FALSE)</f>
        <v>47310</v>
      </c>
      <c r="T791" s="18">
        <f>tblSalaries[[#This Row],[Salary in USD]]/tblSalaries[[#This Row],[PPP GNI]]</f>
        <v>1.099133375607694</v>
      </c>
      <c r="U791" s="27">
        <f>IF(ISNUMBER(VLOOKUP(tblSalaries[[#This Row],[clean Country]],calc!$B$22:$C$127,2,TRUE)),tblSalaries[[#This Row],[Salary in USD]],0.001)</f>
        <v>1E-3</v>
      </c>
    </row>
    <row r="792" spans="2:21" ht="15" customHeight="1" x14ac:dyDescent="0.25">
      <c r="B792" s="6" t="s">
        <v>2462</v>
      </c>
      <c r="C792" s="7">
        <v>41055.129594907405</v>
      </c>
      <c r="D792" s="8">
        <v>52000</v>
      </c>
      <c r="E792" s="6">
        <v>52000</v>
      </c>
      <c r="F792" s="6" t="s">
        <v>6</v>
      </c>
      <c r="G792" s="9">
        <f>tblSalaries[[#This Row],[clean Salary (in local currency)]]*VLOOKUP(tblSalaries[[#This Row],[Currency]],tblXrate[],2,FALSE)</f>
        <v>52000</v>
      </c>
      <c r="H792" s="6" t="s">
        <v>561</v>
      </c>
      <c r="I792" s="6" t="s">
        <v>20</v>
      </c>
      <c r="J792" s="6" t="s">
        <v>15</v>
      </c>
      <c r="K792" s="6" t="str">
        <f>VLOOKUP(tblSalaries[[#This Row],[Where do you work]],tblCountries[[Actual]:[Mapping]],2,FALSE)</f>
        <v>USA</v>
      </c>
      <c r="L792" s="6" t="str">
        <f>VLOOKUP(tblSalaries[[#This Row],[clean Country]],tblCountries[[Mapping]:[Region]],2,FALSE)</f>
        <v>America</v>
      </c>
      <c r="M792" s="6">
        <f>VLOOKUP(tblSalaries[[#This Row],[clean Country]],tblCountries[[Mapping]:[geo_latitude]],3,FALSE)</f>
        <v>-100.37109375</v>
      </c>
      <c r="N792" s="6">
        <f>VLOOKUP(tblSalaries[[#This Row],[clean Country]],tblCountries[[Mapping]:[geo_latitude]],4,FALSE)</f>
        <v>40.580584664127599</v>
      </c>
      <c r="O792" s="6" t="s">
        <v>18</v>
      </c>
      <c r="P792" s="6"/>
      <c r="Q792" s="6" t="str">
        <f>IF(tblSalaries[[#This Row],[Years of Experience]]&lt;5,"&lt;5",IF(tblSalaries[[#This Row],[Years of Experience]]&lt;10,"&lt;10",IF(tblSalaries[[#This Row],[Years of Experience]]&lt;15,"&lt;15",IF(tblSalaries[[#This Row],[Years of Experience]]&lt;20,"&lt;20"," &gt;20"))))</f>
        <v>&lt;5</v>
      </c>
      <c r="R792" s="14">
        <v>775</v>
      </c>
      <c r="S792" s="14">
        <f>VLOOKUP(tblSalaries[[#This Row],[clean Country]],Table3[[Country]:[GNI]],2,FALSE)</f>
        <v>47310</v>
      </c>
      <c r="T792" s="18">
        <f>tblSalaries[[#This Row],[Salary in USD]]/tblSalaries[[#This Row],[PPP GNI]]</f>
        <v>1.099133375607694</v>
      </c>
      <c r="U792" s="27">
        <f>IF(ISNUMBER(VLOOKUP(tblSalaries[[#This Row],[clean Country]],calc!$B$22:$C$127,2,TRUE)),tblSalaries[[#This Row],[Salary in USD]],0.001)</f>
        <v>1E-3</v>
      </c>
    </row>
    <row r="793" spans="2:21" ht="15" customHeight="1" x14ac:dyDescent="0.25">
      <c r="B793" s="6" t="s">
        <v>2480</v>
      </c>
      <c r="C793" s="7">
        <v>41055.140659722223</v>
      </c>
      <c r="D793" s="8">
        <v>52000</v>
      </c>
      <c r="E793" s="6">
        <v>52000</v>
      </c>
      <c r="F793" s="6" t="s">
        <v>6</v>
      </c>
      <c r="G793" s="9">
        <f>tblSalaries[[#This Row],[clean Salary (in local currency)]]*VLOOKUP(tblSalaries[[#This Row],[Currency]],tblXrate[],2,FALSE)</f>
        <v>52000</v>
      </c>
      <c r="H793" s="6" t="s">
        <v>579</v>
      </c>
      <c r="I793" s="6" t="s">
        <v>20</v>
      </c>
      <c r="J793" s="6" t="s">
        <v>15</v>
      </c>
      <c r="K793" s="6" t="str">
        <f>VLOOKUP(tblSalaries[[#This Row],[Where do you work]],tblCountries[[Actual]:[Mapping]],2,FALSE)</f>
        <v>USA</v>
      </c>
      <c r="L793" s="6" t="str">
        <f>VLOOKUP(tblSalaries[[#This Row],[clean Country]],tblCountries[[Mapping]:[Region]],2,FALSE)</f>
        <v>America</v>
      </c>
      <c r="M793" s="6">
        <f>VLOOKUP(tblSalaries[[#This Row],[clean Country]],tblCountries[[Mapping]:[geo_latitude]],3,FALSE)</f>
        <v>-100.37109375</v>
      </c>
      <c r="N793" s="6">
        <f>VLOOKUP(tblSalaries[[#This Row],[clean Country]],tblCountries[[Mapping]:[geo_latitude]],4,FALSE)</f>
        <v>40.580584664127599</v>
      </c>
      <c r="O793" s="6" t="s">
        <v>9</v>
      </c>
      <c r="P793" s="6"/>
      <c r="Q793" s="6" t="str">
        <f>IF(tblSalaries[[#This Row],[Years of Experience]]&lt;5,"&lt;5",IF(tblSalaries[[#This Row],[Years of Experience]]&lt;10,"&lt;10",IF(tblSalaries[[#This Row],[Years of Experience]]&lt;15,"&lt;15",IF(tblSalaries[[#This Row],[Years of Experience]]&lt;20,"&lt;20"," &gt;20"))))</f>
        <v>&lt;5</v>
      </c>
      <c r="R793" s="14">
        <v>776</v>
      </c>
      <c r="S793" s="14">
        <f>VLOOKUP(tblSalaries[[#This Row],[clean Country]],Table3[[Country]:[GNI]],2,FALSE)</f>
        <v>47310</v>
      </c>
      <c r="T793" s="18">
        <f>tblSalaries[[#This Row],[Salary in USD]]/tblSalaries[[#This Row],[PPP GNI]]</f>
        <v>1.099133375607694</v>
      </c>
      <c r="U793" s="27">
        <f>IF(ISNUMBER(VLOOKUP(tblSalaries[[#This Row],[clean Country]],calc!$B$22:$C$127,2,TRUE)),tblSalaries[[#This Row],[Salary in USD]],0.001)</f>
        <v>1E-3</v>
      </c>
    </row>
    <row r="794" spans="2:21" ht="15" customHeight="1" x14ac:dyDescent="0.25">
      <c r="B794" s="6" t="s">
        <v>2676</v>
      </c>
      <c r="C794" s="7">
        <v>41055.547673611109</v>
      </c>
      <c r="D794" s="8">
        <v>52000</v>
      </c>
      <c r="E794" s="6">
        <v>52000</v>
      </c>
      <c r="F794" s="6" t="s">
        <v>6</v>
      </c>
      <c r="G794" s="9">
        <f>tblSalaries[[#This Row],[clean Salary (in local currency)]]*VLOOKUP(tblSalaries[[#This Row],[Currency]],tblXrate[],2,FALSE)</f>
        <v>52000</v>
      </c>
      <c r="H794" s="6" t="s">
        <v>782</v>
      </c>
      <c r="I794" s="6" t="s">
        <v>67</v>
      </c>
      <c r="J794" s="6" t="s">
        <v>15</v>
      </c>
      <c r="K794" s="6" t="str">
        <f>VLOOKUP(tblSalaries[[#This Row],[Where do you work]],tblCountries[[Actual]:[Mapping]],2,FALSE)</f>
        <v>USA</v>
      </c>
      <c r="L794" s="6" t="str">
        <f>VLOOKUP(tblSalaries[[#This Row],[clean Country]],tblCountries[[Mapping]:[Region]],2,FALSE)</f>
        <v>America</v>
      </c>
      <c r="M794" s="6">
        <f>VLOOKUP(tblSalaries[[#This Row],[clean Country]],tblCountries[[Mapping]:[geo_latitude]],3,FALSE)</f>
        <v>-100.37109375</v>
      </c>
      <c r="N794" s="6">
        <f>VLOOKUP(tblSalaries[[#This Row],[clean Country]],tblCountries[[Mapping]:[geo_latitude]],4,FALSE)</f>
        <v>40.580584664127599</v>
      </c>
      <c r="O794" s="6" t="s">
        <v>9</v>
      </c>
      <c r="P794" s="6">
        <v>18</v>
      </c>
      <c r="Q794" s="6" t="str">
        <f>IF(tblSalaries[[#This Row],[Years of Experience]]&lt;5,"&lt;5",IF(tblSalaries[[#This Row],[Years of Experience]]&lt;10,"&lt;10",IF(tblSalaries[[#This Row],[Years of Experience]]&lt;15,"&lt;15",IF(tblSalaries[[#This Row],[Years of Experience]]&lt;20,"&lt;20"," &gt;20"))))</f>
        <v>&lt;20</v>
      </c>
      <c r="R794" s="14">
        <v>777</v>
      </c>
      <c r="S794" s="14">
        <f>VLOOKUP(tblSalaries[[#This Row],[clean Country]],Table3[[Country]:[GNI]],2,FALSE)</f>
        <v>47310</v>
      </c>
      <c r="T794" s="18">
        <f>tblSalaries[[#This Row],[Salary in USD]]/tblSalaries[[#This Row],[PPP GNI]]</f>
        <v>1.099133375607694</v>
      </c>
      <c r="U794" s="27">
        <f>IF(ISNUMBER(VLOOKUP(tblSalaries[[#This Row],[clean Country]],calc!$B$22:$C$127,2,TRUE)),tblSalaries[[#This Row],[Salary in USD]],0.001)</f>
        <v>1E-3</v>
      </c>
    </row>
    <row r="795" spans="2:21" ht="15" customHeight="1" x14ac:dyDescent="0.25">
      <c r="B795" s="6" t="s">
        <v>3563</v>
      </c>
      <c r="C795" s="7">
        <v>41061.652314814812</v>
      </c>
      <c r="D795" s="8" t="s">
        <v>1742</v>
      </c>
      <c r="E795" s="6">
        <v>52000</v>
      </c>
      <c r="F795" s="6" t="s">
        <v>6</v>
      </c>
      <c r="G795" s="9">
        <f>tblSalaries[[#This Row],[clean Salary (in local currency)]]*VLOOKUP(tblSalaries[[#This Row],[Currency]],tblXrate[],2,FALSE)</f>
        <v>52000</v>
      </c>
      <c r="H795" s="6" t="s">
        <v>523</v>
      </c>
      <c r="I795" s="6" t="s">
        <v>20</v>
      </c>
      <c r="J795" s="6" t="s">
        <v>15</v>
      </c>
      <c r="K795" s="6" t="str">
        <f>VLOOKUP(tblSalaries[[#This Row],[Where do you work]],tblCountries[[Actual]:[Mapping]],2,FALSE)</f>
        <v>USA</v>
      </c>
      <c r="L795" s="6" t="str">
        <f>VLOOKUP(tblSalaries[[#This Row],[clean Country]],tblCountries[[Mapping]:[Region]],2,FALSE)</f>
        <v>America</v>
      </c>
      <c r="M795" s="6">
        <f>VLOOKUP(tblSalaries[[#This Row],[clean Country]],tblCountries[[Mapping]:[geo_latitude]],3,FALSE)</f>
        <v>-100.37109375</v>
      </c>
      <c r="N795" s="6">
        <f>VLOOKUP(tblSalaries[[#This Row],[clean Country]],tblCountries[[Mapping]:[geo_latitude]],4,FALSE)</f>
        <v>40.580584664127599</v>
      </c>
      <c r="O795" s="6" t="s">
        <v>13</v>
      </c>
      <c r="P795" s="6">
        <v>5</v>
      </c>
      <c r="Q795" s="6" t="str">
        <f>IF(tblSalaries[[#This Row],[Years of Experience]]&lt;5,"&lt;5",IF(tblSalaries[[#This Row],[Years of Experience]]&lt;10,"&lt;10",IF(tblSalaries[[#This Row],[Years of Experience]]&lt;15,"&lt;15",IF(tblSalaries[[#This Row],[Years of Experience]]&lt;20,"&lt;20"," &gt;20"))))</f>
        <v>&lt;10</v>
      </c>
      <c r="R795" s="14">
        <v>778</v>
      </c>
      <c r="S795" s="14">
        <f>VLOOKUP(tblSalaries[[#This Row],[clean Country]],Table3[[Country]:[GNI]],2,FALSE)</f>
        <v>47310</v>
      </c>
      <c r="T795" s="18">
        <f>tblSalaries[[#This Row],[Salary in USD]]/tblSalaries[[#This Row],[PPP GNI]]</f>
        <v>1.099133375607694</v>
      </c>
      <c r="U795" s="27">
        <f>IF(ISNUMBER(VLOOKUP(tblSalaries[[#This Row],[clean Country]],calc!$B$22:$C$127,2,TRUE)),tblSalaries[[#This Row],[Salary in USD]],0.001)</f>
        <v>1E-3</v>
      </c>
    </row>
    <row r="796" spans="2:21" ht="15" customHeight="1" x14ac:dyDescent="0.25">
      <c r="B796" s="6" t="s">
        <v>2415</v>
      </c>
      <c r="C796" s="7">
        <v>41055.093969907408</v>
      </c>
      <c r="D796" s="8">
        <v>51613</v>
      </c>
      <c r="E796" s="6">
        <v>51613</v>
      </c>
      <c r="F796" s="6" t="s">
        <v>6</v>
      </c>
      <c r="G796" s="9">
        <f>tblSalaries[[#This Row],[clean Salary (in local currency)]]*VLOOKUP(tblSalaries[[#This Row],[Currency]],tblXrate[],2,FALSE)</f>
        <v>51613</v>
      </c>
      <c r="H796" s="6" t="s">
        <v>502</v>
      </c>
      <c r="I796" s="6" t="s">
        <v>20</v>
      </c>
      <c r="J796" s="6" t="s">
        <v>15</v>
      </c>
      <c r="K796" s="6" t="str">
        <f>VLOOKUP(tblSalaries[[#This Row],[Where do you work]],tblCountries[[Actual]:[Mapping]],2,FALSE)</f>
        <v>USA</v>
      </c>
      <c r="L796" s="6" t="str">
        <f>VLOOKUP(tblSalaries[[#This Row],[clean Country]],tblCountries[[Mapping]:[Region]],2,FALSE)</f>
        <v>America</v>
      </c>
      <c r="M796" s="6">
        <f>VLOOKUP(tblSalaries[[#This Row],[clean Country]],tblCountries[[Mapping]:[geo_latitude]],3,FALSE)</f>
        <v>-100.37109375</v>
      </c>
      <c r="N796" s="6">
        <f>VLOOKUP(tblSalaries[[#This Row],[clean Country]],tblCountries[[Mapping]:[geo_latitude]],4,FALSE)</f>
        <v>40.580584664127599</v>
      </c>
      <c r="O796" s="6" t="s">
        <v>13</v>
      </c>
      <c r="P796" s="6"/>
      <c r="Q796" s="6" t="str">
        <f>IF(tblSalaries[[#This Row],[Years of Experience]]&lt;5,"&lt;5",IF(tblSalaries[[#This Row],[Years of Experience]]&lt;10,"&lt;10",IF(tblSalaries[[#This Row],[Years of Experience]]&lt;15,"&lt;15",IF(tblSalaries[[#This Row],[Years of Experience]]&lt;20,"&lt;20"," &gt;20"))))</f>
        <v>&lt;5</v>
      </c>
      <c r="R796" s="14">
        <v>779</v>
      </c>
      <c r="S796" s="14">
        <f>VLOOKUP(tblSalaries[[#This Row],[clean Country]],Table3[[Country]:[GNI]],2,FALSE)</f>
        <v>47310</v>
      </c>
      <c r="T796" s="18">
        <f>tblSalaries[[#This Row],[Salary in USD]]/tblSalaries[[#This Row],[PPP GNI]]</f>
        <v>1.0909532868315366</v>
      </c>
      <c r="U796" s="27">
        <f>IF(ISNUMBER(VLOOKUP(tblSalaries[[#This Row],[clean Country]],calc!$B$22:$C$127,2,TRUE)),tblSalaries[[#This Row],[Salary in USD]],0.001)</f>
        <v>1E-3</v>
      </c>
    </row>
    <row r="797" spans="2:21" ht="15" customHeight="1" x14ac:dyDescent="0.25">
      <c r="B797" s="6" t="s">
        <v>3176</v>
      </c>
      <c r="C797" s="7">
        <v>41057.972939814812</v>
      </c>
      <c r="D797" s="8" t="s">
        <v>1342</v>
      </c>
      <c r="E797" s="6">
        <v>4300000</v>
      </c>
      <c r="F797" s="6" t="s">
        <v>1343</v>
      </c>
      <c r="G797" s="9">
        <f>tblSalaries[[#This Row],[clean Salary (in local currency)]]*VLOOKUP(tblSalaries[[#This Row],[Currency]],tblXrate[],2,FALSE)</f>
        <v>51497.005988023957</v>
      </c>
      <c r="H797" s="6" t="s">
        <v>642</v>
      </c>
      <c r="I797" s="6" t="s">
        <v>52</v>
      </c>
      <c r="J797" s="6" t="s">
        <v>1344</v>
      </c>
      <c r="K797" s="6" t="str">
        <f>VLOOKUP(tblSalaries[[#This Row],[Where do you work]],tblCountries[[Actual]:[Mapping]],2,FALSE)</f>
        <v>Kenya</v>
      </c>
      <c r="L797" s="6" t="str">
        <f>VLOOKUP(tblSalaries[[#This Row],[clean Country]],tblCountries[[Mapping]:[Region]],2,FALSE)</f>
        <v>Africa</v>
      </c>
      <c r="M797" s="6">
        <f>VLOOKUP(tblSalaries[[#This Row],[clean Country]],tblCountries[[Mapping]:[geo_latitude]],3,FALSE)</f>
        <v>37.933094471458503</v>
      </c>
      <c r="N797" s="6">
        <f>VLOOKUP(tblSalaries[[#This Row],[clean Country]],tblCountries[[Mapping]:[geo_latitude]],4,FALSE)</f>
        <v>0.42149734546697398</v>
      </c>
      <c r="O797" s="6" t="s">
        <v>9</v>
      </c>
      <c r="P797" s="6">
        <v>9</v>
      </c>
      <c r="Q797" s="6" t="str">
        <f>IF(tblSalaries[[#This Row],[Years of Experience]]&lt;5,"&lt;5",IF(tblSalaries[[#This Row],[Years of Experience]]&lt;10,"&lt;10",IF(tblSalaries[[#This Row],[Years of Experience]]&lt;15,"&lt;15",IF(tblSalaries[[#This Row],[Years of Experience]]&lt;20,"&lt;20"," &gt;20"))))</f>
        <v>&lt;10</v>
      </c>
      <c r="R797" s="14">
        <v>780</v>
      </c>
      <c r="S797" s="14">
        <f>VLOOKUP(tblSalaries[[#This Row],[clean Country]],Table3[[Country]:[GNI]],2,FALSE)</f>
        <v>1640</v>
      </c>
      <c r="T797" s="18">
        <f>tblSalaries[[#This Row],[Salary in USD]]/tblSalaries[[#This Row],[PPP GNI]]</f>
        <v>31.400613407331679</v>
      </c>
      <c r="U797" s="27">
        <f>IF(ISNUMBER(VLOOKUP(tblSalaries[[#This Row],[clean Country]],calc!$B$22:$C$127,2,TRUE)),tblSalaries[[#This Row],[Salary in USD]],0.001)</f>
        <v>51497.005988023957</v>
      </c>
    </row>
    <row r="798" spans="2:21" ht="15" customHeight="1" x14ac:dyDescent="0.25">
      <c r="B798" s="6" t="s">
        <v>2460</v>
      </c>
      <c r="C798" s="7">
        <v>41055.127847222226</v>
      </c>
      <c r="D798" s="8" t="s">
        <v>558</v>
      </c>
      <c r="E798" s="6">
        <v>52000</v>
      </c>
      <c r="F798" s="6" t="s">
        <v>86</v>
      </c>
      <c r="G798" s="9">
        <f>tblSalaries[[#This Row],[clean Salary (in local currency)]]*VLOOKUP(tblSalaries[[#This Row],[Currency]],tblXrate[],2,FALSE)</f>
        <v>51134.799197576998</v>
      </c>
      <c r="H798" s="6" t="s">
        <v>559</v>
      </c>
      <c r="I798" s="6" t="s">
        <v>52</v>
      </c>
      <c r="J798" s="6" t="s">
        <v>88</v>
      </c>
      <c r="K798" s="6" t="str">
        <f>VLOOKUP(tblSalaries[[#This Row],[Where do you work]],tblCountries[[Actual]:[Mapping]],2,FALSE)</f>
        <v>Canada</v>
      </c>
      <c r="L798" s="6" t="str">
        <f>VLOOKUP(tblSalaries[[#This Row],[clean Country]],tblCountries[[Mapping]:[Region]],2,FALSE)</f>
        <v>America</v>
      </c>
      <c r="M798" s="6">
        <f>VLOOKUP(tblSalaries[[#This Row],[clean Country]],tblCountries[[Mapping]:[geo_latitude]],3,FALSE)</f>
        <v>-96.081121840459303</v>
      </c>
      <c r="N798" s="6">
        <f>VLOOKUP(tblSalaries[[#This Row],[clean Country]],tblCountries[[Mapping]:[geo_latitude]],4,FALSE)</f>
        <v>62.8661033080922</v>
      </c>
      <c r="O798" s="6" t="s">
        <v>9</v>
      </c>
      <c r="P798" s="6"/>
      <c r="Q798" s="6" t="str">
        <f>IF(tblSalaries[[#This Row],[Years of Experience]]&lt;5,"&lt;5",IF(tblSalaries[[#This Row],[Years of Experience]]&lt;10,"&lt;10",IF(tblSalaries[[#This Row],[Years of Experience]]&lt;15,"&lt;15",IF(tblSalaries[[#This Row],[Years of Experience]]&lt;20,"&lt;20"," &gt;20"))))</f>
        <v>&lt;5</v>
      </c>
      <c r="R798" s="14">
        <v>781</v>
      </c>
      <c r="S798" s="14">
        <f>VLOOKUP(tblSalaries[[#This Row],[clean Country]],Table3[[Country]:[GNI]],2,FALSE)</f>
        <v>38370</v>
      </c>
      <c r="T798" s="18">
        <f>tblSalaries[[#This Row],[Salary in USD]]/tblSalaries[[#This Row],[PPP GNI]]</f>
        <v>1.3326765493243939</v>
      </c>
      <c r="U798" s="27">
        <f>IF(ISNUMBER(VLOOKUP(tblSalaries[[#This Row],[clean Country]],calc!$B$22:$C$127,2,TRUE)),tblSalaries[[#This Row],[Salary in USD]],0.001)</f>
        <v>1E-3</v>
      </c>
    </row>
    <row r="799" spans="2:21" ht="15" customHeight="1" x14ac:dyDescent="0.25">
      <c r="B799" s="6" t="s">
        <v>2206</v>
      </c>
      <c r="C799" s="7">
        <v>41055.037233796298</v>
      </c>
      <c r="D799" s="8">
        <v>51000</v>
      </c>
      <c r="E799" s="6">
        <v>51000</v>
      </c>
      <c r="F799" s="6" t="s">
        <v>6</v>
      </c>
      <c r="G799" s="9">
        <f>tblSalaries[[#This Row],[clean Salary (in local currency)]]*VLOOKUP(tblSalaries[[#This Row],[Currency]],tblXrate[],2,FALSE)</f>
        <v>51000</v>
      </c>
      <c r="H799" s="6" t="s">
        <v>275</v>
      </c>
      <c r="I799" s="6" t="s">
        <v>52</v>
      </c>
      <c r="J799" s="6" t="s">
        <v>15</v>
      </c>
      <c r="K799" s="6" t="str">
        <f>VLOOKUP(tblSalaries[[#This Row],[Where do you work]],tblCountries[[Actual]:[Mapping]],2,FALSE)</f>
        <v>USA</v>
      </c>
      <c r="L799" s="6" t="str">
        <f>VLOOKUP(tblSalaries[[#This Row],[clean Country]],tblCountries[[Mapping]:[Region]],2,FALSE)</f>
        <v>America</v>
      </c>
      <c r="M799" s="6">
        <f>VLOOKUP(tblSalaries[[#This Row],[clean Country]],tblCountries[[Mapping]:[geo_latitude]],3,FALSE)</f>
        <v>-100.37109375</v>
      </c>
      <c r="N799" s="6">
        <f>VLOOKUP(tblSalaries[[#This Row],[clean Country]],tblCountries[[Mapping]:[geo_latitude]],4,FALSE)</f>
        <v>40.580584664127599</v>
      </c>
      <c r="O799" s="6" t="s">
        <v>9</v>
      </c>
      <c r="P799" s="6"/>
      <c r="Q799" s="6" t="str">
        <f>IF(tblSalaries[[#This Row],[Years of Experience]]&lt;5,"&lt;5",IF(tblSalaries[[#This Row],[Years of Experience]]&lt;10,"&lt;10",IF(tblSalaries[[#This Row],[Years of Experience]]&lt;15,"&lt;15",IF(tblSalaries[[#This Row],[Years of Experience]]&lt;20,"&lt;20"," &gt;20"))))</f>
        <v>&lt;5</v>
      </c>
      <c r="R799" s="14">
        <v>782</v>
      </c>
      <c r="S799" s="14">
        <f>VLOOKUP(tblSalaries[[#This Row],[clean Country]],Table3[[Country]:[GNI]],2,FALSE)</f>
        <v>47310</v>
      </c>
      <c r="T799" s="18">
        <f>tblSalaries[[#This Row],[Salary in USD]]/tblSalaries[[#This Row],[PPP GNI]]</f>
        <v>1.0779961953075459</v>
      </c>
      <c r="U799" s="27">
        <f>IF(ISNUMBER(VLOOKUP(tblSalaries[[#This Row],[clean Country]],calc!$B$22:$C$127,2,TRUE)),tblSalaries[[#This Row],[Salary in USD]],0.001)</f>
        <v>1E-3</v>
      </c>
    </row>
    <row r="800" spans="2:21" ht="15" customHeight="1" x14ac:dyDescent="0.25">
      <c r="B800" s="6" t="s">
        <v>2261</v>
      </c>
      <c r="C800" s="7">
        <v>41055.046550925923</v>
      </c>
      <c r="D800" s="8">
        <v>51000</v>
      </c>
      <c r="E800" s="6">
        <v>51000</v>
      </c>
      <c r="F800" s="6" t="s">
        <v>6</v>
      </c>
      <c r="G800" s="9">
        <f>tblSalaries[[#This Row],[clean Salary (in local currency)]]*VLOOKUP(tblSalaries[[#This Row],[Currency]],tblXrate[],2,FALSE)</f>
        <v>51000</v>
      </c>
      <c r="H800" s="6" t="s">
        <v>329</v>
      </c>
      <c r="I800" s="6" t="s">
        <v>20</v>
      </c>
      <c r="J800" s="6" t="s">
        <v>15</v>
      </c>
      <c r="K800" s="6" t="str">
        <f>VLOOKUP(tblSalaries[[#This Row],[Where do you work]],tblCountries[[Actual]:[Mapping]],2,FALSE)</f>
        <v>USA</v>
      </c>
      <c r="L800" s="6" t="str">
        <f>VLOOKUP(tblSalaries[[#This Row],[clean Country]],tblCountries[[Mapping]:[Region]],2,FALSE)</f>
        <v>America</v>
      </c>
      <c r="M800" s="6">
        <f>VLOOKUP(tblSalaries[[#This Row],[clean Country]],tblCountries[[Mapping]:[geo_latitude]],3,FALSE)</f>
        <v>-100.37109375</v>
      </c>
      <c r="N800" s="6">
        <f>VLOOKUP(tblSalaries[[#This Row],[clean Country]],tblCountries[[Mapping]:[geo_latitude]],4,FALSE)</f>
        <v>40.580584664127599</v>
      </c>
      <c r="O800" s="6" t="s">
        <v>18</v>
      </c>
      <c r="P800" s="6"/>
      <c r="Q800" s="6" t="str">
        <f>IF(tblSalaries[[#This Row],[Years of Experience]]&lt;5,"&lt;5",IF(tblSalaries[[#This Row],[Years of Experience]]&lt;10,"&lt;10",IF(tblSalaries[[#This Row],[Years of Experience]]&lt;15,"&lt;15",IF(tblSalaries[[#This Row],[Years of Experience]]&lt;20,"&lt;20"," &gt;20"))))</f>
        <v>&lt;5</v>
      </c>
      <c r="R800" s="14">
        <v>783</v>
      </c>
      <c r="S800" s="14">
        <f>VLOOKUP(tblSalaries[[#This Row],[clean Country]],Table3[[Country]:[GNI]],2,FALSE)</f>
        <v>47310</v>
      </c>
      <c r="T800" s="18">
        <f>tblSalaries[[#This Row],[Salary in USD]]/tblSalaries[[#This Row],[PPP GNI]]</f>
        <v>1.0779961953075459</v>
      </c>
      <c r="U800" s="27">
        <f>IF(ISNUMBER(VLOOKUP(tblSalaries[[#This Row],[clean Country]],calc!$B$22:$C$127,2,TRUE)),tblSalaries[[#This Row],[Salary in USD]],0.001)</f>
        <v>1E-3</v>
      </c>
    </row>
    <row r="801" spans="2:21" ht="15" customHeight="1" x14ac:dyDescent="0.25">
      <c r="B801" s="6" t="s">
        <v>2447</v>
      </c>
      <c r="C801" s="7">
        <v>41055.117638888885</v>
      </c>
      <c r="D801" s="8">
        <v>51000</v>
      </c>
      <c r="E801" s="6">
        <v>51000</v>
      </c>
      <c r="F801" s="6" t="s">
        <v>6</v>
      </c>
      <c r="G801" s="9">
        <f>tblSalaries[[#This Row],[clean Salary (in local currency)]]*VLOOKUP(tblSalaries[[#This Row],[Currency]],tblXrate[],2,FALSE)</f>
        <v>51000</v>
      </c>
      <c r="H801" s="6" t="s">
        <v>542</v>
      </c>
      <c r="I801" s="6" t="s">
        <v>52</v>
      </c>
      <c r="J801" s="6" t="s">
        <v>15</v>
      </c>
      <c r="K801" s="6" t="str">
        <f>VLOOKUP(tblSalaries[[#This Row],[Where do you work]],tblCountries[[Actual]:[Mapping]],2,FALSE)</f>
        <v>USA</v>
      </c>
      <c r="L801" s="6" t="str">
        <f>VLOOKUP(tblSalaries[[#This Row],[clean Country]],tblCountries[[Mapping]:[Region]],2,FALSE)</f>
        <v>America</v>
      </c>
      <c r="M801" s="6">
        <f>VLOOKUP(tblSalaries[[#This Row],[clean Country]],tblCountries[[Mapping]:[geo_latitude]],3,FALSE)</f>
        <v>-100.37109375</v>
      </c>
      <c r="N801" s="6">
        <f>VLOOKUP(tblSalaries[[#This Row],[clean Country]],tblCountries[[Mapping]:[geo_latitude]],4,FALSE)</f>
        <v>40.580584664127599</v>
      </c>
      <c r="O801" s="6" t="s">
        <v>18</v>
      </c>
      <c r="P801" s="6"/>
      <c r="Q801" s="6" t="str">
        <f>IF(tblSalaries[[#This Row],[Years of Experience]]&lt;5,"&lt;5",IF(tblSalaries[[#This Row],[Years of Experience]]&lt;10,"&lt;10",IF(tblSalaries[[#This Row],[Years of Experience]]&lt;15,"&lt;15",IF(tblSalaries[[#This Row],[Years of Experience]]&lt;20,"&lt;20"," &gt;20"))))</f>
        <v>&lt;5</v>
      </c>
      <c r="R801" s="14">
        <v>784</v>
      </c>
      <c r="S801" s="14">
        <f>VLOOKUP(tblSalaries[[#This Row],[clean Country]],Table3[[Country]:[GNI]],2,FALSE)</f>
        <v>47310</v>
      </c>
      <c r="T801" s="18">
        <f>tblSalaries[[#This Row],[Salary in USD]]/tblSalaries[[#This Row],[PPP GNI]]</f>
        <v>1.0779961953075459</v>
      </c>
      <c r="U801" s="27">
        <f>IF(ISNUMBER(VLOOKUP(tblSalaries[[#This Row],[clean Country]],calc!$B$22:$C$127,2,TRUE)),tblSalaries[[#This Row],[Salary in USD]],0.001)</f>
        <v>1E-3</v>
      </c>
    </row>
    <row r="802" spans="2:21" ht="15" customHeight="1" x14ac:dyDescent="0.25">
      <c r="B802" s="6" t="s">
        <v>2962</v>
      </c>
      <c r="C802" s="7">
        <v>41057.31150462963</v>
      </c>
      <c r="D802" s="8">
        <v>50000</v>
      </c>
      <c r="E802" s="6">
        <v>50000</v>
      </c>
      <c r="F802" s="6" t="s">
        <v>82</v>
      </c>
      <c r="G802" s="9">
        <f>tblSalaries[[#This Row],[clean Salary (in local currency)]]*VLOOKUP(tblSalaries[[#This Row],[Currency]],tblXrate[],2,FALSE)</f>
        <v>50995.482820131787</v>
      </c>
      <c r="H802" s="6" t="s">
        <v>700</v>
      </c>
      <c r="I802" s="6" t="s">
        <v>488</v>
      </c>
      <c r="J802" s="6" t="s">
        <v>84</v>
      </c>
      <c r="K802" s="6" t="str">
        <f>VLOOKUP(tblSalaries[[#This Row],[Where do you work]],tblCountries[[Actual]:[Mapping]],2,FALSE)</f>
        <v>Australia</v>
      </c>
      <c r="L802" s="6" t="str">
        <f>VLOOKUP(tblSalaries[[#This Row],[clean Country]],tblCountries[[Mapping]:[Region]],2,FALSE)</f>
        <v>Australia</v>
      </c>
      <c r="M802" s="6">
        <f>VLOOKUP(tblSalaries[[#This Row],[clean Country]],tblCountries[[Mapping]:[geo_latitude]],3,FALSE)</f>
        <v>136.67140151954899</v>
      </c>
      <c r="N802" s="6">
        <f>VLOOKUP(tblSalaries[[#This Row],[clean Country]],tblCountries[[Mapping]:[geo_latitude]],4,FALSE)</f>
        <v>-24.803590596310801</v>
      </c>
      <c r="O802" s="6" t="s">
        <v>25</v>
      </c>
      <c r="P802" s="6">
        <v>5</v>
      </c>
      <c r="Q802" s="6" t="str">
        <f>IF(tblSalaries[[#This Row],[Years of Experience]]&lt;5,"&lt;5",IF(tblSalaries[[#This Row],[Years of Experience]]&lt;10,"&lt;10",IF(tblSalaries[[#This Row],[Years of Experience]]&lt;15,"&lt;15",IF(tblSalaries[[#This Row],[Years of Experience]]&lt;20,"&lt;20"," &gt;20"))))</f>
        <v>&lt;10</v>
      </c>
      <c r="R802" s="14">
        <v>785</v>
      </c>
      <c r="S802" s="14">
        <f>VLOOKUP(tblSalaries[[#This Row],[clean Country]],Table3[[Country]:[GNI]],2,FALSE)</f>
        <v>36910</v>
      </c>
      <c r="T802" s="18">
        <f>tblSalaries[[#This Row],[Salary in USD]]/tblSalaries[[#This Row],[PPP GNI]]</f>
        <v>1.3816169823931668</v>
      </c>
      <c r="U802" s="27">
        <f>IF(ISNUMBER(VLOOKUP(tblSalaries[[#This Row],[clean Country]],calc!$B$22:$C$127,2,TRUE)),tblSalaries[[#This Row],[Salary in USD]],0.001)</f>
        <v>50995.482820131787</v>
      </c>
    </row>
    <row r="803" spans="2:21" ht="15" customHeight="1" x14ac:dyDescent="0.25">
      <c r="B803" s="6" t="s">
        <v>3039</v>
      </c>
      <c r="C803" s="7">
        <v>41057.598229166666</v>
      </c>
      <c r="D803" s="8">
        <v>50000</v>
      </c>
      <c r="E803" s="6">
        <v>50000</v>
      </c>
      <c r="F803" s="6" t="s">
        <v>82</v>
      </c>
      <c r="G803" s="9">
        <f>tblSalaries[[#This Row],[clean Salary (in local currency)]]*VLOOKUP(tblSalaries[[#This Row],[Currency]],tblXrate[],2,FALSE)</f>
        <v>50995.482820131787</v>
      </c>
      <c r="H803" s="6" t="s">
        <v>1192</v>
      </c>
      <c r="I803" s="6" t="s">
        <v>20</v>
      </c>
      <c r="J803" s="6" t="s">
        <v>84</v>
      </c>
      <c r="K803" s="6" t="str">
        <f>VLOOKUP(tblSalaries[[#This Row],[Where do you work]],tblCountries[[Actual]:[Mapping]],2,FALSE)</f>
        <v>Australia</v>
      </c>
      <c r="L803" s="6" t="str">
        <f>VLOOKUP(tblSalaries[[#This Row],[clean Country]],tblCountries[[Mapping]:[Region]],2,FALSE)</f>
        <v>Australia</v>
      </c>
      <c r="M803" s="6">
        <f>VLOOKUP(tblSalaries[[#This Row],[clean Country]],tblCountries[[Mapping]:[geo_latitude]],3,FALSE)</f>
        <v>136.67140151954899</v>
      </c>
      <c r="N803" s="6">
        <f>VLOOKUP(tblSalaries[[#This Row],[clean Country]],tblCountries[[Mapping]:[geo_latitude]],4,FALSE)</f>
        <v>-24.803590596310801</v>
      </c>
      <c r="O803" s="6" t="s">
        <v>9</v>
      </c>
      <c r="P803" s="6">
        <v>4</v>
      </c>
      <c r="Q803" s="6" t="str">
        <f>IF(tblSalaries[[#This Row],[Years of Experience]]&lt;5,"&lt;5",IF(tblSalaries[[#This Row],[Years of Experience]]&lt;10,"&lt;10",IF(tblSalaries[[#This Row],[Years of Experience]]&lt;15,"&lt;15",IF(tblSalaries[[#This Row],[Years of Experience]]&lt;20,"&lt;20"," &gt;20"))))</f>
        <v>&lt;5</v>
      </c>
      <c r="R803" s="14">
        <v>786</v>
      </c>
      <c r="S803" s="14">
        <f>VLOOKUP(tblSalaries[[#This Row],[clean Country]],Table3[[Country]:[GNI]],2,FALSE)</f>
        <v>36910</v>
      </c>
      <c r="T803" s="18">
        <f>tblSalaries[[#This Row],[Salary in USD]]/tblSalaries[[#This Row],[PPP GNI]]</f>
        <v>1.3816169823931668</v>
      </c>
      <c r="U803" s="27">
        <f>IF(ISNUMBER(VLOOKUP(tblSalaries[[#This Row],[clean Country]],calc!$B$22:$C$127,2,TRUE)),tblSalaries[[#This Row],[Salary in USD]],0.001)</f>
        <v>50995.482820131787</v>
      </c>
    </row>
    <row r="804" spans="2:21" ht="15" customHeight="1" x14ac:dyDescent="0.25">
      <c r="B804" s="6" t="s">
        <v>3233</v>
      </c>
      <c r="C804" s="7">
        <v>41058.255694444444</v>
      </c>
      <c r="D804" s="8">
        <v>50846</v>
      </c>
      <c r="E804" s="6">
        <v>50846</v>
      </c>
      <c r="F804" s="6" t="s">
        <v>6</v>
      </c>
      <c r="G804" s="9">
        <f>tblSalaries[[#This Row],[clean Salary (in local currency)]]*VLOOKUP(tblSalaries[[#This Row],[Currency]],tblXrate[],2,FALSE)</f>
        <v>50846</v>
      </c>
      <c r="H804" s="6" t="s">
        <v>1404</v>
      </c>
      <c r="I804" s="6" t="s">
        <v>20</v>
      </c>
      <c r="J804" s="6" t="s">
        <v>15</v>
      </c>
      <c r="K804" s="6" t="str">
        <f>VLOOKUP(tblSalaries[[#This Row],[Where do you work]],tblCountries[[Actual]:[Mapping]],2,FALSE)</f>
        <v>USA</v>
      </c>
      <c r="L804" s="6" t="str">
        <f>VLOOKUP(tblSalaries[[#This Row],[clean Country]],tblCountries[[Mapping]:[Region]],2,FALSE)</f>
        <v>America</v>
      </c>
      <c r="M804" s="6">
        <f>VLOOKUP(tblSalaries[[#This Row],[clean Country]],tblCountries[[Mapping]:[geo_latitude]],3,FALSE)</f>
        <v>-100.37109375</v>
      </c>
      <c r="N804" s="6">
        <f>VLOOKUP(tblSalaries[[#This Row],[clean Country]],tblCountries[[Mapping]:[geo_latitude]],4,FALSE)</f>
        <v>40.580584664127599</v>
      </c>
      <c r="O804" s="6" t="s">
        <v>9</v>
      </c>
      <c r="P804" s="6">
        <v>25</v>
      </c>
      <c r="Q804" s="6" t="str">
        <f>IF(tblSalaries[[#This Row],[Years of Experience]]&lt;5,"&lt;5",IF(tblSalaries[[#This Row],[Years of Experience]]&lt;10,"&lt;10",IF(tblSalaries[[#This Row],[Years of Experience]]&lt;15,"&lt;15",IF(tblSalaries[[#This Row],[Years of Experience]]&lt;20,"&lt;20"," &gt;20"))))</f>
        <v xml:space="preserve"> &gt;20</v>
      </c>
      <c r="R804" s="14">
        <v>787</v>
      </c>
      <c r="S804" s="14">
        <f>VLOOKUP(tblSalaries[[#This Row],[clean Country]],Table3[[Country]:[GNI]],2,FALSE)</f>
        <v>47310</v>
      </c>
      <c r="T804" s="18">
        <f>tblSalaries[[#This Row],[Salary in USD]]/tblSalaries[[#This Row],[PPP GNI]]</f>
        <v>1.0747410695413231</v>
      </c>
      <c r="U804" s="27">
        <f>IF(ISNUMBER(VLOOKUP(tblSalaries[[#This Row],[clean Country]],calc!$B$22:$C$127,2,TRUE)),tblSalaries[[#This Row],[Salary in USD]],0.001)</f>
        <v>1E-3</v>
      </c>
    </row>
    <row r="805" spans="2:21" ht="15" customHeight="1" x14ac:dyDescent="0.25">
      <c r="B805" s="6" t="s">
        <v>2164</v>
      </c>
      <c r="C805" s="7">
        <v>41055.031840277778</v>
      </c>
      <c r="D805" s="8" t="s">
        <v>228</v>
      </c>
      <c r="E805" s="6">
        <v>32250</v>
      </c>
      <c r="F805" s="6" t="s">
        <v>69</v>
      </c>
      <c r="G805" s="9">
        <f>tblSalaries[[#This Row],[clean Salary (in local currency)]]*VLOOKUP(tblSalaries[[#This Row],[Currency]],tblXrate[],2,FALSE)</f>
        <v>50831.74927416991</v>
      </c>
      <c r="H805" s="6" t="s">
        <v>229</v>
      </c>
      <c r="I805" s="6" t="s">
        <v>52</v>
      </c>
      <c r="J805" s="6" t="s">
        <v>71</v>
      </c>
      <c r="K805" s="6" t="str">
        <f>VLOOKUP(tblSalaries[[#This Row],[Where do you work]],tblCountries[[Actual]:[Mapping]],2,FALSE)</f>
        <v>UK</v>
      </c>
      <c r="L805" s="6" t="str">
        <f>VLOOKUP(tblSalaries[[#This Row],[clean Country]],tblCountries[[Mapping]:[Region]],2,FALSE)</f>
        <v>Europe</v>
      </c>
      <c r="M805" s="6">
        <f>VLOOKUP(tblSalaries[[#This Row],[clean Country]],tblCountries[[Mapping]:[geo_latitude]],3,FALSE)</f>
        <v>-3.2765753000000002</v>
      </c>
      <c r="N805" s="6">
        <f>VLOOKUP(tblSalaries[[#This Row],[clean Country]],tblCountries[[Mapping]:[geo_latitude]],4,FALSE)</f>
        <v>54.702354499999998</v>
      </c>
      <c r="O805" s="6" t="s">
        <v>9</v>
      </c>
      <c r="P805" s="6"/>
      <c r="Q805" s="6" t="str">
        <f>IF(tblSalaries[[#This Row],[Years of Experience]]&lt;5,"&lt;5",IF(tblSalaries[[#This Row],[Years of Experience]]&lt;10,"&lt;10",IF(tblSalaries[[#This Row],[Years of Experience]]&lt;15,"&lt;15",IF(tblSalaries[[#This Row],[Years of Experience]]&lt;20,"&lt;20"," &gt;20"))))</f>
        <v>&lt;5</v>
      </c>
      <c r="R805" s="14">
        <v>788</v>
      </c>
      <c r="S805" s="14">
        <f>VLOOKUP(tblSalaries[[#This Row],[clean Country]],Table3[[Country]:[GNI]],2,FALSE)</f>
        <v>35840</v>
      </c>
      <c r="T805" s="18">
        <f>tblSalaries[[#This Row],[Salary in USD]]/tblSalaries[[#This Row],[PPP GNI]]</f>
        <v>1.4182965757301873</v>
      </c>
      <c r="U805" s="27">
        <f>IF(ISNUMBER(VLOOKUP(tblSalaries[[#This Row],[clean Country]],calc!$B$22:$C$127,2,TRUE)),tblSalaries[[#This Row],[Salary in USD]],0.001)</f>
        <v>50831.74927416991</v>
      </c>
    </row>
    <row r="806" spans="2:21" ht="15" customHeight="1" x14ac:dyDescent="0.25">
      <c r="B806" s="6" t="s">
        <v>2872</v>
      </c>
      <c r="C806" s="7">
        <v>41056.525717592594</v>
      </c>
      <c r="D806" s="8">
        <v>40000</v>
      </c>
      <c r="E806" s="6">
        <v>40000</v>
      </c>
      <c r="F806" s="6" t="s">
        <v>22</v>
      </c>
      <c r="G806" s="9">
        <f>tblSalaries[[#This Row],[clean Salary (in local currency)]]*VLOOKUP(tblSalaries[[#This Row],[Currency]],tblXrate[],2,FALSE)</f>
        <v>50815.977559664309</v>
      </c>
      <c r="H806" s="6" t="s">
        <v>1014</v>
      </c>
      <c r="I806" s="6" t="s">
        <v>20</v>
      </c>
      <c r="J806" s="6" t="s">
        <v>628</v>
      </c>
      <c r="K806" s="6" t="str">
        <f>VLOOKUP(tblSalaries[[#This Row],[Where do you work]],tblCountries[[Actual]:[Mapping]],2,FALSE)</f>
        <v>Netherlands</v>
      </c>
      <c r="L806" s="6" t="str">
        <f>VLOOKUP(tblSalaries[[#This Row],[clean Country]],tblCountries[[Mapping]:[Region]],2,FALSE)</f>
        <v>Europe</v>
      </c>
      <c r="M806" s="6">
        <f>VLOOKUP(tblSalaries[[#This Row],[clean Country]],tblCountries[[Mapping]:[geo_latitude]],3,FALSE)</f>
        <v>-0.23411047311343899</v>
      </c>
      <c r="N806" s="6">
        <f>VLOOKUP(tblSalaries[[#This Row],[clean Country]],tblCountries[[Mapping]:[geo_latitude]],4,FALSE)</f>
        <v>49.402635500701699</v>
      </c>
      <c r="O806" s="6" t="s">
        <v>9</v>
      </c>
      <c r="P806" s="6">
        <v>4</v>
      </c>
      <c r="Q806" s="6" t="str">
        <f>IF(tblSalaries[[#This Row],[Years of Experience]]&lt;5,"&lt;5",IF(tblSalaries[[#This Row],[Years of Experience]]&lt;10,"&lt;10",IF(tblSalaries[[#This Row],[Years of Experience]]&lt;15,"&lt;15",IF(tblSalaries[[#This Row],[Years of Experience]]&lt;20,"&lt;20"," &gt;20"))))</f>
        <v>&lt;5</v>
      </c>
      <c r="R806" s="14">
        <v>789</v>
      </c>
      <c r="S806" s="14">
        <f>VLOOKUP(tblSalaries[[#This Row],[clean Country]],Table3[[Country]:[GNI]],2,FALSE)</f>
        <v>41810</v>
      </c>
      <c r="T806" s="18">
        <f>tblSalaries[[#This Row],[Salary in USD]]/tblSalaries[[#This Row],[PPP GNI]]</f>
        <v>1.2154024769113683</v>
      </c>
      <c r="U806" s="27">
        <f>IF(ISNUMBER(VLOOKUP(tblSalaries[[#This Row],[clean Country]],calc!$B$22:$C$127,2,TRUE)),tblSalaries[[#This Row],[Salary in USD]],0.001)</f>
        <v>50815.977559664309</v>
      </c>
    </row>
    <row r="807" spans="2:21" ht="15" customHeight="1" x14ac:dyDescent="0.25">
      <c r="B807" s="6" t="s">
        <v>3078</v>
      </c>
      <c r="C807" s="7">
        <v>41057.670636574076</v>
      </c>
      <c r="D807" s="8" t="s">
        <v>1230</v>
      </c>
      <c r="E807" s="6">
        <v>40000</v>
      </c>
      <c r="F807" s="6" t="s">
        <v>22</v>
      </c>
      <c r="G807" s="9">
        <f>tblSalaries[[#This Row],[clean Salary (in local currency)]]*VLOOKUP(tblSalaries[[#This Row],[Currency]],tblXrate[],2,FALSE)</f>
        <v>50815.977559664309</v>
      </c>
      <c r="H807" s="6" t="s">
        <v>1231</v>
      </c>
      <c r="I807" s="6" t="s">
        <v>20</v>
      </c>
      <c r="J807" s="6" t="s">
        <v>628</v>
      </c>
      <c r="K807" s="6" t="str">
        <f>VLOOKUP(tblSalaries[[#This Row],[Where do you work]],tblCountries[[Actual]:[Mapping]],2,FALSE)</f>
        <v>Netherlands</v>
      </c>
      <c r="L807" s="6" t="str">
        <f>VLOOKUP(tblSalaries[[#This Row],[clean Country]],tblCountries[[Mapping]:[Region]],2,FALSE)</f>
        <v>Europe</v>
      </c>
      <c r="M807" s="6">
        <f>VLOOKUP(tblSalaries[[#This Row],[clean Country]],tblCountries[[Mapping]:[geo_latitude]],3,FALSE)</f>
        <v>-0.23411047311343899</v>
      </c>
      <c r="N807" s="6">
        <f>VLOOKUP(tblSalaries[[#This Row],[clean Country]],tblCountries[[Mapping]:[geo_latitude]],4,FALSE)</f>
        <v>49.402635500701699</v>
      </c>
      <c r="O807" s="6" t="s">
        <v>9</v>
      </c>
      <c r="P807" s="6">
        <v>3</v>
      </c>
      <c r="Q807" s="6" t="str">
        <f>IF(tblSalaries[[#This Row],[Years of Experience]]&lt;5,"&lt;5",IF(tblSalaries[[#This Row],[Years of Experience]]&lt;10,"&lt;10",IF(tblSalaries[[#This Row],[Years of Experience]]&lt;15,"&lt;15",IF(tblSalaries[[#This Row],[Years of Experience]]&lt;20,"&lt;20"," &gt;20"))))</f>
        <v>&lt;5</v>
      </c>
      <c r="R807" s="14">
        <v>790</v>
      </c>
      <c r="S807" s="14">
        <f>VLOOKUP(tblSalaries[[#This Row],[clean Country]],Table3[[Country]:[GNI]],2,FALSE)</f>
        <v>41810</v>
      </c>
      <c r="T807" s="18">
        <f>tblSalaries[[#This Row],[Salary in USD]]/tblSalaries[[#This Row],[PPP GNI]]</f>
        <v>1.2154024769113683</v>
      </c>
      <c r="U807" s="27">
        <f>IF(ISNUMBER(VLOOKUP(tblSalaries[[#This Row],[clean Country]],calc!$B$22:$C$127,2,TRUE)),tblSalaries[[#This Row],[Salary in USD]],0.001)</f>
        <v>50815.977559664309</v>
      </c>
    </row>
    <row r="808" spans="2:21" ht="15" customHeight="1" x14ac:dyDescent="0.25">
      <c r="B808" s="6" t="s">
        <v>3090</v>
      </c>
      <c r="C808" s="7">
        <v>41057.695451388892</v>
      </c>
      <c r="D808" s="8">
        <v>40000</v>
      </c>
      <c r="E808" s="6">
        <v>40000</v>
      </c>
      <c r="F808" s="6" t="s">
        <v>22</v>
      </c>
      <c r="G808" s="9">
        <f>tblSalaries[[#This Row],[clean Salary (in local currency)]]*VLOOKUP(tblSalaries[[#This Row],[Currency]],tblXrate[],2,FALSE)</f>
        <v>50815.977559664309</v>
      </c>
      <c r="H808" s="6" t="s">
        <v>191</v>
      </c>
      <c r="I808" s="6" t="s">
        <v>310</v>
      </c>
      <c r="J808" s="6" t="s">
        <v>30</v>
      </c>
      <c r="K808" s="6" t="str">
        <f>VLOOKUP(tblSalaries[[#This Row],[Where do you work]],tblCountries[[Actual]:[Mapping]],2,FALSE)</f>
        <v>Portugal</v>
      </c>
      <c r="L808" s="6" t="str">
        <f>VLOOKUP(tblSalaries[[#This Row],[clean Country]],tblCountries[[Mapping]:[Region]],2,FALSE)</f>
        <v>Europe</v>
      </c>
      <c r="M808" s="6">
        <f>VLOOKUP(tblSalaries[[#This Row],[clean Country]],tblCountries[[Mapping]:[geo_latitude]],3,FALSE)</f>
        <v>-13.1379437689524</v>
      </c>
      <c r="N808" s="6">
        <f>VLOOKUP(tblSalaries[[#This Row],[clean Country]],tblCountries[[Mapping]:[geo_latitude]],4,FALSE)</f>
        <v>38.742054043614601</v>
      </c>
      <c r="O808" s="6" t="s">
        <v>18</v>
      </c>
      <c r="P808" s="6">
        <v>10</v>
      </c>
      <c r="Q808" s="6" t="str">
        <f>IF(tblSalaries[[#This Row],[Years of Experience]]&lt;5,"&lt;5",IF(tblSalaries[[#This Row],[Years of Experience]]&lt;10,"&lt;10",IF(tblSalaries[[#This Row],[Years of Experience]]&lt;15,"&lt;15",IF(tblSalaries[[#This Row],[Years of Experience]]&lt;20,"&lt;20"," &gt;20"))))</f>
        <v>&lt;15</v>
      </c>
      <c r="R808" s="14">
        <v>791</v>
      </c>
      <c r="S808" s="14">
        <f>VLOOKUP(tblSalaries[[#This Row],[clean Country]],Table3[[Country]:[GNI]],2,FALSE)</f>
        <v>24590</v>
      </c>
      <c r="T808" s="18">
        <f>tblSalaries[[#This Row],[Salary in USD]]/tblSalaries[[#This Row],[PPP GNI]]</f>
        <v>2.066530197627666</v>
      </c>
      <c r="U808" s="27">
        <f>IF(ISNUMBER(VLOOKUP(tblSalaries[[#This Row],[clean Country]],calc!$B$22:$C$127,2,TRUE)),tblSalaries[[#This Row],[Salary in USD]],0.001)</f>
        <v>50815.977559664309</v>
      </c>
    </row>
    <row r="809" spans="2:21" ht="15" customHeight="1" x14ac:dyDescent="0.25">
      <c r="B809" s="6" t="s">
        <v>3333</v>
      </c>
      <c r="C809" s="7">
        <v>41058.79241898148</v>
      </c>
      <c r="D809" s="8">
        <v>40000</v>
      </c>
      <c r="E809" s="6">
        <v>40000</v>
      </c>
      <c r="F809" s="6" t="s">
        <v>22</v>
      </c>
      <c r="G809" s="9">
        <f>tblSalaries[[#This Row],[clean Salary (in local currency)]]*VLOOKUP(tblSalaries[[#This Row],[Currency]],tblXrate[],2,FALSE)</f>
        <v>50815.977559664309</v>
      </c>
      <c r="H809" s="6" t="s">
        <v>1264</v>
      </c>
      <c r="I809" s="6" t="s">
        <v>52</v>
      </c>
      <c r="J809" s="6" t="s">
        <v>1519</v>
      </c>
      <c r="K809" s="6" t="str">
        <f>VLOOKUP(tblSalaries[[#This Row],[Where do you work]],tblCountries[[Actual]:[Mapping]],2,FALSE)</f>
        <v>Austria</v>
      </c>
      <c r="L809" s="6" t="str">
        <f>VLOOKUP(tblSalaries[[#This Row],[clean Country]],tblCountries[[Mapping]:[Region]],2,FALSE)</f>
        <v>Europe</v>
      </c>
      <c r="M809" s="6">
        <f>VLOOKUP(tblSalaries[[#This Row],[clean Country]],tblCountries[[Mapping]:[geo_latitude]],3,FALSE)</f>
        <v>14.140313372445901</v>
      </c>
      <c r="N809" s="6">
        <f>VLOOKUP(tblSalaries[[#This Row],[clean Country]],tblCountries[[Mapping]:[geo_latitude]],4,FALSE)</f>
        <v>47.587070540888597</v>
      </c>
      <c r="O809" s="6" t="s">
        <v>9</v>
      </c>
      <c r="P809" s="6">
        <v>20</v>
      </c>
      <c r="Q809" s="6" t="str">
        <f>IF(tblSalaries[[#This Row],[Years of Experience]]&lt;5,"&lt;5",IF(tblSalaries[[#This Row],[Years of Experience]]&lt;10,"&lt;10",IF(tblSalaries[[#This Row],[Years of Experience]]&lt;15,"&lt;15",IF(tblSalaries[[#This Row],[Years of Experience]]&lt;20,"&lt;20"," &gt;20"))))</f>
        <v xml:space="preserve"> &gt;20</v>
      </c>
      <c r="R809" s="14">
        <v>792</v>
      </c>
      <c r="S809" s="14">
        <f>VLOOKUP(tblSalaries[[#This Row],[clean Country]],Table3[[Country]:[GNI]],2,FALSE)</f>
        <v>39790</v>
      </c>
      <c r="T809" s="18">
        <f>tblSalaries[[#This Row],[Salary in USD]]/tblSalaries[[#This Row],[PPP GNI]]</f>
        <v>1.2771042362318248</v>
      </c>
      <c r="U809" s="27">
        <f>IF(ISNUMBER(VLOOKUP(tblSalaries[[#This Row],[clean Country]],calc!$B$22:$C$127,2,TRUE)),tblSalaries[[#This Row],[Salary in USD]],0.001)</f>
        <v>1E-3</v>
      </c>
    </row>
    <row r="810" spans="2:21" ht="15" customHeight="1" x14ac:dyDescent="0.25">
      <c r="B810" s="6" t="s">
        <v>3666</v>
      </c>
      <c r="C810" s="7">
        <v>41065.951620370368</v>
      </c>
      <c r="D810" s="8">
        <v>40000</v>
      </c>
      <c r="E810" s="6">
        <v>40000</v>
      </c>
      <c r="F810" s="6" t="s">
        <v>22</v>
      </c>
      <c r="G810" s="9">
        <f>tblSalaries[[#This Row],[clean Salary (in local currency)]]*VLOOKUP(tblSalaries[[#This Row],[Currency]],tblXrate[],2,FALSE)</f>
        <v>50815.977559664309</v>
      </c>
      <c r="H810" s="6" t="s">
        <v>14</v>
      </c>
      <c r="I810" s="6" t="s">
        <v>20</v>
      </c>
      <c r="J810" s="6" t="s">
        <v>24</v>
      </c>
      <c r="K810" s="6" t="str">
        <f>VLOOKUP(tblSalaries[[#This Row],[Where do you work]],tblCountries[[Actual]:[Mapping]],2,FALSE)</f>
        <v>Germany</v>
      </c>
      <c r="L810" s="6" t="str">
        <f>VLOOKUP(tblSalaries[[#This Row],[clean Country]],tblCountries[[Mapping]:[Region]],2,FALSE)</f>
        <v>Europe</v>
      </c>
      <c r="M810" s="6">
        <f>VLOOKUP(tblSalaries[[#This Row],[clean Country]],tblCountries[[Mapping]:[geo_latitude]],3,FALSE)</f>
        <v>10.370231137780101</v>
      </c>
      <c r="N810" s="6">
        <f>VLOOKUP(tblSalaries[[#This Row],[clean Country]],tblCountries[[Mapping]:[geo_latitude]],4,FALSE)</f>
        <v>51.322924262780397</v>
      </c>
      <c r="O810" s="6" t="s">
        <v>18</v>
      </c>
      <c r="P810" s="6">
        <v>3</v>
      </c>
      <c r="Q810" s="6" t="str">
        <f>IF(tblSalaries[[#This Row],[Years of Experience]]&lt;5,"&lt;5",IF(tblSalaries[[#This Row],[Years of Experience]]&lt;10,"&lt;10",IF(tblSalaries[[#This Row],[Years of Experience]]&lt;15,"&lt;15",IF(tblSalaries[[#This Row],[Years of Experience]]&lt;20,"&lt;20"," &gt;20"))))</f>
        <v>&lt;5</v>
      </c>
      <c r="R810" s="14">
        <v>793</v>
      </c>
      <c r="S810" s="14">
        <f>VLOOKUP(tblSalaries[[#This Row],[clean Country]],Table3[[Country]:[GNI]],2,FALSE)</f>
        <v>38100</v>
      </c>
      <c r="T810" s="18">
        <f>tblSalaries[[#This Row],[Salary in USD]]/tblSalaries[[#This Row],[PPP GNI]]</f>
        <v>1.3337526918547062</v>
      </c>
      <c r="U810" s="27">
        <f>IF(ISNUMBER(VLOOKUP(tblSalaries[[#This Row],[clean Country]],calc!$B$22:$C$127,2,TRUE)),tblSalaries[[#This Row],[Salary in USD]],0.001)</f>
        <v>50815.977559664309</v>
      </c>
    </row>
    <row r="811" spans="2:21" ht="15" customHeight="1" x14ac:dyDescent="0.25">
      <c r="B811" s="6" t="s">
        <v>3236</v>
      </c>
      <c r="C811" s="7">
        <v>41058.30672453704</v>
      </c>
      <c r="D811" s="8">
        <v>50700</v>
      </c>
      <c r="E811" s="6">
        <v>50700</v>
      </c>
      <c r="F811" s="6" t="s">
        <v>6</v>
      </c>
      <c r="G811" s="9">
        <f>tblSalaries[[#This Row],[clean Salary (in local currency)]]*VLOOKUP(tblSalaries[[#This Row],[Currency]],tblXrate[],2,FALSE)</f>
        <v>50700</v>
      </c>
      <c r="H811" s="6" t="s">
        <v>1406</v>
      </c>
      <c r="I811" s="6" t="s">
        <v>20</v>
      </c>
      <c r="J811" s="6" t="s">
        <v>143</v>
      </c>
      <c r="K811" s="6" t="str">
        <f>VLOOKUP(tblSalaries[[#This Row],[Where do you work]],tblCountries[[Actual]:[Mapping]],2,FALSE)</f>
        <v>Brazil</v>
      </c>
      <c r="L811" s="6" t="str">
        <f>VLOOKUP(tblSalaries[[#This Row],[clean Country]],tblCountries[[Mapping]:[Region]],2,FALSE)</f>
        <v>Latin America</v>
      </c>
      <c r="M811" s="6">
        <f>VLOOKUP(tblSalaries[[#This Row],[clean Country]],tblCountries[[Mapping]:[geo_latitude]],3,FALSE)</f>
        <v>-52.856287736986999</v>
      </c>
      <c r="N811" s="6">
        <f>VLOOKUP(tblSalaries[[#This Row],[clean Country]],tblCountries[[Mapping]:[geo_latitude]],4,FALSE)</f>
        <v>-10.840474551047899</v>
      </c>
      <c r="O811" s="6" t="s">
        <v>25</v>
      </c>
      <c r="P811" s="6">
        <v>15</v>
      </c>
      <c r="Q811" s="6" t="str">
        <f>IF(tblSalaries[[#This Row],[Years of Experience]]&lt;5,"&lt;5",IF(tblSalaries[[#This Row],[Years of Experience]]&lt;10,"&lt;10",IF(tblSalaries[[#This Row],[Years of Experience]]&lt;15,"&lt;15",IF(tblSalaries[[#This Row],[Years of Experience]]&lt;20,"&lt;20"," &gt;20"))))</f>
        <v>&lt;20</v>
      </c>
      <c r="R811" s="14">
        <v>794</v>
      </c>
      <c r="S811" s="14">
        <f>VLOOKUP(tblSalaries[[#This Row],[clean Country]],Table3[[Country]:[GNI]],2,FALSE)</f>
        <v>11000</v>
      </c>
      <c r="T811" s="18">
        <f>tblSalaries[[#This Row],[Salary in USD]]/tblSalaries[[#This Row],[PPP GNI]]</f>
        <v>4.6090909090909093</v>
      </c>
      <c r="U811" s="27">
        <f>IF(ISNUMBER(VLOOKUP(tblSalaries[[#This Row],[clean Country]],calc!$B$22:$C$127,2,TRUE)),tblSalaries[[#This Row],[Salary in USD]],0.001)</f>
        <v>50700</v>
      </c>
    </row>
    <row r="812" spans="2:21" ht="15" customHeight="1" x14ac:dyDescent="0.25">
      <c r="B812" s="6" t="s">
        <v>3343</v>
      </c>
      <c r="C812" s="7">
        <v>41058.819155092591</v>
      </c>
      <c r="D812" s="8" t="s">
        <v>1530</v>
      </c>
      <c r="E812" s="6">
        <v>4000000</v>
      </c>
      <c r="F812" s="6" t="s">
        <v>1531</v>
      </c>
      <c r="G812" s="9">
        <f>tblSalaries[[#This Row],[clean Salary (in local currency)]]*VLOOKUP(tblSalaries[[#This Row],[Currency]],tblXrate[],2,FALSE)</f>
        <v>50694.322109187968</v>
      </c>
      <c r="H812" s="6" t="s">
        <v>1532</v>
      </c>
      <c r="I812" s="6" t="s">
        <v>20</v>
      </c>
      <c r="J812" s="6" t="s">
        <v>654</v>
      </c>
      <c r="K812" s="6" t="str">
        <f>VLOOKUP(tblSalaries[[#This Row],[Where do you work]],tblCountries[[Actual]:[Mapping]],2,FALSE)</f>
        <v>Japan</v>
      </c>
      <c r="L812" s="6" t="str">
        <f>VLOOKUP(tblSalaries[[#This Row],[clean Country]],tblCountries[[Mapping]:[Region]],2,FALSE)</f>
        <v>Asia</v>
      </c>
      <c r="M812" s="6">
        <f>VLOOKUP(tblSalaries[[#This Row],[clean Country]],tblCountries[[Mapping]:[geo_latitude]],3,FALSE)</f>
        <v>136.329402140414</v>
      </c>
      <c r="N812" s="6">
        <f>VLOOKUP(tblSalaries[[#This Row],[clean Country]],tblCountries[[Mapping]:[geo_latitude]],4,FALSE)</f>
        <v>35.945219199230898</v>
      </c>
      <c r="O812" s="6" t="s">
        <v>9</v>
      </c>
      <c r="P812" s="6">
        <v>8</v>
      </c>
      <c r="Q812" s="6" t="str">
        <f>IF(tblSalaries[[#This Row],[Years of Experience]]&lt;5,"&lt;5",IF(tblSalaries[[#This Row],[Years of Experience]]&lt;10,"&lt;10",IF(tblSalaries[[#This Row],[Years of Experience]]&lt;15,"&lt;15",IF(tblSalaries[[#This Row],[Years of Experience]]&lt;20,"&lt;20"," &gt;20"))))</f>
        <v>&lt;10</v>
      </c>
      <c r="R812" s="14">
        <v>795</v>
      </c>
      <c r="S812" s="14">
        <f>VLOOKUP(tblSalaries[[#This Row],[clean Country]],Table3[[Country]:[GNI]],2,FALSE)</f>
        <v>34610</v>
      </c>
      <c r="T812" s="18">
        <f>tblSalaries[[#This Row],[Salary in USD]]/tblSalaries[[#This Row],[PPP GNI]]</f>
        <v>1.4647304856743129</v>
      </c>
      <c r="U812" s="27">
        <f>IF(ISNUMBER(VLOOKUP(tblSalaries[[#This Row],[clean Country]],calc!$B$22:$C$127,2,TRUE)),tblSalaries[[#This Row],[Salary in USD]],0.001)</f>
        <v>50694.322109187968</v>
      </c>
    </row>
    <row r="813" spans="2:21" ht="15" customHeight="1" x14ac:dyDescent="0.25">
      <c r="B813" s="6" t="s">
        <v>2053</v>
      </c>
      <c r="C813" s="7">
        <v>41054.241087962961</v>
      </c>
      <c r="D813" s="8">
        <v>32000</v>
      </c>
      <c r="E813" s="6">
        <v>32000</v>
      </c>
      <c r="F813" s="6" t="s">
        <v>69</v>
      </c>
      <c r="G813" s="9">
        <f>tblSalaries[[#This Row],[clean Salary (in local currency)]]*VLOOKUP(tblSalaries[[#This Row],[Currency]],tblXrate[],2,FALSE)</f>
        <v>50437.70470615309</v>
      </c>
      <c r="H813" s="6" t="s">
        <v>92</v>
      </c>
      <c r="I813" s="6" t="s">
        <v>20</v>
      </c>
      <c r="J813" s="6" t="s">
        <v>71</v>
      </c>
      <c r="K813" s="6" t="str">
        <f>VLOOKUP(tblSalaries[[#This Row],[Where do you work]],tblCountries[[Actual]:[Mapping]],2,FALSE)</f>
        <v>UK</v>
      </c>
      <c r="L813" s="6" t="str">
        <f>VLOOKUP(tblSalaries[[#This Row],[clean Country]],tblCountries[[Mapping]:[Region]],2,FALSE)</f>
        <v>Europe</v>
      </c>
      <c r="M813" s="6">
        <f>VLOOKUP(tblSalaries[[#This Row],[clean Country]],tblCountries[[Mapping]:[geo_latitude]],3,FALSE)</f>
        <v>-3.2765753000000002</v>
      </c>
      <c r="N813" s="6">
        <f>VLOOKUP(tblSalaries[[#This Row],[clean Country]],tblCountries[[Mapping]:[geo_latitude]],4,FALSE)</f>
        <v>54.702354499999998</v>
      </c>
      <c r="O813" s="6" t="s">
        <v>9</v>
      </c>
      <c r="P813" s="6"/>
      <c r="Q813" s="6" t="str">
        <f>IF(tblSalaries[[#This Row],[Years of Experience]]&lt;5,"&lt;5",IF(tblSalaries[[#This Row],[Years of Experience]]&lt;10,"&lt;10",IF(tblSalaries[[#This Row],[Years of Experience]]&lt;15,"&lt;15",IF(tblSalaries[[#This Row],[Years of Experience]]&lt;20,"&lt;20"," &gt;20"))))</f>
        <v>&lt;5</v>
      </c>
      <c r="R813" s="14">
        <v>796</v>
      </c>
      <c r="S813" s="14">
        <f>VLOOKUP(tblSalaries[[#This Row],[clean Country]],Table3[[Country]:[GNI]],2,FALSE)</f>
        <v>35840</v>
      </c>
      <c r="T813" s="18">
        <f>tblSalaries[[#This Row],[Salary in USD]]/tblSalaries[[#This Row],[PPP GNI]]</f>
        <v>1.4073020286315037</v>
      </c>
      <c r="U813" s="27">
        <f>IF(ISNUMBER(VLOOKUP(tblSalaries[[#This Row],[clean Country]],calc!$B$22:$C$127,2,TRUE)),tblSalaries[[#This Row],[Salary in USD]],0.001)</f>
        <v>50437.70470615309</v>
      </c>
    </row>
    <row r="814" spans="2:21" ht="15" customHeight="1" x14ac:dyDescent="0.25">
      <c r="B814" s="6" t="s">
        <v>3155</v>
      </c>
      <c r="C814" s="7">
        <v>41057.947777777779</v>
      </c>
      <c r="D814" s="8" t="s">
        <v>1314</v>
      </c>
      <c r="E814" s="6">
        <v>32000</v>
      </c>
      <c r="F814" s="6" t="s">
        <v>69</v>
      </c>
      <c r="G814" s="9">
        <f>tblSalaries[[#This Row],[clean Salary (in local currency)]]*VLOOKUP(tblSalaries[[#This Row],[Currency]],tblXrate[],2,FALSE)</f>
        <v>50437.70470615309</v>
      </c>
      <c r="H814" s="6" t="s">
        <v>1315</v>
      </c>
      <c r="I814" s="6" t="s">
        <v>20</v>
      </c>
      <c r="J814" s="6" t="s">
        <v>71</v>
      </c>
      <c r="K814" s="6" t="str">
        <f>VLOOKUP(tblSalaries[[#This Row],[Where do you work]],tblCountries[[Actual]:[Mapping]],2,FALSE)</f>
        <v>UK</v>
      </c>
      <c r="L814" s="6" t="str">
        <f>VLOOKUP(tblSalaries[[#This Row],[clean Country]],tblCountries[[Mapping]:[Region]],2,FALSE)</f>
        <v>Europe</v>
      </c>
      <c r="M814" s="6">
        <f>VLOOKUP(tblSalaries[[#This Row],[clean Country]],tblCountries[[Mapping]:[geo_latitude]],3,FALSE)</f>
        <v>-3.2765753000000002</v>
      </c>
      <c r="N814" s="6">
        <f>VLOOKUP(tblSalaries[[#This Row],[clean Country]],tblCountries[[Mapping]:[geo_latitude]],4,FALSE)</f>
        <v>54.702354499999998</v>
      </c>
      <c r="O814" s="6" t="s">
        <v>9</v>
      </c>
      <c r="P814" s="6">
        <v>4</v>
      </c>
      <c r="Q814" s="6" t="str">
        <f>IF(tblSalaries[[#This Row],[Years of Experience]]&lt;5,"&lt;5",IF(tblSalaries[[#This Row],[Years of Experience]]&lt;10,"&lt;10",IF(tblSalaries[[#This Row],[Years of Experience]]&lt;15,"&lt;15",IF(tblSalaries[[#This Row],[Years of Experience]]&lt;20,"&lt;20"," &gt;20"))))</f>
        <v>&lt;5</v>
      </c>
      <c r="R814" s="14">
        <v>797</v>
      </c>
      <c r="S814" s="14">
        <f>VLOOKUP(tblSalaries[[#This Row],[clean Country]],Table3[[Country]:[GNI]],2,FALSE)</f>
        <v>35840</v>
      </c>
      <c r="T814" s="18">
        <f>tblSalaries[[#This Row],[Salary in USD]]/tblSalaries[[#This Row],[PPP GNI]]</f>
        <v>1.4073020286315037</v>
      </c>
      <c r="U814" s="27">
        <f>IF(ISNUMBER(VLOOKUP(tblSalaries[[#This Row],[clean Country]],calc!$B$22:$C$127,2,TRUE)),tblSalaries[[#This Row],[Salary in USD]],0.001)</f>
        <v>50437.70470615309</v>
      </c>
    </row>
    <row r="815" spans="2:21" ht="15" customHeight="1" x14ac:dyDescent="0.25">
      <c r="B815" s="6" t="s">
        <v>3162</v>
      </c>
      <c r="C815" s="7">
        <v>41057.952997685185</v>
      </c>
      <c r="D815" s="8" t="s">
        <v>1323</v>
      </c>
      <c r="E815" s="6">
        <v>32000</v>
      </c>
      <c r="F815" s="6" t="s">
        <v>69</v>
      </c>
      <c r="G815" s="9">
        <f>tblSalaries[[#This Row],[clean Salary (in local currency)]]*VLOOKUP(tblSalaries[[#This Row],[Currency]],tblXrate[],2,FALSE)</f>
        <v>50437.70470615309</v>
      </c>
      <c r="H815" s="6" t="s">
        <v>1324</v>
      </c>
      <c r="I815" s="6" t="s">
        <v>20</v>
      </c>
      <c r="J815" s="6" t="s">
        <v>88</v>
      </c>
      <c r="K815" s="6" t="str">
        <f>VLOOKUP(tblSalaries[[#This Row],[Where do you work]],tblCountries[[Actual]:[Mapping]],2,FALSE)</f>
        <v>Canada</v>
      </c>
      <c r="L815" s="6" t="str">
        <f>VLOOKUP(tblSalaries[[#This Row],[clean Country]],tblCountries[[Mapping]:[Region]],2,FALSE)</f>
        <v>America</v>
      </c>
      <c r="M815" s="6">
        <f>VLOOKUP(tblSalaries[[#This Row],[clean Country]],tblCountries[[Mapping]:[geo_latitude]],3,FALSE)</f>
        <v>-96.081121840459303</v>
      </c>
      <c r="N815" s="6">
        <f>VLOOKUP(tblSalaries[[#This Row],[clean Country]],tblCountries[[Mapping]:[geo_latitude]],4,FALSE)</f>
        <v>62.8661033080922</v>
      </c>
      <c r="O815" s="6" t="s">
        <v>9</v>
      </c>
      <c r="P815" s="6">
        <v>9</v>
      </c>
      <c r="Q815" s="6" t="str">
        <f>IF(tblSalaries[[#This Row],[Years of Experience]]&lt;5,"&lt;5",IF(tblSalaries[[#This Row],[Years of Experience]]&lt;10,"&lt;10",IF(tblSalaries[[#This Row],[Years of Experience]]&lt;15,"&lt;15",IF(tblSalaries[[#This Row],[Years of Experience]]&lt;20,"&lt;20"," &gt;20"))))</f>
        <v>&lt;10</v>
      </c>
      <c r="R815" s="14">
        <v>798</v>
      </c>
      <c r="S815" s="14">
        <f>VLOOKUP(tblSalaries[[#This Row],[clean Country]],Table3[[Country]:[GNI]],2,FALSE)</f>
        <v>38370</v>
      </c>
      <c r="T815" s="18">
        <f>tblSalaries[[#This Row],[Salary in USD]]/tblSalaries[[#This Row],[PPP GNI]]</f>
        <v>1.3145088534311464</v>
      </c>
      <c r="U815" s="27">
        <f>IF(ISNUMBER(VLOOKUP(tblSalaries[[#This Row],[clean Country]],calc!$B$22:$C$127,2,TRUE)),tblSalaries[[#This Row],[Salary in USD]],0.001)</f>
        <v>1E-3</v>
      </c>
    </row>
    <row r="816" spans="2:21" ht="15" customHeight="1" x14ac:dyDescent="0.25">
      <c r="B816" s="6" t="s">
        <v>3777</v>
      </c>
      <c r="C816" s="7">
        <v>41072.756921296299</v>
      </c>
      <c r="D816" s="8" t="s">
        <v>1314</v>
      </c>
      <c r="E816" s="6">
        <v>32000</v>
      </c>
      <c r="F816" s="6" t="s">
        <v>69</v>
      </c>
      <c r="G816" s="9">
        <f>tblSalaries[[#This Row],[clean Salary (in local currency)]]*VLOOKUP(tblSalaries[[#This Row],[Currency]],tblXrate[],2,FALSE)</f>
        <v>50437.70470615309</v>
      </c>
      <c r="H816" s="6" t="s">
        <v>207</v>
      </c>
      <c r="I816" s="6" t="s">
        <v>20</v>
      </c>
      <c r="J816" s="6" t="s">
        <v>71</v>
      </c>
      <c r="K816" s="6" t="str">
        <f>VLOOKUP(tblSalaries[[#This Row],[Where do you work]],tblCountries[[Actual]:[Mapping]],2,FALSE)</f>
        <v>UK</v>
      </c>
      <c r="L816" s="6" t="str">
        <f>VLOOKUP(tblSalaries[[#This Row],[clean Country]],tblCountries[[Mapping]:[Region]],2,FALSE)</f>
        <v>Europe</v>
      </c>
      <c r="M816" s="6">
        <f>VLOOKUP(tblSalaries[[#This Row],[clean Country]],tblCountries[[Mapping]:[geo_latitude]],3,FALSE)</f>
        <v>-3.2765753000000002</v>
      </c>
      <c r="N816" s="6">
        <f>VLOOKUP(tblSalaries[[#This Row],[clean Country]],tblCountries[[Mapping]:[geo_latitude]],4,FALSE)</f>
        <v>54.702354499999998</v>
      </c>
      <c r="O816" s="6" t="s">
        <v>9</v>
      </c>
      <c r="P816" s="6">
        <v>20</v>
      </c>
      <c r="Q816" s="6" t="str">
        <f>IF(tblSalaries[[#This Row],[Years of Experience]]&lt;5,"&lt;5",IF(tblSalaries[[#This Row],[Years of Experience]]&lt;10,"&lt;10",IF(tblSalaries[[#This Row],[Years of Experience]]&lt;15,"&lt;15",IF(tblSalaries[[#This Row],[Years of Experience]]&lt;20,"&lt;20"," &gt;20"))))</f>
        <v xml:space="preserve"> &gt;20</v>
      </c>
      <c r="R816" s="14">
        <v>799</v>
      </c>
      <c r="S816" s="14">
        <f>VLOOKUP(tblSalaries[[#This Row],[clean Country]],Table3[[Country]:[GNI]],2,FALSE)</f>
        <v>35840</v>
      </c>
      <c r="T816" s="18">
        <f>tblSalaries[[#This Row],[Salary in USD]]/tblSalaries[[#This Row],[PPP GNI]]</f>
        <v>1.4073020286315037</v>
      </c>
      <c r="U816" s="27">
        <f>IF(ISNUMBER(VLOOKUP(tblSalaries[[#This Row],[clean Country]],calc!$B$22:$C$127,2,TRUE)),tblSalaries[[#This Row],[Salary in USD]],0.001)</f>
        <v>50437.70470615309</v>
      </c>
    </row>
    <row r="817" spans="2:21" ht="15" customHeight="1" x14ac:dyDescent="0.25">
      <c r="B817" s="6" t="s">
        <v>3778</v>
      </c>
      <c r="C817" s="7">
        <v>41072.769895833335</v>
      </c>
      <c r="D817" s="8">
        <v>32000</v>
      </c>
      <c r="E817" s="6">
        <v>32000</v>
      </c>
      <c r="F817" s="6" t="s">
        <v>69</v>
      </c>
      <c r="G817" s="9">
        <f>tblSalaries[[#This Row],[clean Salary (in local currency)]]*VLOOKUP(tblSalaries[[#This Row],[Currency]],tblXrate[],2,FALSE)</f>
        <v>50437.70470615309</v>
      </c>
      <c r="H817" s="6" t="s">
        <v>14</v>
      </c>
      <c r="I817" s="6" t="s">
        <v>20</v>
      </c>
      <c r="J817" s="6" t="s">
        <v>71</v>
      </c>
      <c r="K817" s="6" t="str">
        <f>VLOOKUP(tblSalaries[[#This Row],[Where do you work]],tblCountries[[Actual]:[Mapping]],2,FALSE)</f>
        <v>UK</v>
      </c>
      <c r="L817" s="6" t="str">
        <f>VLOOKUP(tblSalaries[[#This Row],[clean Country]],tblCountries[[Mapping]:[Region]],2,FALSE)</f>
        <v>Europe</v>
      </c>
      <c r="M817" s="6">
        <f>VLOOKUP(tblSalaries[[#This Row],[clean Country]],tblCountries[[Mapping]:[geo_latitude]],3,FALSE)</f>
        <v>-3.2765753000000002</v>
      </c>
      <c r="N817" s="6">
        <f>VLOOKUP(tblSalaries[[#This Row],[clean Country]],tblCountries[[Mapping]:[geo_latitude]],4,FALSE)</f>
        <v>54.702354499999998</v>
      </c>
      <c r="O817" s="6" t="s">
        <v>13</v>
      </c>
      <c r="P817" s="6">
        <v>1</v>
      </c>
      <c r="Q817" s="6" t="str">
        <f>IF(tblSalaries[[#This Row],[Years of Experience]]&lt;5,"&lt;5",IF(tblSalaries[[#This Row],[Years of Experience]]&lt;10,"&lt;10",IF(tblSalaries[[#This Row],[Years of Experience]]&lt;15,"&lt;15",IF(tblSalaries[[#This Row],[Years of Experience]]&lt;20,"&lt;20"," &gt;20"))))</f>
        <v>&lt;5</v>
      </c>
      <c r="R817" s="14">
        <v>800</v>
      </c>
      <c r="S817" s="14">
        <f>VLOOKUP(tblSalaries[[#This Row],[clean Country]],Table3[[Country]:[GNI]],2,FALSE)</f>
        <v>35840</v>
      </c>
      <c r="T817" s="18">
        <f>tblSalaries[[#This Row],[Salary in USD]]/tblSalaries[[#This Row],[PPP GNI]]</f>
        <v>1.4073020286315037</v>
      </c>
      <c r="U817" s="27">
        <f>IF(ISNUMBER(VLOOKUP(tblSalaries[[#This Row],[clean Country]],calc!$B$22:$C$127,2,TRUE)),tblSalaries[[#This Row],[Salary in USD]],0.001)</f>
        <v>50437.70470615309</v>
      </c>
    </row>
    <row r="818" spans="2:21" ht="15" customHeight="1" x14ac:dyDescent="0.25">
      <c r="B818" s="6" t="s">
        <v>3644</v>
      </c>
      <c r="C818" s="7">
        <v>41065.159745370373</v>
      </c>
      <c r="D818" s="8">
        <v>3300</v>
      </c>
      <c r="E818" s="6">
        <v>39600</v>
      </c>
      <c r="F818" s="6" t="s">
        <v>22</v>
      </c>
      <c r="G818" s="9">
        <f>tblSalaries[[#This Row],[clean Salary (in local currency)]]*VLOOKUP(tblSalaries[[#This Row],[Currency]],tblXrate[],2,FALSE)</f>
        <v>50307.817784067665</v>
      </c>
      <c r="H818" s="6" t="s">
        <v>1815</v>
      </c>
      <c r="I818" s="6" t="s">
        <v>52</v>
      </c>
      <c r="J818" s="6" t="s">
        <v>983</v>
      </c>
      <c r="K818" s="6" t="str">
        <f>VLOOKUP(tblSalaries[[#This Row],[Where do you work]],tblCountries[[Actual]:[Mapping]],2,FALSE)</f>
        <v>Europe</v>
      </c>
      <c r="L818" s="6" t="str">
        <f>VLOOKUP(tblSalaries[[#This Row],[clean Country]],tblCountries[[Mapping]:[Region]],2,FALSE)</f>
        <v>Europe</v>
      </c>
      <c r="M818" s="6">
        <f>VLOOKUP(tblSalaries[[#This Row],[clean Country]],tblCountries[[Mapping]:[geo_latitude]],3,FALSE)</f>
        <v>9.9999997</v>
      </c>
      <c r="N818" s="6">
        <f>VLOOKUP(tblSalaries[[#This Row],[clean Country]],tblCountries[[Mapping]:[geo_latitude]],4,FALSE)</f>
        <v>51.000000300000004</v>
      </c>
      <c r="O818" s="6" t="s">
        <v>25</v>
      </c>
      <c r="P818" s="6">
        <v>5</v>
      </c>
      <c r="Q818" s="6" t="str">
        <f>IF(tblSalaries[[#This Row],[Years of Experience]]&lt;5,"&lt;5",IF(tblSalaries[[#This Row],[Years of Experience]]&lt;10,"&lt;10",IF(tblSalaries[[#This Row],[Years of Experience]]&lt;15,"&lt;15",IF(tblSalaries[[#This Row],[Years of Experience]]&lt;20,"&lt;20"," &gt;20"))))</f>
        <v>&lt;10</v>
      </c>
      <c r="R818" s="14">
        <v>801</v>
      </c>
      <c r="S818" s="14">
        <f>VLOOKUP(tblSalaries[[#This Row],[clean Country]],Table3[[Country]:[GNI]],2,FALSE)</f>
        <v>31670</v>
      </c>
      <c r="T818" s="18">
        <f>tblSalaries[[#This Row],[Salary in USD]]/tblSalaries[[#This Row],[PPP GNI]]</f>
        <v>1.5885007194211451</v>
      </c>
      <c r="U818" s="27">
        <f>IF(ISNUMBER(VLOOKUP(tblSalaries[[#This Row],[clean Country]],calc!$B$22:$C$127,2,TRUE)),tblSalaries[[#This Row],[Salary in USD]],0.001)</f>
        <v>50307.817784067665</v>
      </c>
    </row>
    <row r="819" spans="2:21" ht="15" customHeight="1" x14ac:dyDescent="0.25">
      <c r="B819" s="6" t="s">
        <v>3161</v>
      </c>
      <c r="C819" s="7">
        <v>41057.95239583333</v>
      </c>
      <c r="D819" s="8">
        <v>31763</v>
      </c>
      <c r="E819" s="6">
        <v>31763</v>
      </c>
      <c r="F819" s="6" t="s">
        <v>69</v>
      </c>
      <c r="G819" s="9">
        <f>tblSalaries[[#This Row],[clean Salary (in local currency)]]*VLOOKUP(tblSalaries[[#This Row],[Currency]],tblXrate[],2,FALSE)</f>
        <v>50064.150455673145</v>
      </c>
      <c r="H819" s="6" t="s">
        <v>1322</v>
      </c>
      <c r="I819" s="6" t="s">
        <v>20</v>
      </c>
      <c r="J819" s="6" t="s">
        <v>71</v>
      </c>
      <c r="K819" s="6" t="str">
        <f>VLOOKUP(tblSalaries[[#This Row],[Where do you work]],tblCountries[[Actual]:[Mapping]],2,FALSE)</f>
        <v>UK</v>
      </c>
      <c r="L819" s="6" t="str">
        <f>VLOOKUP(tblSalaries[[#This Row],[clean Country]],tblCountries[[Mapping]:[Region]],2,FALSE)</f>
        <v>Europe</v>
      </c>
      <c r="M819" s="6">
        <f>VLOOKUP(tblSalaries[[#This Row],[clean Country]],tblCountries[[Mapping]:[geo_latitude]],3,FALSE)</f>
        <v>-3.2765753000000002</v>
      </c>
      <c r="N819" s="6">
        <f>VLOOKUP(tblSalaries[[#This Row],[clean Country]],tblCountries[[Mapping]:[geo_latitude]],4,FALSE)</f>
        <v>54.702354499999998</v>
      </c>
      <c r="O819" s="6" t="s">
        <v>18</v>
      </c>
      <c r="P819" s="6">
        <v>2</v>
      </c>
      <c r="Q819" s="6" t="str">
        <f>IF(tblSalaries[[#This Row],[Years of Experience]]&lt;5,"&lt;5",IF(tblSalaries[[#This Row],[Years of Experience]]&lt;10,"&lt;10",IF(tblSalaries[[#This Row],[Years of Experience]]&lt;15,"&lt;15",IF(tblSalaries[[#This Row],[Years of Experience]]&lt;20,"&lt;20"," &gt;20"))))</f>
        <v>&lt;5</v>
      </c>
      <c r="R819" s="14">
        <v>802</v>
      </c>
      <c r="S819" s="14">
        <f>VLOOKUP(tblSalaries[[#This Row],[clean Country]],Table3[[Country]:[GNI]],2,FALSE)</f>
        <v>35840</v>
      </c>
      <c r="T819" s="18">
        <f>tblSalaries[[#This Row],[Salary in USD]]/tblSalaries[[#This Row],[PPP GNI]]</f>
        <v>1.3968791979819517</v>
      </c>
      <c r="U819" s="27">
        <f>IF(ISNUMBER(VLOOKUP(tblSalaries[[#This Row],[clean Country]],calc!$B$22:$C$127,2,TRUE)),tblSalaries[[#This Row],[Salary in USD]],0.001)</f>
        <v>50064.150455673145</v>
      </c>
    </row>
    <row r="820" spans="2:21" ht="15" customHeight="1" x14ac:dyDescent="0.25">
      <c r="B820" s="6" t="s">
        <v>2028</v>
      </c>
      <c r="C820" s="7">
        <v>41054.180115740739</v>
      </c>
      <c r="D820" s="8">
        <v>50000</v>
      </c>
      <c r="E820" s="6">
        <v>50000</v>
      </c>
      <c r="F820" s="6" t="s">
        <v>6</v>
      </c>
      <c r="G820" s="9">
        <f>tblSalaries[[#This Row],[clean Salary (in local currency)]]*VLOOKUP(tblSalaries[[#This Row],[Currency]],tblXrate[],2,FALSE)</f>
        <v>50000</v>
      </c>
      <c r="H820" s="6" t="s">
        <v>50</v>
      </c>
      <c r="I820" s="6" t="s">
        <v>52</v>
      </c>
      <c r="J820" s="6" t="s">
        <v>8</v>
      </c>
      <c r="K820" s="6" t="str">
        <f>VLOOKUP(tblSalaries[[#This Row],[Where do you work]],tblCountries[[Actual]:[Mapping]],2,FALSE)</f>
        <v>India</v>
      </c>
      <c r="L820" s="6" t="str">
        <f>VLOOKUP(tblSalaries[[#This Row],[clean Country]],tblCountries[[Mapping]:[Region]],2,FALSE)</f>
        <v>Asia</v>
      </c>
      <c r="M820" s="6">
        <f>VLOOKUP(tblSalaries[[#This Row],[clean Country]],tblCountries[[Mapping]:[geo_latitude]],3,FALSE)</f>
        <v>79.718824157759499</v>
      </c>
      <c r="N820" s="6">
        <f>VLOOKUP(tblSalaries[[#This Row],[clean Country]],tblCountries[[Mapping]:[geo_latitude]],4,FALSE)</f>
        <v>22.134914550529199</v>
      </c>
      <c r="O820" s="6" t="s">
        <v>25</v>
      </c>
      <c r="P820" s="6"/>
      <c r="Q820" s="6" t="str">
        <f>IF(tblSalaries[[#This Row],[Years of Experience]]&lt;5,"&lt;5",IF(tblSalaries[[#This Row],[Years of Experience]]&lt;10,"&lt;10",IF(tblSalaries[[#This Row],[Years of Experience]]&lt;15,"&lt;15",IF(tblSalaries[[#This Row],[Years of Experience]]&lt;20,"&lt;20"," &gt;20"))))</f>
        <v>&lt;5</v>
      </c>
      <c r="R820" s="14">
        <v>803</v>
      </c>
      <c r="S820" s="14">
        <f>VLOOKUP(tblSalaries[[#This Row],[clean Country]],Table3[[Country]:[GNI]],2,FALSE)</f>
        <v>3400</v>
      </c>
      <c r="T820" s="18">
        <f>tblSalaries[[#This Row],[Salary in USD]]/tblSalaries[[#This Row],[PPP GNI]]</f>
        <v>14.705882352941176</v>
      </c>
      <c r="U820" s="27">
        <f>IF(ISNUMBER(VLOOKUP(tblSalaries[[#This Row],[clean Country]],calc!$B$22:$C$127,2,TRUE)),tblSalaries[[#This Row],[Salary in USD]],0.001)</f>
        <v>50000</v>
      </c>
    </row>
    <row r="821" spans="2:21" ht="15" customHeight="1" x14ac:dyDescent="0.25">
      <c r="B821" s="6" t="s">
        <v>2075</v>
      </c>
      <c r="C821" s="7">
        <v>41054.318310185183</v>
      </c>
      <c r="D821" s="8">
        <v>50000</v>
      </c>
      <c r="E821" s="6">
        <v>50000</v>
      </c>
      <c r="F821" s="6" t="s">
        <v>6</v>
      </c>
      <c r="G821" s="9">
        <f>tblSalaries[[#This Row],[clean Salary (in local currency)]]*VLOOKUP(tblSalaries[[#This Row],[Currency]],tblXrate[],2,FALSE)</f>
        <v>50000</v>
      </c>
      <c r="H821" s="6" t="s">
        <v>118</v>
      </c>
      <c r="I821" s="6" t="s">
        <v>20</v>
      </c>
      <c r="J821" s="6" t="s">
        <v>15</v>
      </c>
      <c r="K821" s="6" t="str">
        <f>VLOOKUP(tblSalaries[[#This Row],[Where do you work]],tblCountries[[Actual]:[Mapping]],2,FALSE)</f>
        <v>USA</v>
      </c>
      <c r="L821" s="6" t="str">
        <f>VLOOKUP(tblSalaries[[#This Row],[clean Country]],tblCountries[[Mapping]:[Region]],2,FALSE)</f>
        <v>America</v>
      </c>
      <c r="M821" s="6">
        <f>VLOOKUP(tblSalaries[[#This Row],[clean Country]],tblCountries[[Mapping]:[geo_latitude]],3,FALSE)</f>
        <v>-100.37109375</v>
      </c>
      <c r="N821" s="6">
        <f>VLOOKUP(tblSalaries[[#This Row],[clean Country]],tblCountries[[Mapping]:[geo_latitude]],4,FALSE)</f>
        <v>40.580584664127599</v>
      </c>
      <c r="O821" s="6" t="s">
        <v>13</v>
      </c>
      <c r="P821" s="6"/>
      <c r="Q821" s="6" t="str">
        <f>IF(tblSalaries[[#This Row],[Years of Experience]]&lt;5,"&lt;5",IF(tblSalaries[[#This Row],[Years of Experience]]&lt;10,"&lt;10",IF(tblSalaries[[#This Row],[Years of Experience]]&lt;15,"&lt;15",IF(tblSalaries[[#This Row],[Years of Experience]]&lt;20,"&lt;20"," &gt;20"))))</f>
        <v>&lt;5</v>
      </c>
      <c r="R821" s="14">
        <v>804</v>
      </c>
      <c r="S821" s="14">
        <f>VLOOKUP(tblSalaries[[#This Row],[clean Country]],Table3[[Country]:[GNI]],2,FALSE)</f>
        <v>47310</v>
      </c>
      <c r="T821" s="18">
        <f>tblSalaries[[#This Row],[Salary in USD]]/tblSalaries[[#This Row],[PPP GNI]]</f>
        <v>1.056859015007398</v>
      </c>
      <c r="U821" s="27">
        <f>IF(ISNUMBER(VLOOKUP(tblSalaries[[#This Row],[clean Country]],calc!$B$22:$C$127,2,TRUE)),tblSalaries[[#This Row],[Salary in USD]],0.001)</f>
        <v>1E-3</v>
      </c>
    </row>
    <row r="822" spans="2:21" ht="15" customHeight="1" x14ac:dyDescent="0.25">
      <c r="B822" s="6" t="s">
        <v>2086</v>
      </c>
      <c r="C822" s="7">
        <v>41054.980046296296</v>
      </c>
      <c r="D822" s="8">
        <v>50000</v>
      </c>
      <c r="E822" s="6">
        <v>50000</v>
      </c>
      <c r="F822" s="6" t="s">
        <v>6</v>
      </c>
      <c r="G822" s="9">
        <f>tblSalaries[[#This Row],[clean Salary (in local currency)]]*VLOOKUP(tblSalaries[[#This Row],[Currency]],tblXrate[],2,FALSE)</f>
        <v>50000</v>
      </c>
      <c r="H822" s="6" t="s">
        <v>134</v>
      </c>
      <c r="I822" s="6" t="s">
        <v>52</v>
      </c>
      <c r="J822" s="6" t="s">
        <v>15</v>
      </c>
      <c r="K822" s="6" t="str">
        <f>VLOOKUP(tblSalaries[[#This Row],[Where do you work]],tblCountries[[Actual]:[Mapping]],2,FALSE)</f>
        <v>USA</v>
      </c>
      <c r="L822" s="6" t="str">
        <f>VLOOKUP(tblSalaries[[#This Row],[clean Country]],tblCountries[[Mapping]:[Region]],2,FALSE)</f>
        <v>America</v>
      </c>
      <c r="M822" s="6">
        <f>VLOOKUP(tblSalaries[[#This Row],[clean Country]],tblCountries[[Mapping]:[geo_latitude]],3,FALSE)</f>
        <v>-100.37109375</v>
      </c>
      <c r="N822" s="6">
        <f>VLOOKUP(tblSalaries[[#This Row],[clean Country]],tblCountries[[Mapping]:[geo_latitude]],4,FALSE)</f>
        <v>40.580584664127599</v>
      </c>
      <c r="O822" s="6" t="s">
        <v>18</v>
      </c>
      <c r="P822" s="6"/>
      <c r="Q822" s="6" t="str">
        <f>IF(tblSalaries[[#This Row],[Years of Experience]]&lt;5,"&lt;5",IF(tblSalaries[[#This Row],[Years of Experience]]&lt;10,"&lt;10",IF(tblSalaries[[#This Row],[Years of Experience]]&lt;15,"&lt;15",IF(tblSalaries[[#This Row],[Years of Experience]]&lt;20,"&lt;20"," &gt;20"))))</f>
        <v>&lt;5</v>
      </c>
      <c r="R822" s="14">
        <v>805</v>
      </c>
      <c r="S822" s="14">
        <f>VLOOKUP(tblSalaries[[#This Row],[clean Country]],Table3[[Country]:[GNI]],2,FALSE)</f>
        <v>47310</v>
      </c>
      <c r="T822" s="18">
        <f>tblSalaries[[#This Row],[Salary in USD]]/tblSalaries[[#This Row],[PPP GNI]]</f>
        <v>1.056859015007398</v>
      </c>
      <c r="U822" s="27">
        <f>IF(ISNUMBER(VLOOKUP(tblSalaries[[#This Row],[clean Country]],calc!$B$22:$C$127,2,TRUE)),tblSalaries[[#This Row],[Salary in USD]],0.001)</f>
        <v>1E-3</v>
      </c>
    </row>
    <row r="823" spans="2:21" ht="15" customHeight="1" x14ac:dyDescent="0.25">
      <c r="B823" s="6" t="s">
        <v>2117</v>
      </c>
      <c r="C823" s="7">
        <v>41055.028726851851</v>
      </c>
      <c r="D823" s="8">
        <v>50000</v>
      </c>
      <c r="E823" s="6">
        <v>50000</v>
      </c>
      <c r="F823" s="6" t="s">
        <v>6</v>
      </c>
      <c r="G823" s="9">
        <f>tblSalaries[[#This Row],[clean Salary (in local currency)]]*VLOOKUP(tblSalaries[[#This Row],[Currency]],tblXrate[],2,FALSE)</f>
        <v>50000</v>
      </c>
      <c r="H823" s="6" t="s">
        <v>174</v>
      </c>
      <c r="I823" s="6" t="s">
        <v>67</v>
      </c>
      <c r="J823" s="6" t="s">
        <v>15</v>
      </c>
      <c r="K823" s="6" t="str">
        <f>VLOOKUP(tblSalaries[[#This Row],[Where do you work]],tblCountries[[Actual]:[Mapping]],2,FALSE)</f>
        <v>USA</v>
      </c>
      <c r="L823" s="6" t="str">
        <f>VLOOKUP(tblSalaries[[#This Row],[clean Country]],tblCountries[[Mapping]:[Region]],2,FALSE)</f>
        <v>America</v>
      </c>
      <c r="M823" s="6">
        <f>VLOOKUP(tblSalaries[[#This Row],[clean Country]],tblCountries[[Mapping]:[geo_latitude]],3,FALSE)</f>
        <v>-100.37109375</v>
      </c>
      <c r="N823" s="6">
        <f>VLOOKUP(tblSalaries[[#This Row],[clean Country]],tblCountries[[Mapping]:[geo_latitude]],4,FALSE)</f>
        <v>40.580584664127599</v>
      </c>
      <c r="O823" s="6" t="s">
        <v>9</v>
      </c>
      <c r="P823" s="6"/>
      <c r="Q823" s="6" t="str">
        <f>IF(tblSalaries[[#This Row],[Years of Experience]]&lt;5,"&lt;5",IF(tblSalaries[[#This Row],[Years of Experience]]&lt;10,"&lt;10",IF(tblSalaries[[#This Row],[Years of Experience]]&lt;15,"&lt;15",IF(tblSalaries[[#This Row],[Years of Experience]]&lt;20,"&lt;20"," &gt;20"))))</f>
        <v>&lt;5</v>
      </c>
      <c r="R823" s="14">
        <v>806</v>
      </c>
      <c r="S823" s="14">
        <f>VLOOKUP(tblSalaries[[#This Row],[clean Country]],Table3[[Country]:[GNI]],2,FALSE)</f>
        <v>47310</v>
      </c>
      <c r="T823" s="18">
        <f>tblSalaries[[#This Row],[Salary in USD]]/tblSalaries[[#This Row],[PPP GNI]]</f>
        <v>1.056859015007398</v>
      </c>
      <c r="U823" s="27">
        <f>IF(ISNUMBER(VLOOKUP(tblSalaries[[#This Row],[clean Country]],calc!$B$22:$C$127,2,TRUE)),tblSalaries[[#This Row],[Salary in USD]],0.001)</f>
        <v>1E-3</v>
      </c>
    </row>
    <row r="824" spans="2:21" ht="15" customHeight="1" x14ac:dyDescent="0.25">
      <c r="B824" s="6" t="s">
        <v>2128</v>
      </c>
      <c r="C824" s="7">
        <v>41055.029120370367</v>
      </c>
      <c r="D824" s="8">
        <v>50000</v>
      </c>
      <c r="E824" s="6">
        <v>50000</v>
      </c>
      <c r="F824" s="6" t="s">
        <v>6</v>
      </c>
      <c r="G824" s="9">
        <f>tblSalaries[[#This Row],[clean Salary (in local currency)]]*VLOOKUP(tblSalaries[[#This Row],[Currency]],tblXrate[],2,FALSE)</f>
        <v>50000</v>
      </c>
      <c r="H824" s="6" t="s">
        <v>189</v>
      </c>
      <c r="I824" s="6" t="s">
        <v>67</v>
      </c>
      <c r="J824" s="6" t="s">
        <v>15</v>
      </c>
      <c r="K824" s="6" t="str">
        <f>VLOOKUP(tblSalaries[[#This Row],[Where do you work]],tblCountries[[Actual]:[Mapping]],2,FALSE)</f>
        <v>USA</v>
      </c>
      <c r="L824" s="6" t="str">
        <f>VLOOKUP(tblSalaries[[#This Row],[clean Country]],tblCountries[[Mapping]:[Region]],2,FALSE)</f>
        <v>America</v>
      </c>
      <c r="M824" s="6">
        <f>VLOOKUP(tblSalaries[[#This Row],[clean Country]],tblCountries[[Mapping]:[geo_latitude]],3,FALSE)</f>
        <v>-100.37109375</v>
      </c>
      <c r="N824" s="6">
        <f>VLOOKUP(tblSalaries[[#This Row],[clean Country]],tblCountries[[Mapping]:[geo_latitude]],4,FALSE)</f>
        <v>40.580584664127599</v>
      </c>
      <c r="O824" s="6" t="s">
        <v>9</v>
      </c>
      <c r="P824" s="6"/>
      <c r="Q824" s="6" t="str">
        <f>IF(tblSalaries[[#This Row],[Years of Experience]]&lt;5,"&lt;5",IF(tblSalaries[[#This Row],[Years of Experience]]&lt;10,"&lt;10",IF(tblSalaries[[#This Row],[Years of Experience]]&lt;15,"&lt;15",IF(tblSalaries[[#This Row],[Years of Experience]]&lt;20,"&lt;20"," &gt;20"))))</f>
        <v>&lt;5</v>
      </c>
      <c r="R824" s="14">
        <v>807</v>
      </c>
      <c r="S824" s="14">
        <f>VLOOKUP(tblSalaries[[#This Row],[clean Country]],Table3[[Country]:[GNI]],2,FALSE)</f>
        <v>47310</v>
      </c>
      <c r="T824" s="18">
        <f>tblSalaries[[#This Row],[Salary in USD]]/tblSalaries[[#This Row],[PPP GNI]]</f>
        <v>1.056859015007398</v>
      </c>
      <c r="U824" s="27">
        <f>IF(ISNUMBER(VLOOKUP(tblSalaries[[#This Row],[clean Country]],calc!$B$22:$C$127,2,TRUE)),tblSalaries[[#This Row],[Salary in USD]],0.001)</f>
        <v>1E-3</v>
      </c>
    </row>
    <row r="825" spans="2:21" ht="15" customHeight="1" x14ac:dyDescent="0.25">
      <c r="B825" s="6" t="s">
        <v>2155</v>
      </c>
      <c r="C825" s="7">
        <v>41055.030821759261</v>
      </c>
      <c r="D825" s="8">
        <v>50000</v>
      </c>
      <c r="E825" s="6">
        <v>50000</v>
      </c>
      <c r="F825" s="6" t="s">
        <v>6</v>
      </c>
      <c r="G825" s="9">
        <f>tblSalaries[[#This Row],[clean Salary (in local currency)]]*VLOOKUP(tblSalaries[[#This Row],[Currency]],tblXrate[],2,FALSE)</f>
        <v>50000</v>
      </c>
      <c r="H825" s="6" t="s">
        <v>219</v>
      </c>
      <c r="I825" s="6" t="s">
        <v>20</v>
      </c>
      <c r="J825" s="6" t="s">
        <v>166</v>
      </c>
      <c r="K825" s="6" t="str">
        <f>VLOOKUP(tblSalaries[[#This Row],[Where do you work]],tblCountries[[Actual]:[Mapping]],2,FALSE)</f>
        <v>Mexico</v>
      </c>
      <c r="L825" s="6" t="str">
        <f>VLOOKUP(tblSalaries[[#This Row],[clean Country]],tblCountries[[Mapping]:[Region]],2,FALSE)</f>
        <v>Latin America</v>
      </c>
      <c r="M825" s="6">
        <f>VLOOKUP(tblSalaries[[#This Row],[clean Country]],tblCountries[[Mapping]:[geo_latitude]],3,FALSE)</f>
        <v>-103.373900728424</v>
      </c>
      <c r="N825" s="6">
        <f>VLOOKUP(tblSalaries[[#This Row],[clean Country]],tblCountries[[Mapping]:[geo_latitude]],4,FALSE)</f>
        <v>23.996424387451</v>
      </c>
      <c r="O825" s="6" t="s">
        <v>13</v>
      </c>
      <c r="P825" s="6"/>
      <c r="Q825" s="6" t="str">
        <f>IF(tblSalaries[[#This Row],[Years of Experience]]&lt;5,"&lt;5",IF(tblSalaries[[#This Row],[Years of Experience]]&lt;10,"&lt;10",IF(tblSalaries[[#This Row],[Years of Experience]]&lt;15,"&lt;15",IF(tblSalaries[[#This Row],[Years of Experience]]&lt;20,"&lt;20"," &gt;20"))))</f>
        <v>&lt;5</v>
      </c>
      <c r="R825" s="14">
        <v>808</v>
      </c>
      <c r="S825" s="14">
        <f>VLOOKUP(tblSalaries[[#This Row],[clean Country]],Table3[[Country]:[GNI]],2,FALSE)</f>
        <v>14400</v>
      </c>
      <c r="T825" s="18">
        <f>tblSalaries[[#This Row],[Salary in USD]]/tblSalaries[[#This Row],[PPP GNI]]</f>
        <v>3.4722222222222223</v>
      </c>
      <c r="U825" s="27">
        <f>IF(ISNUMBER(VLOOKUP(tblSalaries[[#This Row],[clean Country]],calc!$B$22:$C$127,2,TRUE)),tblSalaries[[#This Row],[Salary in USD]],0.001)</f>
        <v>50000</v>
      </c>
    </row>
    <row r="826" spans="2:21" ht="15" customHeight="1" x14ac:dyDescent="0.25">
      <c r="B826" s="6" t="s">
        <v>2212</v>
      </c>
      <c r="C826" s="7">
        <v>41055.037812499999</v>
      </c>
      <c r="D826" s="8">
        <v>50000</v>
      </c>
      <c r="E826" s="6">
        <v>50000</v>
      </c>
      <c r="F826" s="6" t="s">
        <v>6</v>
      </c>
      <c r="G826" s="9">
        <f>tblSalaries[[#This Row],[clean Salary (in local currency)]]*VLOOKUP(tblSalaries[[#This Row],[Currency]],tblXrate[],2,FALSE)</f>
        <v>50000</v>
      </c>
      <c r="H826" s="6" t="s">
        <v>283</v>
      </c>
      <c r="I826" s="6" t="s">
        <v>52</v>
      </c>
      <c r="J826" s="6" t="s">
        <v>15</v>
      </c>
      <c r="K826" s="6" t="str">
        <f>VLOOKUP(tblSalaries[[#This Row],[Where do you work]],tblCountries[[Actual]:[Mapping]],2,FALSE)</f>
        <v>USA</v>
      </c>
      <c r="L826" s="6" t="str">
        <f>VLOOKUP(tblSalaries[[#This Row],[clean Country]],tblCountries[[Mapping]:[Region]],2,FALSE)</f>
        <v>America</v>
      </c>
      <c r="M826" s="6">
        <f>VLOOKUP(tblSalaries[[#This Row],[clean Country]],tblCountries[[Mapping]:[geo_latitude]],3,FALSE)</f>
        <v>-100.37109375</v>
      </c>
      <c r="N826" s="6">
        <f>VLOOKUP(tblSalaries[[#This Row],[clean Country]],tblCountries[[Mapping]:[geo_latitude]],4,FALSE)</f>
        <v>40.580584664127599</v>
      </c>
      <c r="O826" s="6" t="s">
        <v>9</v>
      </c>
      <c r="P826" s="6"/>
      <c r="Q826" s="6" t="str">
        <f>IF(tblSalaries[[#This Row],[Years of Experience]]&lt;5,"&lt;5",IF(tblSalaries[[#This Row],[Years of Experience]]&lt;10,"&lt;10",IF(tblSalaries[[#This Row],[Years of Experience]]&lt;15,"&lt;15",IF(tblSalaries[[#This Row],[Years of Experience]]&lt;20,"&lt;20"," &gt;20"))))</f>
        <v>&lt;5</v>
      </c>
      <c r="R826" s="14">
        <v>809</v>
      </c>
      <c r="S826" s="14">
        <f>VLOOKUP(tblSalaries[[#This Row],[clean Country]],Table3[[Country]:[GNI]],2,FALSE)</f>
        <v>47310</v>
      </c>
      <c r="T826" s="18">
        <f>tblSalaries[[#This Row],[Salary in USD]]/tblSalaries[[#This Row],[PPP GNI]]</f>
        <v>1.056859015007398</v>
      </c>
      <c r="U826" s="27">
        <f>IF(ISNUMBER(VLOOKUP(tblSalaries[[#This Row],[clean Country]],calc!$B$22:$C$127,2,TRUE)),tblSalaries[[#This Row],[Salary in USD]],0.001)</f>
        <v>1E-3</v>
      </c>
    </row>
    <row r="827" spans="2:21" ht="15" customHeight="1" x14ac:dyDescent="0.25">
      <c r="B827" s="6" t="s">
        <v>2229</v>
      </c>
      <c r="C827" s="7">
        <v>41055.040347222224</v>
      </c>
      <c r="D827" s="8">
        <v>50000</v>
      </c>
      <c r="E827" s="6">
        <v>50000</v>
      </c>
      <c r="F827" s="6" t="s">
        <v>6</v>
      </c>
      <c r="G827" s="9">
        <f>tblSalaries[[#This Row],[clean Salary (in local currency)]]*VLOOKUP(tblSalaries[[#This Row],[Currency]],tblXrate[],2,FALSE)</f>
        <v>50000</v>
      </c>
      <c r="H827" s="6" t="s">
        <v>201</v>
      </c>
      <c r="I827" s="6" t="s">
        <v>52</v>
      </c>
      <c r="J827" s="6" t="s">
        <v>15</v>
      </c>
      <c r="K827" s="6" t="str">
        <f>VLOOKUP(tblSalaries[[#This Row],[Where do you work]],tblCountries[[Actual]:[Mapping]],2,FALSE)</f>
        <v>USA</v>
      </c>
      <c r="L827" s="6" t="str">
        <f>VLOOKUP(tblSalaries[[#This Row],[clean Country]],tblCountries[[Mapping]:[Region]],2,FALSE)</f>
        <v>America</v>
      </c>
      <c r="M827" s="6">
        <f>VLOOKUP(tblSalaries[[#This Row],[clean Country]],tblCountries[[Mapping]:[geo_latitude]],3,FALSE)</f>
        <v>-100.37109375</v>
      </c>
      <c r="N827" s="6">
        <f>VLOOKUP(tblSalaries[[#This Row],[clean Country]],tblCountries[[Mapping]:[geo_latitude]],4,FALSE)</f>
        <v>40.580584664127599</v>
      </c>
      <c r="O827" s="6" t="s">
        <v>9</v>
      </c>
      <c r="P827" s="6"/>
      <c r="Q827" s="6" t="str">
        <f>IF(tblSalaries[[#This Row],[Years of Experience]]&lt;5,"&lt;5",IF(tblSalaries[[#This Row],[Years of Experience]]&lt;10,"&lt;10",IF(tblSalaries[[#This Row],[Years of Experience]]&lt;15,"&lt;15",IF(tblSalaries[[#This Row],[Years of Experience]]&lt;20,"&lt;20"," &gt;20"))))</f>
        <v>&lt;5</v>
      </c>
      <c r="R827" s="14">
        <v>810</v>
      </c>
      <c r="S827" s="14">
        <f>VLOOKUP(tblSalaries[[#This Row],[clean Country]],Table3[[Country]:[GNI]],2,FALSE)</f>
        <v>47310</v>
      </c>
      <c r="T827" s="18">
        <f>tblSalaries[[#This Row],[Salary in USD]]/tblSalaries[[#This Row],[PPP GNI]]</f>
        <v>1.056859015007398</v>
      </c>
      <c r="U827" s="27">
        <f>IF(ISNUMBER(VLOOKUP(tblSalaries[[#This Row],[clean Country]],calc!$B$22:$C$127,2,TRUE)),tblSalaries[[#This Row],[Salary in USD]],0.001)</f>
        <v>1E-3</v>
      </c>
    </row>
    <row r="828" spans="2:21" ht="15" customHeight="1" x14ac:dyDescent="0.25">
      <c r="B828" s="6" t="s">
        <v>2244</v>
      </c>
      <c r="C828" s="7">
        <v>41055.043599537035</v>
      </c>
      <c r="D828" s="8">
        <v>50000</v>
      </c>
      <c r="E828" s="6">
        <v>50000</v>
      </c>
      <c r="F828" s="6" t="s">
        <v>6</v>
      </c>
      <c r="G828" s="9">
        <f>tblSalaries[[#This Row],[clean Salary (in local currency)]]*VLOOKUP(tblSalaries[[#This Row],[Currency]],tblXrate[],2,FALSE)</f>
        <v>50000</v>
      </c>
      <c r="H828" s="6" t="s">
        <v>214</v>
      </c>
      <c r="I828" s="6" t="s">
        <v>20</v>
      </c>
      <c r="J828" s="6" t="s">
        <v>15</v>
      </c>
      <c r="K828" s="6" t="str">
        <f>VLOOKUP(tblSalaries[[#This Row],[Where do you work]],tblCountries[[Actual]:[Mapping]],2,FALSE)</f>
        <v>USA</v>
      </c>
      <c r="L828" s="6" t="str">
        <f>VLOOKUP(tblSalaries[[#This Row],[clean Country]],tblCountries[[Mapping]:[Region]],2,FALSE)</f>
        <v>America</v>
      </c>
      <c r="M828" s="6">
        <f>VLOOKUP(tblSalaries[[#This Row],[clean Country]],tblCountries[[Mapping]:[geo_latitude]],3,FALSE)</f>
        <v>-100.37109375</v>
      </c>
      <c r="N828" s="6">
        <f>VLOOKUP(tblSalaries[[#This Row],[clean Country]],tblCountries[[Mapping]:[geo_latitude]],4,FALSE)</f>
        <v>40.580584664127599</v>
      </c>
      <c r="O828" s="6" t="s">
        <v>13</v>
      </c>
      <c r="P828" s="6"/>
      <c r="Q828" s="6" t="str">
        <f>IF(tblSalaries[[#This Row],[Years of Experience]]&lt;5,"&lt;5",IF(tblSalaries[[#This Row],[Years of Experience]]&lt;10,"&lt;10",IF(tblSalaries[[#This Row],[Years of Experience]]&lt;15,"&lt;15",IF(tblSalaries[[#This Row],[Years of Experience]]&lt;20,"&lt;20"," &gt;20"))))</f>
        <v>&lt;5</v>
      </c>
      <c r="R828" s="14">
        <v>811</v>
      </c>
      <c r="S828" s="14">
        <f>VLOOKUP(tblSalaries[[#This Row],[clean Country]],Table3[[Country]:[GNI]],2,FALSE)</f>
        <v>47310</v>
      </c>
      <c r="T828" s="18">
        <f>tblSalaries[[#This Row],[Salary in USD]]/tblSalaries[[#This Row],[PPP GNI]]</f>
        <v>1.056859015007398</v>
      </c>
      <c r="U828" s="27">
        <f>IF(ISNUMBER(VLOOKUP(tblSalaries[[#This Row],[clean Country]],calc!$B$22:$C$127,2,TRUE)),tblSalaries[[#This Row],[Salary in USD]],0.001)</f>
        <v>1E-3</v>
      </c>
    </row>
    <row r="829" spans="2:21" ht="15" customHeight="1" x14ac:dyDescent="0.25">
      <c r="B829" s="6" t="s">
        <v>2297</v>
      </c>
      <c r="C829" s="7">
        <v>41055.054965277777</v>
      </c>
      <c r="D829" s="8">
        <v>50000</v>
      </c>
      <c r="E829" s="6">
        <v>50000</v>
      </c>
      <c r="F829" s="6" t="s">
        <v>6</v>
      </c>
      <c r="G829" s="9">
        <f>tblSalaries[[#This Row],[clean Salary (in local currency)]]*VLOOKUP(tblSalaries[[#This Row],[Currency]],tblXrate[],2,FALSE)</f>
        <v>50000</v>
      </c>
      <c r="H829" s="6" t="s">
        <v>367</v>
      </c>
      <c r="I829" s="6" t="s">
        <v>20</v>
      </c>
      <c r="J829" s="6" t="s">
        <v>15</v>
      </c>
      <c r="K829" s="6" t="str">
        <f>VLOOKUP(tblSalaries[[#This Row],[Where do you work]],tblCountries[[Actual]:[Mapping]],2,FALSE)</f>
        <v>USA</v>
      </c>
      <c r="L829" s="6" t="str">
        <f>VLOOKUP(tblSalaries[[#This Row],[clean Country]],tblCountries[[Mapping]:[Region]],2,FALSE)</f>
        <v>America</v>
      </c>
      <c r="M829" s="6">
        <f>VLOOKUP(tblSalaries[[#This Row],[clean Country]],tblCountries[[Mapping]:[geo_latitude]],3,FALSE)</f>
        <v>-100.37109375</v>
      </c>
      <c r="N829" s="6">
        <f>VLOOKUP(tblSalaries[[#This Row],[clean Country]],tblCountries[[Mapping]:[geo_latitude]],4,FALSE)</f>
        <v>40.580584664127599</v>
      </c>
      <c r="O829" s="6" t="s">
        <v>13</v>
      </c>
      <c r="P829" s="6"/>
      <c r="Q829" s="6" t="str">
        <f>IF(tblSalaries[[#This Row],[Years of Experience]]&lt;5,"&lt;5",IF(tblSalaries[[#This Row],[Years of Experience]]&lt;10,"&lt;10",IF(tblSalaries[[#This Row],[Years of Experience]]&lt;15,"&lt;15",IF(tblSalaries[[#This Row],[Years of Experience]]&lt;20,"&lt;20"," &gt;20"))))</f>
        <v>&lt;5</v>
      </c>
      <c r="R829" s="14">
        <v>812</v>
      </c>
      <c r="S829" s="14">
        <f>VLOOKUP(tblSalaries[[#This Row],[clean Country]],Table3[[Country]:[GNI]],2,FALSE)</f>
        <v>47310</v>
      </c>
      <c r="T829" s="18">
        <f>tblSalaries[[#This Row],[Salary in USD]]/tblSalaries[[#This Row],[PPP GNI]]</f>
        <v>1.056859015007398</v>
      </c>
      <c r="U829" s="27">
        <f>IF(ISNUMBER(VLOOKUP(tblSalaries[[#This Row],[clean Country]],calc!$B$22:$C$127,2,TRUE)),tblSalaries[[#This Row],[Salary in USD]],0.001)</f>
        <v>1E-3</v>
      </c>
    </row>
    <row r="830" spans="2:21" ht="15" customHeight="1" x14ac:dyDescent="0.25">
      <c r="B830" s="6" t="s">
        <v>2336</v>
      </c>
      <c r="C830" s="7">
        <v>41055.064189814817</v>
      </c>
      <c r="D830" s="8">
        <v>50000</v>
      </c>
      <c r="E830" s="6">
        <v>50000</v>
      </c>
      <c r="F830" s="6" t="s">
        <v>6</v>
      </c>
      <c r="G830" s="9">
        <f>tblSalaries[[#This Row],[clean Salary (in local currency)]]*VLOOKUP(tblSalaries[[#This Row],[Currency]],tblXrate[],2,FALSE)</f>
        <v>50000</v>
      </c>
      <c r="H830" s="6" t="s">
        <v>411</v>
      </c>
      <c r="I830" s="6" t="s">
        <v>20</v>
      </c>
      <c r="J830" s="6" t="s">
        <v>15</v>
      </c>
      <c r="K830" s="6" t="str">
        <f>VLOOKUP(tblSalaries[[#This Row],[Where do you work]],tblCountries[[Actual]:[Mapping]],2,FALSE)</f>
        <v>USA</v>
      </c>
      <c r="L830" s="6" t="str">
        <f>VLOOKUP(tblSalaries[[#This Row],[clean Country]],tblCountries[[Mapping]:[Region]],2,FALSE)</f>
        <v>America</v>
      </c>
      <c r="M830" s="6">
        <f>VLOOKUP(tblSalaries[[#This Row],[clean Country]],tblCountries[[Mapping]:[geo_latitude]],3,FALSE)</f>
        <v>-100.37109375</v>
      </c>
      <c r="N830" s="6">
        <f>VLOOKUP(tblSalaries[[#This Row],[clean Country]],tblCountries[[Mapping]:[geo_latitude]],4,FALSE)</f>
        <v>40.580584664127599</v>
      </c>
      <c r="O830" s="6" t="s">
        <v>13</v>
      </c>
      <c r="P830" s="6"/>
      <c r="Q830" s="6" t="str">
        <f>IF(tblSalaries[[#This Row],[Years of Experience]]&lt;5,"&lt;5",IF(tblSalaries[[#This Row],[Years of Experience]]&lt;10,"&lt;10",IF(tblSalaries[[#This Row],[Years of Experience]]&lt;15,"&lt;15",IF(tblSalaries[[#This Row],[Years of Experience]]&lt;20,"&lt;20"," &gt;20"))))</f>
        <v>&lt;5</v>
      </c>
      <c r="R830" s="14">
        <v>813</v>
      </c>
      <c r="S830" s="14">
        <f>VLOOKUP(tblSalaries[[#This Row],[clean Country]],Table3[[Country]:[GNI]],2,FALSE)</f>
        <v>47310</v>
      </c>
      <c r="T830" s="18">
        <f>tblSalaries[[#This Row],[Salary in USD]]/tblSalaries[[#This Row],[PPP GNI]]</f>
        <v>1.056859015007398</v>
      </c>
      <c r="U830" s="27">
        <f>IF(ISNUMBER(VLOOKUP(tblSalaries[[#This Row],[clean Country]],calc!$B$22:$C$127,2,TRUE)),tblSalaries[[#This Row],[Salary in USD]],0.001)</f>
        <v>1E-3</v>
      </c>
    </row>
    <row r="831" spans="2:21" ht="15" customHeight="1" x14ac:dyDescent="0.25">
      <c r="B831" s="6" t="s">
        <v>2392</v>
      </c>
      <c r="C831" s="7">
        <v>41055.084108796298</v>
      </c>
      <c r="D831" s="8">
        <v>50000</v>
      </c>
      <c r="E831" s="6">
        <v>50000</v>
      </c>
      <c r="F831" s="6" t="s">
        <v>6</v>
      </c>
      <c r="G831" s="9">
        <f>tblSalaries[[#This Row],[clean Salary (in local currency)]]*VLOOKUP(tblSalaries[[#This Row],[Currency]],tblXrate[],2,FALSE)</f>
        <v>50000</v>
      </c>
      <c r="H831" s="6" t="s">
        <v>475</v>
      </c>
      <c r="I831" s="6" t="s">
        <v>52</v>
      </c>
      <c r="J831" s="6" t="s">
        <v>15</v>
      </c>
      <c r="K831" s="6" t="str">
        <f>VLOOKUP(tblSalaries[[#This Row],[Where do you work]],tblCountries[[Actual]:[Mapping]],2,FALSE)</f>
        <v>USA</v>
      </c>
      <c r="L831" s="6" t="str">
        <f>VLOOKUP(tblSalaries[[#This Row],[clean Country]],tblCountries[[Mapping]:[Region]],2,FALSE)</f>
        <v>America</v>
      </c>
      <c r="M831" s="6">
        <f>VLOOKUP(tblSalaries[[#This Row],[clean Country]],tblCountries[[Mapping]:[geo_latitude]],3,FALSE)</f>
        <v>-100.37109375</v>
      </c>
      <c r="N831" s="6">
        <f>VLOOKUP(tblSalaries[[#This Row],[clean Country]],tblCountries[[Mapping]:[geo_latitude]],4,FALSE)</f>
        <v>40.580584664127599</v>
      </c>
      <c r="O831" s="6" t="s">
        <v>18</v>
      </c>
      <c r="P831" s="6"/>
      <c r="Q831" s="6" t="str">
        <f>IF(tblSalaries[[#This Row],[Years of Experience]]&lt;5,"&lt;5",IF(tblSalaries[[#This Row],[Years of Experience]]&lt;10,"&lt;10",IF(tblSalaries[[#This Row],[Years of Experience]]&lt;15,"&lt;15",IF(tblSalaries[[#This Row],[Years of Experience]]&lt;20,"&lt;20"," &gt;20"))))</f>
        <v>&lt;5</v>
      </c>
      <c r="R831" s="14">
        <v>814</v>
      </c>
      <c r="S831" s="14">
        <f>VLOOKUP(tblSalaries[[#This Row],[clean Country]],Table3[[Country]:[GNI]],2,FALSE)</f>
        <v>47310</v>
      </c>
      <c r="T831" s="18">
        <f>tblSalaries[[#This Row],[Salary in USD]]/tblSalaries[[#This Row],[PPP GNI]]</f>
        <v>1.056859015007398</v>
      </c>
      <c r="U831" s="27">
        <f>IF(ISNUMBER(VLOOKUP(tblSalaries[[#This Row],[clean Country]],calc!$B$22:$C$127,2,TRUE)),tblSalaries[[#This Row],[Salary in USD]],0.001)</f>
        <v>1E-3</v>
      </c>
    </row>
    <row r="832" spans="2:21" ht="15" customHeight="1" x14ac:dyDescent="0.25">
      <c r="B832" s="6" t="s">
        <v>2451</v>
      </c>
      <c r="C832" s="7">
        <v>41055.121840277781</v>
      </c>
      <c r="D832" s="8">
        <v>50000</v>
      </c>
      <c r="E832" s="6">
        <v>50000</v>
      </c>
      <c r="F832" s="6" t="s">
        <v>6</v>
      </c>
      <c r="G832" s="9">
        <f>tblSalaries[[#This Row],[clean Salary (in local currency)]]*VLOOKUP(tblSalaries[[#This Row],[Currency]],tblXrate[],2,FALSE)</f>
        <v>50000</v>
      </c>
      <c r="H832" s="6" t="s">
        <v>545</v>
      </c>
      <c r="I832" s="6" t="s">
        <v>20</v>
      </c>
      <c r="J832" s="6" t="s">
        <v>15</v>
      </c>
      <c r="K832" s="6" t="str">
        <f>VLOOKUP(tblSalaries[[#This Row],[Where do you work]],tblCountries[[Actual]:[Mapping]],2,FALSE)</f>
        <v>USA</v>
      </c>
      <c r="L832" s="6" t="str">
        <f>VLOOKUP(tblSalaries[[#This Row],[clean Country]],tblCountries[[Mapping]:[Region]],2,FALSE)</f>
        <v>America</v>
      </c>
      <c r="M832" s="6">
        <f>VLOOKUP(tblSalaries[[#This Row],[clean Country]],tblCountries[[Mapping]:[geo_latitude]],3,FALSE)</f>
        <v>-100.37109375</v>
      </c>
      <c r="N832" s="6">
        <f>VLOOKUP(tblSalaries[[#This Row],[clean Country]],tblCountries[[Mapping]:[geo_latitude]],4,FALSE)</f>
        <v>40.580584664127599</v>
      </c>
      <c r="O832" s="6" t="s">
        <v>9</v>
      </c>
      <c r="P832" s="6"/>
      <c r="Q832" s="6" t="str">
        <f>IF(tblSalaries[[#This Row],[Years of Experience]]&lt;5,"&lt;5",IF(tblSalaries[[#This Row],[Years of Experience]]&lt;10,"&lt;10",IF(tblSalaries[[#This Row],[Years of Experience]]&lt;15,"&lt;15",IF(tblSalaries[[#This Row],[Years of Experience]]&lt;20,"&lt;20"," &gt;20"))))</f>
        <v>&lt;5</v>
      </c>
      <c r="R832" s="14">
        <v>815</v>
      </c>
      <c r="S832" s="14">
        <f>VLOOKUP(tblSalaries[[#This Row],[clean Country]],Table3[[Country]:[GNI]],2,FALSE)</f>
        <v>47310</v>
      </c>
      <c r="T832" s="18">
        <f>tblSalaries[[#This Row],[Salary in USD]]/tblSalaries[[#This Row],[PPP GNI]]</f>
        <v>1.056859015007398</v>
      </c>
      <c r="U832" s="27">
        <f>IF(ISNUMBER(VLOOKUP(tblSalaries[[#This Row],[clean Country]],calc!$B$22:$C$127,2,TRUE)),tblSalaries[[#This Row],[Salary in USD]],0.001)</f>
        <v>1E-3</v>
      </c>
    </row>
    <row r="833" spans="2:21" ht="15" customHeight="1" x14ac:dyDescent="0.25">
      <c r="B833" s="6" t="s">
        <v>2471</v>
      </c>
      <c r="C833" s="7">
        <v>41055.135428240741</v>
      </c>
      <c r="D833" s="8">
        <v>50000</v>
      </c>
      <c r="E833" s="6">
        <v>50000</v>
      </c>
      <c r="F833" s="6" t="s">
        <v>6</v>
      </c>
      <c r="G833" s="9">
        <f>tblSalaries[[#This Row],[clean Salary (in local currency)]]*VLOOKUP(tblSalaries[[#This Row],[Currency]],tblXrate[],2,FALSE)</f>
        <v>50000</v>
      </c>
      <c r="H833" s="6" t="s">
        <v>570</v>
      </c>
      <c r="I833" s="6" t="s">
        <v>20</v>
      </c>
      <c r="J833" s="6" t="s">
        <v>15</v>
      </c>
      <c r="K833" s="6" t="str">
        <f>VLOOKUP(tblSalaries[[#This Row],[Where do you work]],tblCountries[[Actual]:[Mapping]],2,FALSE)</f>
        <v>USA</v>
      </c>
      <c r="L833" s="6" t="str">
        <f>VLOOKUP(tblSalaries[[#This Row],[clean Country]],tblCountries[[Mapping]:[Region]],2,FALSE)</f>
        <v>America</v>
      </c>
      <c r="M833" s="6">
        <f>VLOOKUP(tblSalaries[[#This Row],[clean Country]],tblCountries[[Mapping]:[geo_latitude]],3,FALSE)</f>
        <v>-100.37109375</v>
      </c>
      <c r="N833" s="6">
        <f>VLOOKUP(tblSalaries[[#This Row],[clean Country]],tblCountries[[Mapping]:[geo_latitude]],4,FALSE)</f>
        <v>40.580584664127599</v>
      </c>
      <c r="O833" s="6" t="s">
        <v>9</v>
      </c>
      <c r="P833" s="6"/>
      <c r="Q833" s="6" t="str">
        <f>IF(tblSalaries[[#This Row],[Years of Experience]]&lt;5,"&lt;5",IF(tblSalaries[[#This Row],[Years of Experience]]&lt;10,"&lt;10",IF(tblSalaries[[#This Row],[Years of Experience]]&lt;15,"&lt;15",IF(tblSalaries[[#This Row],[Years of Experience]]&lt;20,"&lt;20"," &gt;20"))))</f>
        <v>&lt;5</v>
      </c>
      <c r="R833" s="14">
        <v>816</v>
      </c>
      <c r="S833" s="14">
        <f>VLOOKUP(tblSalaries[[#This Row],[clean Country]],Table3[[Country]:[GNI]],2,FALSE)</f>
        <v>47310</v>
      </c>
      <c r="T833" s="18">
        <f>tblSalaries[[#This Row],[Salary in USD]]/tblSalaries[[#This Row],[PPP GNI]]</f>
        <v>1.056859015007398</v>
      </c>
      <c r="U833" s="27">
        <f>IF(ISNUMBER(VLOOKUP(tblSalaries[[#This Row],[clean Country]],calc!$B$22:$C$127,2,TRUE)),tblSalaries[[#This Row],[Salary in USD]],0.001)</f>
        <v>1E-3</v>
      </c>
    </row>
    <row r="834" spans="2:21" ht="15" customHeight="1" x14ac:dyDescent="0.25">
      <c r="B834" s="6" t="s">
        <v>2485</v>
      </c>
      <c r="C834" s="7">
        <v>41055.146921296298</v>
      </c>
      <c r="D834" s="8">
        <v>50000</v>
      </c>
      <c r="E834" s="6">
        <v>50000</v>
      </c>
      <c r="F834" s="6" t="s">
        <v>6</v>
      </c>
      <c r="G834" s="9">
        <f>tblSalaries[[#This Row],[clean Salary (in local currency)]]*VLOOKUP(tblSalaries[[#This Row],[Currency]],tblXrate[],2,FALSE)</f>
        <v>50000</v>
      </c>
      <c r="H834" s="6" t="s">
        <v>590</v>
      </c>
      <c r="I834" s="6" t="s">
        <v>20</v>
      </c>
      <c r="J834" s="6" t="s">
        <v>15</v>
      </c>
      <c r="K834" s="6" t="str">
        <f>VLOOKUP(tblSalaries[[#This Row],[Where do you work]],tblCountries[[Actual]:[Mapping]],2,FALSE)</f>
        <v>USA</v>
      </c>
      <c r="L834" s="6" t="str">
        <f>VLOOKUP(tblSalaries[[#This Row],[clean Country]],tblCountries[[Mapping]:[Region]],2,FALSE)</f>
        <v>America</v>
      </c>
      <c r="M834" s="6">
        <f>VLOOKUP(tblSalaries[[#This Row],[clean Country]],tblCountries[[Mapping]:[geo_latitude]],3,FALSE)</f>
        <v>-100.37109375</v>
      </c>
      <c r="N834" s="6">
        <f>VLOOKUP(tblSalaries[[#This Row],[clean Country]],tblCountries[[Mapping]:[geo_latitude]],4,FALSE)</f>
        <v>40.580584664127599</v>
      </c>
      <c r="O834" s="6" t="s">
        <v>9</v>
      </c>
      <c r="P834" s="6"/>
      <c r="Q834" s="6" t="str">
        <f>IF(tblSalaries[[#This Row],[Years of Experience]]&lt;5,"&lt;5",IF(tblSalaries[[#This Row],[Years of Experience]]&lt;10,"&lt;10",IF(tblSalaries[[#This Row],[Years of Experience]]&lt;15,"&lt;15",IF(tblSalaries[[#This Row],[Years of Experience]]&lt;20,"&lt;20"," &gt;20"))))</f>
        <v>&lt;5</v>
      </c>
      <c r="R834" s="14">
        <v>817</v>
      </c>
      <c r="S834" s="14">
        <f>VLOOKUP(tblSalaries[[#This Row],[clean Country]],Table3[[Country]:[GNI]],2,FALSE)</f>
        <v>47310</v>
      </c>
      <c r="T834" s="18">
        <f>tblSalaries[[#This Row],[Salary in USD]]/tblSalaries[[#This Row],[PPP GNI]]</f>
        <v>1.056859015007398</v>
      </c>
      <c r="U834" s="27">
        <f>IF(ISNUMBER(VLOOKUP(tblSalaries[[#This Row],[clean Country]],calc!$B$22:$C$127,2,TRUE)),tblSalaries[[#This Row],[Salary in USD]],0.001)</f>
        <v>1E-3</v>
      </c>
    </row>
    <row r="835" spans="2:21" ht="15" customHeight="1" x14ac:dyDescent="0.25">
      <c r="B835" s="6" t="s">
        <v>2535</v>
      </c>
      <c r="C835" s="7">
        <v>41055.222719907404</v>
      </c>
      <c r="D835" s="8">
        <v>50000</v>
      </c>
      <c r="E835" s="6">
        <v>50000</v>
      </c>
      <c r="F835" s="6" t="s">
        <v>6</v>
      </c>
      <c r="G835" s="9">
        <f>tblSalaries[[#This Row],[clean Salary (in local currency)]]*VLOOKUP(tblSalaries[[#This Row],[Currency]],tblXrate[],2,FALSE)</f>
        <v>50000</v>
      </c>
      <c r="H835" s="6" t="s">
        <v>640</v>
      </c>
      <c r="I835" s="6" t="s">
        <v>20</v>
      </c>
      <c r="J835" s="6" t="s">
        <v>15</v>
      </c>
      <c r="K835" s="6" t="str">
        <f>VLOOKUP(tblSalaries[[#This Row],[Where do you work]],tblCountries[[Actual]:[Mapping]],2,FALSE)</f>
        <v>USA</v>
      </c>
      <c r="L835" s="6" t="str">
        <f>VLOOKUP(tblSalaries[[#This Row],[clean Country]],tblCountries[[Mapping]:[Region]],2,FALSE)</f>
        <v>America</v>
      </c>
      <c r="M835" s="6">
        <f>VLOOKUP(tblSalaries[[#This Row],[clean Country]],tblCountries[[Mapping]:[geo_latitude]],3,FALSE)</f>
        <v>-100.37109375</v>
      </c>
      <c r="N835" s="6">
        <f>VLOOKUP(tblSalaries[[#This Row],[clean Country]],tblCountries[[Mapping]:[geo_latitude]],4,FALSE)</f>
        <v>40.580584664127599</v>
      </c>
      <c r="O835" s="6" t="s">
        <v>18</v>
      </c>
      <c r="P835" s="6"/>
      <c r="Q835" s="6" t="str">
        <f>IF(tblSalaries[[#This Row],[Years of Experience]]&lt;5,"&lt;5",IF(tblSalaries[[#This Row],[Years of Experience]]&lt;10,"&lt;10",IF(tblSalaries[[#This Row],[Years of Experience]]&lt;15,"&lt;15",IF(tblSalaries[[#This Row],[Years of Experience]]&lt;20,"&lt;20"," &gt;20"))))</f>
        <v>&lt;5</v>
      </c>
      <c r="R835" s="14">
        <v>818</v>
      </c>
      <c r="S835" s="14">
        <f>VLOOKUP(tblSalaries[[#This Row],[clean Country]],Table3[[Country]:[GNI]],2,FALSE)</f>
        <v>47310</v>
      </c>
      <c r="T835" s="18">
        <f>tblSalaries[[#This Row],[Salary in USD]]/tblSalaries[[#This Row],[PPP GNI]]</f>
        <v>1.056859015007398</v>
      </c>
      <c r="U835" s="27">
        <f>IF(ISNUMBER(VLOOKUP(tblSalaries[[#This Row],[clean Country]],calc!$B$22:$C$127,2,TRUE)),tblSalaries[[#This Row],[Salary in USD]],0.001)</f>
        <v>1E-3</v>
      </c>
    </row>
    <row r="836" spans="2:21" ht="15" customHeight="1" x14ac:dyDescent="0.25">
      <c r="B836" s="6" t="s">
        <v>2537</v>
      </c>
      <c r="C836" s="7">
        <v>41055.225185185183</v>
      </c>
      <c r="D836" s="8">
        <v>50000</v>
      </c>
      <c r="E836" s="6">
        <v>50000</v>
      </c>
      <c r="F836" s="6" t="s">
        <v>6</v>
      </c>
      <c r="G836" s="9">
        <f>tblSalaries[[#This Row],[clean Salary (in local currency)]]*VLOOKUP(tblSalaries[[#This Row],[Currency]],tblXrate[],2,FALSE)</f>
        <v>50000</v>
      </c>
      <c r="H836" s="6" t="s">
        <v>643</v>
      </c>
      <c r="I836" s="6" t="s">
        <v>20</v>
      </c>
      <c r="J836" s="6" t="s">
        <v>644</v>
      </c>
      <c r="K836" s="6" t="str">
        <f>VLOOKUP(tblSalaries[[#This Row],[Where do you work]],tblCountries[[Actual]:[Mapping]],2,FALSE)</f>
        <v>self-employed</v>
      </c>
      <c r="L836" s="6"/>
      <c r="M836" s="6"/>
      <c r="N836" s="6"/>
      <c r="O836" s="6" t="s">
        <v>9</v>
      </c>
      <c r="P836" s="6"/>
      <c r="Q836" s="6" t="str">
        <f>IF(tblSalaries[[#This Row],[Years of Experience]]&lt;5,"&lt;5",IF(tblSalaries[[#This Row],[Years of Experience]]&lt;10,"&lt;10",IF(tblSalaries[[#This Row],[Years of Experience]]&lt;15,"&lt;15",IF(tblSalaries[[#This Row],[Years of Experience]]&lt;20,"&lt;20"," &gt;20"))))</f>
        <v>&lt;5</v>
      </c>
      <c r="R836" s="14">
        <v>819</v>
      </c>
      <c r="S836" s="14" t="e">
        <f>VLOOKUP(tblSalaries[[#This Row],[clean Country]],Table3[[Country]:[GNI]],2,FALSE)</f>
        <v>#N/A</v>
      </c>
      <c r="T836" s="18" t="e">
        <f>tblSalaries[[#This Row],[Salary in USD]]/tblSalaries[[#This Row],[PPP GNI]]</f>
        <v>#N/A</v>
      </c>
      <c r="U836" s="27">
        <f>IF(ISNUMBER(VLOOKUP(tblSalaries[[#This Row],[clean Country]],calc!$B$22:$C$127,2,TRUE)),tblSalaries[[#This Row],[Salary in USD]],0.001)</f>
        <v>1E-3</v>
      </c>
    </row>
    <row r="837" spans="2:21" ht="15" customHeight="1" x14ac:dyDescent="0.25">
      <c r="B837" s="6" t="s">
        <v>2547</v>
      </c>
      <c r="C837" s="7">
        <v>41055.232638888891</v>
      </c>
      <c r="D837" s="8">
        <v>50000</v>
      </c>
      <c r="E837" s="6">
        <v>50000</v>
      </c>
      <c r="F837" s="6" t="s">
        <v>6</v>
      </c>
      <c r="G837" s="9">
        <f>tblSalaries[[#This Row],[clean Salary (in local currency)]]*VLOOKUP(tblSalaries[[#This Row],[Currency]],tblXrate[],2,FALSE)</f>
        <v>50000</v>
      </c>
      <c r="H837" s="6" t="s">
        <v>651</v>
      </c>
      <c r="I837" s="6" t="s">
        <v>52</v>
      </c>
      <c r="J837" s="6" t="s">
        <v>15</v>
      </c>
      <c r="K837" s="6" t="str">
        <f>VLOOKUP(tblSalaries[[#This Row],[Where do you work]],tblCountries[[Actual]:[Mapping]],2,FALSE)</f>
        <v>USA</v>
      </c>
      <c r="L837" s="6" t="str">
        <f>VLOOKUP(tblSalaries[[#This Row],[clean Country]],tblCountries[[Mapping]:[Region]],2,FALSE)</f>
        <v>America</v>
      </c>
      <c r="M837" s="6">
        <f>VLOOKUP(tblSalaries[[#This Row],[clean Country]],tblCountries[[Mapping]:[geo_latitude]],3,FALSE)</f>
        <v>-100.37109375</v>
      </c>
      <c r="N837" s="6">
        <f>VLOOKUP(tblSalaries[[#This Row],[clean Country]],tblCountries[[Mapping]:[geo_latitude]],4,FALSE)</f>
        <v>40.580584664127599</v>
      </c>
      <c r="O837" s="6" t="s">
        <v>9</v>
      </c>
      <c r="P837" s="6"/>
      <c r="Q837" s="6" t="str">
        <f>IF(tblSalaries[[#This Row],[Years of Experience]]&lt;5,"&lt;5",IF(tblSalaries[[#This Row],[Years of Experience]]&lt;10,"&lt;10",IF(tblSalaries[[#This Row],[Years of Experience]]&lt;15,"&lt;15",IF(tblSalaries[[#This Row],[Years of Experience]]&lt;20,"&lt;20"," &gt;20"))))</f>
        <v>&lt;5</v>
      </c>
      <c r="R837" s="14">
        <v>820</v>
      </c>
      <c r="S837" s="14">
        <f>VLOOKUP(tblSalaries[[#This Row],[clean Country]],Table3[[Country]:[GNI]],2,FALSE)</f>
        <v>47310</v>
      </c>
      <c r="T837" s="18">
        <f>tblSalaries[[#This Row],[Salary in USD]]/tblSalaries[[#This Row],[PPP GNI]]</f>
        <v>1.056859015007398</v>
      </c>
      <c r="U837" s="27">
        <f>IF(ISNUMBER(VLOOKUP(tblSalaries[[#This Row],[clean Country]],calc!$B$22:$C$127,2,TRUE)),tblSalaries[[#This Row],[Salary in USD]],0.001)</f>
        <v>1E-3</v>
      </c>
    </row>
    <row r="838" spans="2:21" ht="15" customHeight="1" x14ac:dyDescent="0.25">
      <c r="B838" s="6" t="s">
        <v>2579</v>
      </c>
      <c r="C838" s="7">
        <v>41055.317974537036</v>
      </c>
      <c r="D838" s="8">
        <v>50000</v>
      </c>
      <c r="E838" s="6">
        <v>50000</v>
      </c>
      <c r="F838" s="6" t="s">
        <v>6</v>
      </c>
      <c r="G838" s="9">
        <f>tblSalaries[[#This Row],[clean Salary (in local currency)]]*VLOOKUP(tblSalaries[[#This Row],[Currency]],tblXrate[],2,FALSE)</f>
        <v>50000</v>
      </c>
      <c r="H838" s="6" t="s">
        <v>660</v>
      </c>
      <c r="I838" s="6" t="s">
        <v>67</v>
      </c>
      <c r="J838" s="6" t="s">
        <v>15</v>
      </c>
      <c r="K838" s="6" t="str">
        <f>VLOOKUP(tblSalaries[[#This Row],[Where do you work]],tblCountries[[Actual]:[Mapping]],2,FALSE)</f>
        <v>USA</v>
      </c>
      <c r="L838" s="6" t="str">
        <f>VLOOKUP(tblSalaries[[#This Row],[clean Country]],tblCountries[[Mapping]:[Region]],2,FALSE)</f>
        <v>America</v>
      </c>
      <c r="M838" s="6">
        <f>VLOOKUP(tblSalaries[[#This Row],[clean Country]],tblCountries[[Mapping]:[geo_latitude]],3,FALSE)</f>
        <v>-100.37109375</v>
      </c>
      <c r="N838" s="6">
        <f>VLOOKUP(tblSalaries[[#This Row],[clean Country]],tblCountries[[Mapping]:[geo_latitude]],4,FALSE)</f>
        <v>40.580584664127599</v>
      </c>
      <c r="O838" s="6" t="s">
        <v>18</v>
      </c>
      <c r="P838" s="6">
        <v>10</v>
      </c>
      <c r="Q838" s="6" t="str">
        <f>IF(tblSalaries[[#This Row],[Years of Experience]]&lt;5,"&lt;5",IF(tblSalaries[[#This Row],[Years of Experience]]&lt;10,"&lt;10",IF(tblSalaries[[#This Row],[Years of Experience]]&lt;15,"&lt;15",IF(tblSalaries[[#This Row],[Years of Experience]]&lt;20,"&lt;20"," &gt;20"))))</f>
        <v>&lt;15</v>
      </c>
      <c r="R838" s="14">
        <v>821</v>
      </c>
      <c r="S838" s="14">
        <f>VLOOKUP(tblSalaries[[#This Row],[clean Country]],Table3[[Country]:[GNI]],2,FALSE)</f>
        <v>47310</v>
      </c>
      <c r="T838" s="18">
        <f>tblSalaries[[#This Row],[Salary in USD]]/tblSalaries[[#This Row],[PPP GNI]]</f>
        <v>1.056859015007398</v>
      </c>
      <c r="U838" s="27">
        <f>IF(ISNUMBER(VLOOKUP(tblSalaries[[#This Row],[clean Country]],calc!$B$22:$C$127,2,TRUE)),tblSalaries[[#This Row],[Salary in USD]],0.001)</f>
        <v>1E-3</v>
      </c>
    </row>
    <row r="839" spans="2:21" ht="15" customHeight="1" x14ac:dyDescent="0.25">
      <c r="B839" s="6" t="s">
        <v>2595</v>
      </c>
      <c r="C839" s="7">
        <v>41055.369444444441</v>
      </c>
      <c r="D839" s="8">
        <v>50000</v>
      </c>
      <c r="E839" s="6">
        <v>50000</v>
      </c>
      <c r="F839" s="6" t="s">
        <v>6</v>
      </c>
      <c r="G839" s="9">
        <f>tblSalaries[[#This Row],[clean Salary (in local currency)]]*VLOOKUP(tblSalaries[[#This Row],[Currency]],tblXrate[],2,FALSE)</f>
        <v>50000</v>
      </c>
      <c r="H839" s="6" t="s">
        <v>696</v>
      </c>
      <c r="I839" s="6" t="s">
        <v>52</v>
      </c>
      <c r="J839" s="6" t="s">
        <v>8</v>
      </c>
      <c r="K839" s="6" t="str">
        <f>VLOOKUP(tblSalaries[[#This Row],[Where do you work]],tblCountries[[Actual]:[Mapping]],2,FALSE)</f>
        <v>India</v>
      </c>
      <c r="L839" s="6" t="str">
        <f>VLOOKUP(tblSalaries[[#This Row],[clean Country]],tblCountries[[Mapping]:[Region]],2,FALSE)</f>
        <v>Asia</v>
      </c>
      <c r="M839" s="6">
        <f>VLOOKUP(tblSalaries[[#This Row],[clean Country]],tblCountries[[Mapping]:[geo_latitude]],3,FALSE)</f>
        <v>79.718824157759499</v>
      </c>
      <c r="N839" s="6">
        <f>VLOOKUP(tblSalaries[[#This Row],[clean Country]],tblCountries[[Mapping]:[geo_latitude]],4,FALSE)</f>
        <v>22.134914550529199</v>
      </c>
      <c r="O839" s="6" t="s">
        <v>25</v>
      </c>
      <c r="P839" s="6">
        <v>25</v>
      </c>
      <c r="Q839" s="6" t="str">
        <f>IF(tblSalaries[[#This Row],[Years of Experience]]&lt;5,"&lt;5",IF(tblSalaries[[#This Row],[Years of Experience]]&lt;10,"&lt;10",IF(tblSalaries[[#This Row],[Years of Experience]]&lt;15,"&lt;15",IF(tblSalaries[[#This Row],[Years of Experience]]&lt;20,"&lt;20"," &gt;20"))))</f>
        <v xml:space="preserve"> &gt;20</v>
      </c>
      <c r="R839" s="14">
        <v>822</v>
      </c>
      <c r="S839" s="14">
        <f>VLOOKUP(tblSalaries[[#This Row],[clean Country]],Table3[[Country]:[GNI]],2,FALSE)</f>
        <v>3400</v>
      </c>
      <c r="T839" s="18">
        <f>tblSalaries[[#This Row],[Salary in USD]]/tblSalaries[[#This Row],[PPP GNI]]</f>
        <v>14.705882352941176</v>
      </c>
      <c r="U839" s="27">
        <f>IF(ISNUMBER(VLOOKUP(tblSalaries[[#This Row],[clean Country]],calc!$B$22:$C$127,2,TRUE)),tblSalaries[[#This Row],[Salary in USD]],0.001)</f>
        <v>50000</v>
      </c>
    </row>
    <row r="840" spans="2:21" ht="15" customHeight="1" x14ac:dyDescent="0.25">
      <c r="B840" s="6" t="s">
        <v>2600</v>
      </c>
      <c r="C840" s="7">
        <v>41055.394814814812</v>
      </c>
      <c r="D840" s="8">
        <v>50000</v>
      </c>
      <c r="E840" s="6">
        <v>50000</v>
      </c>
      <c r="F840" s="6" t="s">
        <v>6</v>
      </c>
      <c r="G840" s="9">
        <f>tblSalaries[[#This Row],[clean Salary (in local currency)]]*VLOOKUP(tblSalaries[[#This Row],[Currency]],tblXrate[],2,FALSE)</f>
        <v>50000</v>
      </c>
      <c r="H840" s="6" t="s">
        <v>703</v>
      </c>
      <c r="I840" s="6" t="s">
        <v>52</v>
      </c>
      <c r="J840" s="6" t="s">
        <v>8</v>
      </c>
      <c r="K840" s="6" t="str">
        <f>VLOOKUP(tblSalaries[[#This Row],[Where do you work]],tblCountries[[Actual]:[Mapping]],2,FALSE)</f>
        <v>India</v>
      </c>
      <c r="L840" s="6" t="str">
        <f>VLOOKUP(tblSalaries[[#This Row],[clean Country]],tblCountries[[Mapping]:[Region]],2,FALSE)</f>
        <v>Asia</v>
      </c>
      <c r="M840" s="6">
        <f>VLOOKUP(tblSalaries[[#This Row],[clean Country]],tblCountries[[Mapping]:[geo_latitude]],3,FALSE)</f>
        <v>79.718824157759499</v>
      </c>
      <c r="N840" s="6">
        <f>VLOOKUP(tblSalaries[[#This Row],[clean Country]],tblCountries[[Mapping]:[geo_latitude]],4,FALSE)</f>
        <v>22.134914550529199</v>
      </c>
      <c r="O840" s="6" t="s">
        <v>25</v>
      </c>
      <c r="P840" s="6">
        <v>10</v>
      </c>
      <c r="Q840" s="6" t="str">
        <f>IF(tblSalaries[[#This Row],[Years of Experience]]&lt;5,"&lt;5",IF(tblSalaries[[#This Row],[Years of Experience]]&lt;10,"&lt;10",IF(tblSalaries[[#This Row],[Years of Experience]]&lt;15,"&lt;15",IF(tblSalaries[[#This Row],[Years of Experience]]&lt;20,"&lt;20"," &gt;20"))))</f>
        <v>&lt;15</v>
      </c>
      <c r="R840" s="14">
        <v>823</v>
      </c>
      <c r="S840" s="14">
        <f>VLOOKUP(tblSalaries[[#This Row],[clean Country]],Table3[[Country]:[GNI]],2,FALSE)</f>
        <v>3400</v>
      </c>
      <c r="T840" s="18">
        <f>tblSalaries[[#This Row],[Salary in USD]]/tblSalaries[[#This Row],[PPP GNI]]</f>
        <v>14.705882352941176</v>
      </c>
      <c r="U840" s="27">
        <f>IF(ISNUMBER(VLOOKUP(tblSalaries[[#This Row],[clean Country]],calc!$B$22:$C$127,2,TRUE)),tblSalaries[[#This Row],[Salary in USD]],0.001)</f>
        <v>50000</v>
      </c>
    </row>
    <row r="841" spans="2:21" ht="15" customHeight="1" x14ac:dyDescent="0.25">
      <c r="B841" s="6" t="s">
        <v>2618</v>
      </c>
      <c r="C841" s="7">
        <v>41055.460486111115</v>
      </c>
      <c r="D841" s="8">
        <v>50000</v>
      </c>
      <c r="E841" s="6">
        <v>50000</v>
      </c>
      <c r="F841" s="6" t="s">
        <v>6</v>
      </c>
      <c r="G841" s="9">
        <f>tblSalaries[[#This Row],[clean Salary (in local currency)]]*VLOOKUP(tblSalaries[[#This Row],[Currency]],tblXrate[],2,FALSE)</f>
        <v>50000</v>
      </c>
      <c r="H841" s="6" t="s">
        <v>724</v>
      </c>
      <c r="I841" s="6" t="s">
        <v>52</v>
      </c>
      <c r="J841" s="6" t="s">
        <v>15</v>
      </c>
      <c r="K841" s="6" t="str">
        <f>VLOOKUP(tblSalaries[[#This Row],[Where do you work]],tblCountries[[Actual]:[Mapping]],2,FALSE)</f>
        <v>USA</v>
      </c>
      <c r="L841" s="6" t="str">
        <f>VLOOKUP(tblSalaries[[#This Row],[clean Country]],tblCountries[[Mapping]:[Region]],2,FALSE)</f>
        <v>America</v>
      </c>
      <c r="M841" s="6">
        <f>VLOOKUP(tblSalaries[[#This Row],[clean Country]],tblCountries[[Mapping]:[geo_latitude]],3,FALSE)</f>
        <v>-100.37109375</v>
      </c>
      <c r="N841" s="6">
        <f>VLOOKUP(tblSalaries[[#This Row],[clean Country]],tblCountries[[Mapping]:[geo_latitude]],4,FALSE)</f>
        <v>40.580584664127599</v>
      </c>
      <c r="O841" s="6" t="s">
        <v>9</v>
      </c>
      <c r="P841" s="6">
        <v>20</v>
      </c>
      <c r="Q841" s="6" t="str">
        <f>IF(tblSalaries[[#This Row],[Years of Experience]]&lt;5,"&lt;5",IF(tblSalaries[[#This Row],[Years of Experience]]&lt;10,"&lt;10",IF(tblSalaries[[#This Row],[Years of Experience]]&lt;15,"&lt;15",IF(tblSalaries[[#This Row],[Years of Experience]]&lt;20,"&lt;20"," &gt;20"))))</f>
        <v xml:space="preserve"> &gt;20</v>
      </c>
      <c r="R841" s="14">
        <v>824</v>
      </c>
      <c r="S841" s="14">
        <f>VLOOKUP(tblSalaries[[#This Row],[clean Country]],Table3[[Country]:[GNI]],2,FALSE)</f>
        <v>47310</v>
      </c>
      <c r="T841" s="18">
        <f>tblSalaries[[#This Row],[Salary in USD]]/tblSalaries[[#This Row],[PPP GNI]]</f>
        <v>1.056859015007398</v>
      </c>
      <c r="U841" s="27">
        <f>IF(ISNUMBER(VLOOKUP(tblSalaries[[#This Row],[clean Country]],calc!$B$22:$C$127,2,TRUE)),tblSalaries[[#This Row],[Salary in USD]],0.001)</f>
        <v>1E-3</v>
      </c>
    </row>
    <row r="842" spans="2:21" ht="15" customHeight="1" x14ac:dyDescent="0.25">
      <c r="B842" s="6" t="s">
        <v>2683</v>
      </c>
      <c r="C842" s="7">
        <v>41055.555347222224</v>
      </c>
      <c r="D842" s="8">
        <v>50000</v>
      </c>
      <c r="E842" s="6">
        <v>50000</v>
      </c>
      <c r="F842" s="6" t="s">
        <v>6</v>
      </c>
      <c r="G842" s="9">
        <f>tblSalaries[[#This Row],[clean Salary (in local currency)]]*VLOOKUP(tblSalaries[[#This Row],[Currency]],tblXrate[],2,FALSE)</f>
        <v>50000</v>
      </c>
      <c r="H842" s="6" t="s">
        <v>791</v>
      </c>
      <c r="I842" s="6" t="s">
        <v>52</v>
      </c>
      <c r="J842" s="6" t="s">
        <v>8</v>
      </c>
      <c r="K842" s="6" t="str">
        <f>VLOOKUP(tblSalaries[[#This Row],[Where do you work]],tblCountries[[Actual]:[Mapping]],2,FALSE)</f>
        <v>India</v>
      </c>
      <c r="L842" s="6" t="str">
        <f>VLOOKUP(tblSalaries[[#This Row],[clean Country]],tblCountries[[Mapping]:[Region]],2,FALSE)</f>
        <v>Asia</v>
      </c>
      <c r="M842" s="6">
        <f>VLOOKUP(tblSalaries[[#This Row],[clean Country]],tblCountries[[Mapping]:[geo_latitude]],3,FALSE)</f>
        <v>79.718824157759499</v>
      </c>
      <c r="N842" s="6">
        <f>VLOOKUP(tblSalaries[[#This Row],[clean Country]],tblCountries[[Mapping]:[geo_latitude]],4,FALSE)</f>
        <v>22.134914550529199</v>
      </c>
      <c r="O842" s="6" t="s">
        <v>18</v>
      </c>
      <c r="P842" s="6">
        <v>20</v>
      </c>
      <c r="Q842" s="6" t="str">
        <f>IF(tblSalaries[[#This Row],[Years of Experience]]&lt;5,"&lt;5",IF(tblSalaries[[#This Row],[Years of Experience]]&lt;10,"&lt;10",IF(tblSalaries[[#This Row],[Years of Experience]]&lt;15,"&lt;15",IF(tblSalaries[[#This Row],[Years of Experience]]&lt;20,"&lt;20"," &gt;20"))))</f>
        <v xml:space="preserve"> &gt;20</v>
      </c>
      <c r="R842" s="14">
        <v>825</v>
      </c>
      <c r="S842" s="14">
        <f>VLOOKUP(tblSalaries[[#This Row],[clean Country]],Table3[[Country]:[GNI]],2,FALSE)</f>
        <v>3400</v>
      </c>
      <c r="T842" s="18">
        <f>tblSalaries[[#This Row],[Salary in USD]]/tblSalaries[[#This Row],[PPP GNI]]</f>
        <v>14.705882352941176</v>
      </c>
      <c r="U842" s="27">
        <f>IF(ISNUMBER(VLOOKUP(tblSalaries[[#This Row],[clean Country]],calc!$B$22:$C$127,2,TRUE)),tblSalaries[[#This Row],[Salary in USD]],0.001)</f>
        <v>50000</v>
      </c>
    </row>
    <row r="843" spans="2:21" ht="15" customHeight="1" x14ac:dyDescent="0.25">
      <c r="B843" s="6" t="s">
        <v>2859</v>
      </c>
      <c r="C843" s="7">
        <v>41056.275868055556</v>
      </c>
      <c r="D843" s="8">
        <v>50000</v>
      </c>
      <c r="E843" s="6">
        <v>50000</v>
      </c>
      <c r="F843" s="6" t="s">
        <v>6</v>
      </c>
      <c r="G843" s="9">
        <f>tblSalaries[[#This Row],[clean Salary (in local currency)]]*VLOOKUP(tblSalaries[[#This Row],[Currency]],tblXrate[],2,FALSE)</f>
        <v>50000</v>
      </c>
      <c r="H843" s="6" t="s">
        <v>998</v>
      </c>
      <c r="I843" s="6" t="s">
        <v>4001</v>
      </c>
      <c r="J843" s="6" t="s">
        <v>15</v>
      </c>
      <c r="K843" s="6" t="str">
        <f>VLOOKUP(tblSalaries[[#This Row],[Where do you work]],tblCountries[[Actual]:[Mapping]],2,FALSE)</f>
        <v>USA</v>
      </c>
      <c r="L843" s="6" t="str">
        <f>VLOOKUP(tblSalaries[[#This Row],[clean Country]],tblCountries[[Mapping]:[Region]],2,FALSE)</f>
        <v>America</v>
      </c>
      <c r="M843" s="6">
        <f>VLOOKUP(tblSalaries[[#This Row],[clean Country]],tblCountries[[Mapping]:[geo_latitude]],3,FALSE)</f>
        <v>-100.37109375</v>
      </c>
      <c r="N843" s="6">
        <f>VLOOKUP(tblSalaries[[#This Row],[clean Country]],tblCountries[[Mapping]:[geo_latitude]],4,FALSE)</f>
        <v>40.580584664127599</v>
      </c>
      <c r="O843" s="6" t="s">
        <v>13</v>
      </c>
      <c r="P843" s="6">
        <v>15</v>
      </c>
      <c r="Q843" s="6" t="str">
        <f>IF(tblSalaries[[#This Row],[Years of Experience]]&lt;5,"&lt;5",IF(tblSalaries[[#This Row],[Years of Experience]]&lt;10,"&lt;10",IF(tblSalaries[[#This Row],[Years of Experience]]&lt;15,"&lt;15",IF(tblSalaries[[#This Row],[Years of Experience]]&lt;20,"&lt;20"," &gt;20"))))</f>
        <v>&lt;20</v>
      </c>
      <c r="R843" s="14">
        <v>826</v>
      </c>
      <c r="S843" s="14">
        <f>VLOOKUP(tblSalaries[[#This Row],[clean Country]],Table3[[Country]:[GNI]],2,FALSE)</f>
        <v>47310</v>
      </c>
      <c r="T843" s="18">
        <f>tblSalaries[[#This Row],[Salary in USD]]/tblSalaries[[#This Row],[PPP GNI]]</f>
        <v>1.056859015007398</v>
      </c>
      <c r="U843" s="27">
        <f>IF(ISNUMBER(VLOOKUP(tblSalaries[[#This Row],[clean Country]],calc!$B$22:$C$127,2,TRUE)),tblSalaries[[#This Row],[Salary in USD]],0.001)</f>
        <v>1E-3</v>
      </c>
    </row>
    <row r="844" spans="2:21" ht="15" customHeight="1" x14ac:dyDescent="0.25">
      <c r="B844" s="6" t="s">
        <v>3053</v>
      </c>
      <c r="C844" s="7">
        <v>41057.620162037034</v>
      </c>
      <c r="D844" s="8">
        <v>50000</v>
      </c>
      <c r="E844" s="6">
        <v>50000</v>
      </c>
      <c r="F844" s="6" t="s">
        <v>6</v>
      </c>
      <c r="G844" s="9">
        <f>tblSalaries[[#This Row],[clean Salary (in local currency)]]*VLOOKUP(tblSalaries[[#This Row],[Currency]],tblXrate[],2,FALSE)</f>
        <v>50000</v>
      </c>
      <c r="H844" s="6" t="s">
        <v>593</v>
      </c>
      <c r="I844" s="6" t="s">
        <v>4001</v>
      </c>
      <c r="J844" s="6" t="s">
        <v>8</v>
      </c>
      <c r="K844" s="6" t="str">
        <f>VLOOKUP(tblSalaries[[#This Row],[Where do you work]],tblCountries[[Actual]:[Mapping]],2,FALSE)</f>
        <v>India</v>
      </c>
      <c r="L844" s="6" t="str">
        <f>VLOOKUP(tblSalaries[[#This Row],[clean Country]],tblCountries[[Mapping]:[Region]],2,FALSE)</f>
        <v>Asia</v>
      </c>
      <c r="M844" s="6">
        <f>VLOOKUP(tblSalaries[[#This Row],[clean Country]],tblCountries[[Mapping]:[geo_latitude]],3,FALSE)</f>
        <v>79.718824157759499</v>
      </c>
      <c r="N844" s="6">
        <f>VLOOKUP(tblSalaries[[#This Row],[clean Country]],tblCountries[[Mapping]:[geo_latitude]],4,FALSE)</f>
        <v>22.134914550529199</v>
      </c>
      <c r="O844" s="6" t="s">
        <v>25</v>
      </c>
      <c r="P844" s="6">
        <v>26</v>
      </c>
      <c r="Q844" s="6" t="str">
        <f>IF(tblSalaries[[#This Row],[Years of Experience]]&lt;5,"&lt;5",IF(tblSalaries[[#This Row],[Years of Experience]]&lt;10,"&lt;10",IF(tblSalaries[[#This Row],[Years of Experience]]&lt;15,"&lt;15",IF(tblSalaries[[#This Row],[Years of Experience]]&lt;20,"&lt;20"," &gt;20"))))</f>
        <v xml:space="preserve"> &gt;20</v>
      </c>
      <c r="R844" s="14">
        <v>827</v>
      </c>
      <c r="S844" s="14">
        <f>VLOOKUP(tblSalaries[[#This Row],[clean Country]],Table3[[Country]:[GNI]],2,FALSE)</f>
        <v>3400</v>
      </c>
      <c r="T844" s="18">
        <f>tblSalaries[[#This Row],[Salary in USD]]/tblSalaries[[#This Row],[PPP GNI]]</f>
        <v>14.705882352941176</v>
      </c>
      <c r="U844" s="27">
        <f>IF(ISNUMBER(VLOOKUP(tblSalaries[[#This Row],[clean Country]],calc!$B$22:$C$127,2,TRUE)),tblSalaries[[#This Row],[Salary in USD]],0.001)</f>
        <v>50000</v>
      </c>
    </row>
    <row r="845" spans="2:21" ht="15" customHeight="1" x14ac:dyDescent="0.25">
      <c r="B845" s="6" t="s">
        <v>3070</v>
      </c>
      <c r="C845" s="7">
        <v>41057.658599537041</v>
      </c>
      <c r="D845" s="8" t="s">
        <v>1223</v>
      </c>
      <c r="E845" s="6">
        <v>50000</v>
      </c>
      <c r="F845" s="6" t="s">
        <v>6</v>
      </c>
      <c r="G845" s="9">
        <f>tblSalaries[[#This Row],[clean Salary (in local currency)]]*VLOOKUP(tblSalaries[[#This Row],[Currency]],tblXrate[],2,FALSE)</f>
        <v>50000</v>
      </c>
      <c r="H845" s="6" t="s">
        <v>1224</v>
      </c>
      <c r="I845" s="6" t="s">
        <v>52</v>
      </c>
      <c r="J845" s="6" t="s">
        <v>8</v>
      </c>
      <c r="K845" s="6" t="str">
        <f>VLOOKUP(tblSalaries[[#This Row],[Where do you work]],tblCountries[[Actual]:[Mapping]],2,FALSE)</f>
        <v>India</v>
      </c>
      <c r="L845" s="6" t="str">
        <f>VLOOKUP(tblSalaries[[#This Row],[clean Country]],tblCountries[[Mapping]:[Region]],2,FALSE)</f>
        <v>Asia</v>
      </c>
      <c r="M845" s="6">
        <f>VLOOKUP(tblSalaries[[#This Row],[clean Country]],tblCountries[[Mapping]:[geo_latitude]],3,FALSE)</f>
        <v>79.718824157759499</v>
      </c>
      <c r="N845" s="6">
        <f>VLOOKUP(tblSalaries[[#This Row],[clean Country]],tblCountries[[Mapping]:[geo_latitude]],4,FALSE)</f>
        <v>22.134914550529199</v>
      </c>
      <c r="O845" s="6" t="s">
        <v>18</v>
      </c>
      <c r="P845" s="6">
        <v>30</v>
      </c>
      <c r="Q845" s="6" t="str">
        <f>IF(tblSalaries[[#This Row],[Years of Experience]]&lt;5,"&lt;5",IF(tblSalaries[[#This Row],[Years of Experience]]&lt;10,"&lt;10",IF(tblSalaries[[#This Row],[Years of Experience]]&lt;15,"&lt;15",IF(tblSalaries[[#This Row],[Years of Experience]]&lt;20,"&lt;20"," &gt;20"))))</f>
        <v xml:space="preserve"> &gt;20</v>
      </c>
      <c r="R845" s="14">
        <v>828</v>
      </c>
      <c r="S845" s="14">
        <f>VLOOKUP(tblSalaries[[#This Row],[clean Country]],Table3[[Country]:[GNI]],2,FALSE)</f>
        <v>3400</v>
      </c>
      <c r="T845" s="18">
        <f>tblSalaries[[#This Row],[Salary in USD]]/tblSalaries[[#This Row],[PPP GNI]]</f>
        <v>14.705882352941176</v>
      </c>
      <c r="U845" s="27">
        <f>IF(ISNUMBER(VLOOKUP(tblSalaries[[#This Row],[clean Country]],calc!$B$22:$C$127,2,TRUE)),tblSalaries[[#This Row],[Salary in USD]],0.001)</f>
        <v>50000</v>
      </c>
    </row>
    <row r="846" spans="2:21" ht="15" customHeight="1" x14ac:dyDescent="0.25">
      <c r="B846" s="6" t="s">
        <v>3150</v>
      </c>
      <c r="C846" s="7">
        <v>41057.943483796298</v>
      </c>
      <c r="D846" s="8" t="s">
        <v>1309</v>
      </c>
      <c r="E846" s="6">
        <v>50000</v>
      </c>
      <c r="F846" s="6" t="s">
        <v>6</v>
      </c>
      <c r="G846" s="9">
        <f>tblSalaries[[#This Row],[clean Salary (in local currency)]]*VLOOKUP(tblSalaries[[#This Row],[Currency]],tblXrate[],2,FALSE)</f>
        <v>50000</v>
      </c>
      <c r="H846" s="6" t="s">
        <v>564</v>
      </c>
      <c r="I846" s="6" t="s">
        <v>52</v>
      </c>
      <c r="J846" s="6" t="s">
        <v>88</v>
      </c>
      <c r="K846" s="6" t="str">
        <f>VLOOKUP(tblSalaries[[#This Row],[Where do you work]],tblCountries[[Actual]:[Mapping]],2,FALSE)</f>
        <v>Canada</v>
      </c>
      <c r="L846" s="6" t="str">
        <f>VLOOKUP(tblSalaries[[#This Row],[clean Country]],tblCountries[[Mapping]:[Region]],2,FALSE)</f>
        <v>America</v>
      </c>
      <c r="M846" s="6">
        <f>VLOOKUP(tblSalaries[[#This Row],[clean Country]],tblCountries[[Mapping]:[geo_latitude]],3,FALSE)</f>
        <v>-96.081121840459303</v>
      </c>
      <c r="N846" s="6">
        <f>VLOOKUP(tblSalaries[[#This Row],[clean Country]],tblCountries[[Mapping]:[geo_latitude]],4,FALSE)</f>
        <v>62.8661033080922</v>
      </c>
      <c r="O846" s="6" t="s">
        <v>25</v>
      </c>
      <c r="P846" s="6">
        <v>5</v>
      </c>
      <c r="Q846" s="6" t="str">
        <f>IF(tblSalaries[[#This Row],[Years of Experience]]&lt;5,"&lt;5",IF(tblSalaries[[#This Row],[Years of Experience]]&lt;10,"&lt;10",IF(tblSalaries[[#This Row],[Years of Experience]]&lt;15,"&lt;15",IF(tblSalaries[[#This Row],[Years of Experience]]&lt;20,"&lt;20"," &gt;20"))))</f>
        <v>&lt;10</v>
      </c>
      <c r="R846" s="14">
        <v>829</v>
      </c>
      <c r="S846" s="14">
        <f>VLOOKUP(tblSalaries[[#This Row],[clean Country]],Table3[[Country]:[GNI]],2,FALSE)</f>
        <v>38370</v>
      </c>
      <c r="T846" s="18">
        <f>tblSalaries[[#This Row],[Salary in USD]]/tblSalaries[[#This Row],[PPP GNI]]</f>
        <v>1.3031013812874641</v>
      </c>
      <c r="U846" s="27">
        <f>IF(ISNUMBER(VLOOKUP(tblSalaries[[#This Row],[clean Country]],calc!$B$22:$C$127,2,TRUE)),tblSalaries[[#This Row],[Salary in USD]],0.001)</f>
        <v>1E-3</v>
      </c>
    </row>
    <row r="847" spans="2:21" ht="15" customHeight="1" x14ac:dyDescent="0.25">
      <c r="B847" s="6" t="s">
        <v>3165</v>
      </c>
      <c r="C847" s="7">
        <v>41057.955324074072</v>
      </c>
      <c r="D847" s="8" t="s">
        <v>1328</v>
      </c>
      <c r="E847" s="6">
        <v>50000</v>
      </c>
      <c r="F847" s="6" t="s">
        <v>6</v>
      </c>
      <c r="G847" s="9">
        <f>tblSalaries[[#This Row],[clean Salary (in local currency)]]*VLOOKUP(tblSalaries[[#This Row],[Currency]],tblXrate[],2,FALSE)</f>
        <v>50000</v>
      </c>
      <c r="H847" s="6" t="s">
        <v>279</v>
      </c>
      <c r="I847" s="6" t="s">
        <v>279</v>
      </c>
      <c r="J847" s="6" t="s">
        <v>171</v>
      </c>
      <c r="K847" s="6" t="str">
        <f>VLOOKUP(tblSalaries[[#This Row],[Where do you work]],tblCountries[[Actual]:[Mapping]],2,FALSE)</f>
        <v>Singapore</v>
      </c>
      <c r="L847" s="6" t="str">
        <f>VLOOKUP(tblSalaries[[#This Row],[clean Country]],tblCountries[[Mapping]:[Region]],2,FALSE)</f>
        <v>Asia</v>
      </c>
      <c r="M847" s="6">
        <f>VLOOKUP(tblSalaries[[#This Row],[clean Country]],tblCountries[[Mapping]:[geo_latitude]],3,FALSE)</f>
        <v>103.8194992</v>
      </c>
      <c r="N847" s="6">
        <f>VLOOKUP(tblSalaries[[#This Row],[clean Country]],tblCountries[[Mapping]:[geo_latitude]],4,FALSE)</f>
        <v>1.3571070000000001</v>
      </c>
      <c r="O847" s="6" t="s">
        <v>18</v>
      </c>
      <c r="P847" s="6">
        <v>25</v>
      </c>
      <c r="Q847" s="6" t="str">
        <f>IF(tblSalaries[[#This Row],[Years of Experience]]&lt;5,"&lt;5",IF(tblSalaries[[#This Row],[Years of Experience]]&lt;10,"&lt;10",IF(tblSalaries[[#This Row],[Years of Experience]]&lt;15,"&lt;15",IF(tblSalaries[[#This Row],[Years of Experience]]&lt;20,"&lt;20"," &gt;20"))))</f>
        <v xml:space="preserve"> &gt;20</v>
      </c>
      <c r="R847" s="14">
        <v>830</v>
      </c>
      <c r="S847" s="14">
        <f>VLOOKUP(tblSalaries[[#This Row],[clean Country]],Table3[[Country]:[GNI]],2,FALSE)</f>
        <v>55790</v>
      </c>
      <c r="T847" s="18">
        <f>tblSalaries[[#This Row],[Salary in USD]]/tblSalaries[[#This Row],[PPP GNI]]</f>
        <v>0.89621796020792255</v>
      </c>
      <c r="U847" s="27">
        <f>IF(ISNUMBER(VLOOKUP(tblSalaries[[#This Row],[clean Country]],calc!$B$22:$C$127,2,TRUE)),tblSalaries[[#This Row],[Salary in USD]],0.001)</f>
        <v>50000</v>
      </c>
    </row>
    <row r="848" spans="2:21" ht="15" customHeight="1" x14ac:dyDescent="0.25">
      <c r="B848" s="6" t="s">
        <v>3260</v>
      </c>
      <c r="C848" s="7">
        <v>41058.45244212963</v>
      </c>
      <c r="D848" s="8">
        <v>50000</v>
      </c>
      <c r="E848" s="6">
        <v>50000</v>
      </c>
      <c r="F848" s="6" t="s">
        <v>6</v>
      </c>
      <c r="G848" s="9">
        <f>tblSalaries[[#This Row],[clean Salary (in local currency)]]*VLOOKUP(tblSalaries[[#This Row],[Currency]],tblXrate[],2,FALSE)</f>
        <v>50000</v>
      </c>
      <c r="H848" s="6" t="s">
        <v>153</v>
      </c>
      <c r="I848" s="6" t="s">
        <v>20</v>
      </c>
      <c r="J848" s="6" t="s">
        <v>15</v>
      </c>
      <c r="K848" s="6" t="str">
        <f>VLOOKUP(tblSalaries[[#This Row],[Where do you work]],tblCountries[[Actual]:[Mapping]],2,FALSE)</f>
        <v>USA</v>
      </c>
      <c r="L848" s="6" t="str">
        <f>VLOOKUP(tblSalaries[[#This Row],[clean Country]],tblCountries[[Mapping]:[Region]],2,FALSE)</f>
        <v>America</v>
      </c>
      <c r="M848" s="6">
        <f>VLOOKUP(tblSalaries[[#This Row],[clean Country]],tblCountries[[Mapping]:[geo_latitude]],3,FALSE)</f>
        <v>-100.37109375</v>
      </c>
      <c r="N848" s="6">
        <f>VLOOKUP(tblSalaries[[#This Row],[clean Country]],tblCountries[[Mapping]:[geo_latitude]],4,FALSE)</f>
        <v>40.580584664127599</v>
      </c>
      <c r="O848" s="6" t="s">
        <v>9</v>
      </c>
      <c r="P848" s="6">
        <v>3</v>
      </c>
      <c r="Q848" s="6" t="str">
        <f>IF(tblSalaries[[#This Row],[Years of Experience]]&lt;5,"&lt;5",IF(tblSalaries[[#This Row],[Years of Experience]]&lt;10,"&lt;10",IF(tblSalaries[[#This Row],[Years of Experience]]&lt;15,"&lt;15",IF(tblSalaries[[#This Row],[Years of Experience]]&lt;20,"&lt;20"," &gt;20"))))</f>
        <v>&lt;5</v>
      </c>
      <c r="R848" s="14">
        <v>831</v>
      </c>
      <c r="S848" s="14">
        <f>VLOOKUP(tblSalaries[[#This Row],[clean Country]],Table3[[Country]:[GNI]],2,FALSE)</f>
        <v>47310</v>
      </c>
      <c r="T848" s="18">
        <f>tblSalaries[[#This Row],[Salary in USD]]/tblSalaries[[#This Row],[PPP GNI]]</f>
        <v>1.056859015007398</v>
      </c>
      <c r="U848" s="27">
        <f>IF(ISNUMBER(VLOOKUP(tblSalaries[[#This Row],[clean Country]],calc!$B$22:$C$127,2,TRUE)),tblSalaries[[#This Row],[Salary in USD]],0.001)</f>
        <v>1E-3</v>
      </c>
    </row>
    <row r="849" spans="2:21" ht="15" customHeight="1" x14ac:dyDescent="0.25">
      <c r="B849" s="6" t="s">
        <v>3353</v>
      </c>
      <c r="C849" s="7">
        <v>41058.887106481481</v>
      </c>
      <c r="D849" s="8">
        <v>50000</v>
      </c>
      <c r="E849" s="6">
        <v>50000</v>
      </c>
      <c r="F849" s="6" t="s">
        <v>6</v>
      </c>
      <c r="G849" s="9">
        <f>tblSalaries[[#This Row],[clean Salary (in local currency)]]*VLOOKUP(tblSalaries[[#This Row],[Currency]],tblXrate[],2,FALSE)</f>
        <v>50000</v>
      </c>
      <c r="H849" s="6" t="s">
        <v>1540</v>
      </c>
      <c r="I849" s="6" t="s">
        <v>279</v>
      </c>
      <c r="J849" s="6" t="s">
        <v>15</v>
      </c>
      <c r="K849" s="6" t="str">
        <f>VLOOKUP(tblSalaries[[#This Row],[Where do you work]],tblCountries[[Actual]:[Mapping]],2,FALSE)</f>
        <v>USA</v>
      </c>
      <c r="L849" s="6" t="str">
        <f>VLOOKUP(tblSalaries[[#This Row],[clean Country]],tblCountries[[Mapping]:[Region]],2,FALSE)</f>
        <v>America</v>
      </c>
      <c r="M849" s="6">
        <f>VLOOKUP(tblSalaries[[#This Row],[clean Country]],tblCountries[[Mapping]:[geo_latitude]],3,FALSE)</f>
        <v>-100.37109375</v>
      </c>
      <c r="N849" s="6">
        <f>VLOOKUP(tblSalaries[[#This Row],[clean Country]],tblCountries[[Mapping]:[geo_latitude]],4,FALSE)</f>
        <v>40.580584664127599</v>
      </c>
      <c r="O849" s="6" t="s">
        <v>9</v>
      </c>
      <c r="P849" s="6">
        <v>0.5</v>
      </c>
      <c r="Q849" s="6" t="str">
        <f>IF(tblSalaries[[#This Row],[Years of Experience]]&lt;5,"&lt;5",IF(tblSalaries[[#This Row],[Years of Experience]]&lt;10,"&lt;10",IF(tblSalaries[[#This Row],[Years of Experience]]&lt;15,"&lt;15",IF(tblSalaries[[#This Row],[Years of Experience]]&lt;20,"&lt;20"," &gt;20"))))</f>
        <v>&lt;5</v>
      </c>
      <c r="R849" s="14">
        <v>832</v>
      </c>
      <c r="S849" s="14">
        <f>VLOOKUP(tblSalaries[[#This Row],[clean Country]],Table3[[Country]:[GNI]],2,FALSE)</f>
        <v>47310</v>
      </c>
      <c r="T849" s="18">
        <f>tblSalaries[[#This Row],[Salary in USD]]/tblSalaries[[#This Row],[PPP GNI]]</f>
        <v>1.056859015007398</v>
      </c>
      <c r="U849" s="27">
        <f>IF(ISNUMBER(VLOOKUP(tblSalaries[[#This Row],[clean Country]],calc!$B$22:$C$127,2,TRUE)),tblSalaries[[#This Row],[Salary in USD]],0.001)</f>
        <v>1E-3</v>
      </c>
    </row>
    <row r="850" spans="2:21" ht="15" customHeight="1" x14ac:dyDescent="0.25">
      <c r="B850" s="6" t="s">
        <v>3391</v>
      </c>
      <c r="C850" s="7">
        <v>41059.015601851854</v>
      </c>
      <c r="D850" s="8">
        <v>50000</v>
      </c>
      <c r="E850" s="6">
        <v>50000</v>
      </c>
      <c r="F850" s="6" t="s">
        <v>6</v>
      </c>
      <c r="G850" s="9">
        <f>tblSalaries[[#This Row],[clean Salary (in local currency)]]*VLOOKUP(tblSalaries[[#This Row],[Currency]],tblXrate[],2,FALSE)</f>
        <v>50000</v>
      </c>
      <c r="H850" s="6" t="s">
        <v>1573</v>
      </c>
      <c r="I850" s="6" t="s">
        <v>310</v>
      </c>
      <c r="J850" s="6" t="s">
        <v>15</v>
      </c>
      <c r="K850" s="6" t="str">
        <f>VLOOKUP(tblSalaries[[#This Row],[Where do you work]],tblCountries[[Actual]:[Mapping]],2,FALSE)</f>
        <v>USA</v>
      </c>
      <c r="L850" s="6" t="str">
        <f>VLOOKUP(tblSalaries[[#This Row],[clean Country]],tblCountries[[Mapping]:[Region]],2,FALSE)</f>
        <v>America</v>
      </c>
      <c r="M850" s="6">
        <f>VLOOKUP(tblSalaries[[#This Row],[clean Country]],tblCountries[[Mapping]:[geo_latitude]],3,FALSE)</f>
        <v>-100.37109375</v>
      </c>
      <c r="N850" s="6">
        <f>VLOOKUP(tblSalaries[[#This Row],[clean Country]],tblCountries[[Mapping]:[geo_latitude]],4,FALSE)</f>
        <v>40.580584664127599</v>
      </c>
      <c r="O850" s="6" t="s">
        <v>9</v>
      </c>
      <c r="P850" s="6">
        <v>15</v>
      </c>
      <c r="Q850" s="6" t="str">
        <f>IF(tblSalaries[[#This Row],[Years of Experience]]&lt;5,"&lt;5",IF(tblSalaries[[#This Row],[Years of Experience]]&lt;10,"&lt;10",IF(tblSalaries[[#This Row],[Years of Experience]]&lt;15,"&lt;15",IF(tblSalaries[[#This Row],[Years of Experience]]&lt;20,"&lt;20"," &gt;20"))))</f>
        <v>&lt;20</v>
      </c>
      <c r="R850" s="14">
        <v>833</v>
      </c>
      <c r="S850" s="14">
        <f>VLOOKUP(tblSalaries[[#This Row],[clean Country]],Table3[[Country]:[GNI]],2,FALSE)</f>
        <v>47310</v>
      </c>
      <c r="T850" s="18">
        <f>tblSalaries[[#This Row],[Salary in USD]]/tblSalaries[[#This Row],[PPP GNI]]</f>
        <v>1.056859015007398</v>
      </c>
      <c r="U850" s="27">
        <f>IF(ISNUMBER(VLOOKUP(tblSalaries[[#This Row],[clean Country]],calc!$B$22:$C$127,2,TRUE)),tblSalaries[[#This Row],[Salary in USD]],0.001)</f>
        <v>1E-3</v>
      </c>
    </row>
    <row r="851" spans="2:21" ht="15" customHeight="1" x14ac:dyDescent="0.25">
      <c r="B851" s="6" t="s">
        <v>3400</v>
      </c>
      <c r="C851" s="7">
        <v>41059.059224537035</v>
      </c>
      <c r="D851" s="8">
        <v>50000</v>
      </c>
      <c r="E851" s="6">
        <v>50000</v>
      </c>
      <c r="F851" s="6" t="s">
        <v>6</v>
      </c>
      <c r="G851" s="9">
        <f>tblSalaries[[#This Row],[clean Salary (in local currency)]]*VLOOKUP(tblSalaries[[#This Row],[Currency]],tblXrate[],2,FALSE)</f>
        <v>50000</v>
      </c>
      <c r="H851" s="6" t="s">
        <v>1580</v>
      </c>
      <c r="I851" s="6" t="s">
        <v>20</v>
      </c>
      <c r="J851" s="6" t="s">
        <v>15</v>
      </c>
      <c r="K851" s="6" t="str">
        <f>VLOOKUP(tblSalaries[[#This Row],[Where do you work]],tblCountries[[Actual]:[Mapping]],2,FALSE)</f>
        <v>USA</v>
      </c>
      <c r="L851" s="6" t="str">
        <f>VLOOKUP(tblSalaries[[#This Row],[clean Country]],tblCountries[[Mapping]:[Region]],2,FALSE)</f>
        <v>America</v>
      </c>
      <c r="M851" s="6">
        <f>VLOOKUP(tblSalaries[[#This Row],[clean Country]],tblCountries[[Mapping]:[geo_latitude]],3,FALSE)</f>
        <v>-100.37109375</v>
      </c>
      <c r="N851" s="6">
        <f>VLOOKUP(tblSalaries[[#This Row],[clean Country]],tblCountries[[Mapping]:[geo_latitude]],4,FALSE)</f>
        <v>40.580584664127599</v>
      </c>
      <c r="O851" s="6" t="s">
        <v>9</v>
      </c>
      <c r="P851" s="6">
        <v>7</v>
      </c>
      <c r="Q851" s="6" t="str">
        <f>IF(tblSalaries[[#This Row],[Years of Experience]]&lt;5,"&lt;5",IF(tblSalaries[[#This Row],[Years of Experience]]&lt;10,"&lt;10",IF(tblSalaries[[#This Row],[Years of Experience]]&lt;15,"&lt;15",IF(tblSalaries[[#This Row],[Years of Experience]]&lt;20,"&lt;20"," &gt;20"))))</f>
        <v>&lt;10</v>
      </c>
      <c r="R851" s="14">
        <v>834</v>
      </c>
      <c r="S851" s="14">
        <f>VLOOKUP(tblSalaries[[#This Row],[clean Country]],Table3[[Country]:[GNI]],2,FALSE)</f>
        <v>47310</v>
      </c>
      <c r="T851" s="18">
        <f>tblSalaries[[#This Row],[Salary in USD]]/tblSalaries[[#This Row],[PPP GNI]]</f>
        <v>1.056859015007398</v>
      </c>
      <c r="U851" s="27">
        <f>IF(ISNUMBER(VLOOKUP(tblSalaries[[#This Row],[clean Country]],calc!$B$22:$C$127,2,TRUE)),tblSalaries[[#This Row],[Salary in USD]],0.001)</f>
        <v>1E-3</v>
      </c>
    </row>
    <row r="852" spans="2:21" ht="15" customHeight="1" x14ac:dyDescent="0.25">
      <c r="B852" s="6" t="s">
        <v>3467</v>
      </c>
      <c r="C852" s="7">
        <v>41059.866608796299</v>
      </c>
      <c r="D852" s="8" t="s">
        <v>1645</v>
      </c>
      <c r="E852" s="6">
        <v>50000</v>
      </c>
      <c r="F852" s="6" t="s">
        <v>6</v>
      </c>
      <c r="G852" s="9">
        <f>tblSalaries[[#This Row],[clean Salary (in local currency)]]*VLOOKUP(tblSalaries[[#This Row],[Currency]],tblXrate[],2,FALSE)</f>
        <v>50000</v>
      </c>
      <c r="H852" s="6" t="s">
        <v>282</v>
      </c>
      <c r="I852" s="6" t="s">
        <v>20</v>
      </c>
      <c r="J852" s="6" t="s">
        <v>1176</v>
      </c>
      <c r="K852" s="6" t="str">
        <f>VLOOKUP(tblSalaries[[#This Row],[Where do you work]],tblCountries[[Actual]:[Mapping]],2,FALSE)</f>
        <v>Kuwait</v>
      </c>
      <c r="L852" s="6" t="str">
        <f>VLOOKUP(tblSalaries[[#This Row],[clean Country]],tblCountries[[Mapping]:[Region]],2,FALSE)</f>
        <v>MENA</v>
      </c>
      <c r="M852" s="6">
        <f>VLOOKUP(tblSalaries[[#This Row],[clean Country]],tblCountries[[Mapping]:[geo_latitude]],3,FALSE)</f>
        <v>47.754882648013997</v>
      </c>
      <c r="N852" s="6">
        <f>VLOOKUP(tblSalaries[[#This Row],[clean Country]],tblCountries[[Mapping]:[geo_latitude]],4,FALSE)</f>
        <v>29.3357408462503</v>
      </c>
      <c r="O852" s="6" t="s">
        <v>9</v>
      </c>
      <c r="P852" s="6">
        <v>13</v>
      </c>
      <c r="Q852" s="6" t="str">
        <f>IF(tblSalaries[[#This Row],[Years of Experience]]&lt;5,"&lt;5",IF(tblSalaries[[#This Row],[Years of Experience]]&lt;10,"&lt;10",IF(tblSalaries[[#This Row],[Years of Experience]]&lt;15,"&lt;15",IF(tblSalaries[[#This Row],[Years of Experience]]&lt;20,"&lt;20"," &gt;20"))))</f>
        <v>&lt;15</v>
      </c>
      <c r="R852" s="14">
        <v>835</v>
      </c>
      <c r="S852" s="14">
        <f>VLOOKUP(tblSalaries[[#This Row],[clean Country]],Table3[[Country]:[GNI]],2,FALSE)</f>
        <v>46970</v>
      </c>
      <c r="T852" s="18">
        <f>tblSalaries[[#This Row],[Salary in USD]]/tblSalaries[[#This Row],[PPP GNI]]</f>
        <v>1.0645092612305727</v>
      </c>
      <c r="U852" s="27">
        <f>IF(ISNUMBER(VLOOKUP(tblSalaries[[#This Row],[clean Country]],calc!$B$22:$C$127,2,TRUE)),tblSalaries[[#This Row],[Salary in USD]],0.001)</f>
        <v>50000</v>
      </c>
    </row>
    <row r="853" spans="2:21" ht="15" customHeight="1" x14ac:dyDescent="0.25">
      <c r="B853" s="6" t="s">
        <v>3551</v>
      </c>
      <c r="C853" s="7">
        <v>41061.262025462966</v>
      </c>
      <c r="D853" s="8">
        <v>50000</v>
      </c>
      <c r="E853" s="6">
        <v>50000</v>
      </c>
      <c r="F853" s="6" t="s">
        <v>6</v>
      </c>
      <c r="G853" s="9">
        <f>tblSalaries[[#This Row],[clean Salary (in local currency)]]*VLOOKUP(tblSalaries[[#This Row],[Currency]],tblXrate[],2,FALSE)</f>
        <v>50000</v>
      </c>
      <c r="H853" s="6" t="s">
        <v>1369</v>
      </c>
      <c r="I853" s="6" t="s">
        <v>310</v>
      </c>
      <c r="J853" s="6" t="s">
        <v>15</v>
      </c>
      <c r="K853" s="6" t="str">
        <f>VLOOKUP(tblSalaries[[#This Row],[Where do you work]],tblCountries[[Actual]:[Mapping]],2,FALSE)</f>
        <v>USA</v>
      </c>
      <c r="L853" s="6" t="str">
        <f>VLOOKUP(tblSalaries[[#This Row],[clean Country]],tblCountries[[Mapping]:[Region]],2,FALSE)</f>
        <v>America</v>
      </c>
      <c r="M853" s="6">
        <f>VLOOKUP(tblSalaries[[#This Row],[clean Country]],tblCountries[[Mapping]:[geo_latitude]],3,FALSE)</f>
        <v>-100.37109375</v>
      </c>
      <c r="N853" s="6">
        <f>VLOOKUP(tblSalaries[[#This Row],[clean Country]],tblCountries[[Mapping]:[geo_latitude]],4,FALSE)</f>
        <v>40.580584664127599</v>
      </c>
      <c r="O853" s="6" t="s">
        <v>9</v>
      </c>
      <c r="P853" s="6">
        <v>15</v>
      </c>
      <c r="Q853" s="6" t="str">
        <f>IF(tblSalaries[[#This Row],[Years of Experience]]&lt;5,"&lt;5",IF(tblSalaries[[#This Row],[Years of Experience]]&lt;10,"&lt;10",IF(tblSalaries[[#This Row],[Years of Experience]]&lt;15,"&lt;15",IF(tblSalaries[[#This Row],[Years of Experience]]&lt;20,"&lt;20"," &gt;20"))))</f>
        <v>&lt;20</v>
      </c>
      <c r="R853" s="14">
        <v>836</v>
      </c>
      <c r="S853" s="14">
        <f>VLOOKUP(tblSalaries[[#This Row],[clean Country]],Table3[[Country]:[GNI]],2,FALSE)</f>
        <v>47310</v>
      </c>
      <c r="T853" s="18">
        <f>tblSalaries[[#This Row],[Salary in USD]]/tblSalaries[[#This Row],[PPP GNI]]</f>
        <v>1.056859015007398</v>
      </c>
      <c r="U853" s="27">
        <f>IF(ISNUMBER(VLOOKUP(tblSalaries[[#This Row],[clean Country]],calc!$B$22:$C$127,2,TRUE)),tblSalaries[[#This Row],[Salary in USD]],0.001)</f>
        <v>1E-3</v>
      </c>
    </row>
    <row r="854" spans="2:21" ht="15" customHeight="1" x14ac:dyDescent="0.25">
      <c r="B854" s="6" t="s">
        <v>3572</v>
      </c>
      <c r="C854" s="7">
        <v>41061.8596412037</v>
      </c>
      <c r="D854" s="8">
        <v>50000</v>
      </c>
      <c r="E854" s="6">
        <v>50000</v>
      </c>
      <c r="F854" s="6" t="s">
        <v>6</v>
      </c>
      <c r="G854" s="9">
        <f>tblSalaries[[#This Row],[clean Salary (in local currency)]]*VLOOKUP(tblSalaries[[#This Row],[Currency]],tblXrate[],2,FALSE)</f>
        <v>50000</v>
      </c>
      <c r="H854" s="6" t="s">
        <v>481</v>
      </c>
      <c r="I854" s="6" t="s">
        <v>20</v>
      </c>
      <c r="J854" s="6" t="s">
        <v>15</v>
      </c>
      <c r="K854" s="6" t="str">
        <f>VLOOKUP(tblSalaries[[#This Row],[Where do you work]],tblCountries[[Actual]:[Mapping]],2,FALSE)</f>
        <v>USA</v>
      </c>
      <c r="L854" s="6" t="str">
        <f>VLOOKUP(tblSalaries[[#This Row],[clean Country]],tblCountries[[Mapping]:[Region]],2,FALSE)</f>
        <v>America</v>
      </c>
      <c r="M854" s="6">
        <f>VLOOKUP(tblSalaries[[#This Row],[clean Country]],tblCountries[[Mapping]:[geo_latitude]],3,FALSE)</f>
        <v>-100.37109375</v>
      </c>
      <c r="N854" s="6">
        <f>VLOOKUP(tblSalaries[[#This Row],[clean Country]],tblCountries[[Mapping]:[geo_latitude]],4,FALSE)</f>
        <v>40.580584664127599</v>
      </c>
      <c r="O854" s="6" t="s">
        <v>13</v>
      </c>
      <c r="P854" s="6">
        <v>2</v>
      </c>
      <c r="Q854" s="6" t="str">
        <f>IF(tblSalaries[[#This Row],[Years of Experience]]&lt;5,"&lt;5",IF(tblSalaries[[#This Row],[Years of Experience]]&lt;10,"&lt;10",IF(tblSalaries[[#This Row],[Years of Experience]]&lt;15,"&lt;15",IF(tblSalaries[[#This Row],[Years of Experience]]&lt;20,"&lt;20"," &gt;20"))))</f>
        <v>&lt;5</v>
      </c>
      <c r="R854" s="14">
        <v>837</v>
      </c>
      <c r="S854" s="14">
        <f>VLOOKUP(tblSalaries[[#This Row],[clean Country]],Table3[[Country]:[GNI]],2,FALSE)</f>
        <v>47310</v>
      </c>
      <c r="T854" s="18">
        <f>tblSalaries[[#This Row],[Salary in USD]]/tblSalaries[[#This Row],[PPP GNI]]</f>
        <v>1.056859015007398</v>
      </c>
      <c r="U854" s="27">
        <f>IF(ISNUMBER(VLOOKUP(tblSalaries[[#This Row],[clean Country]],calc!$B$22:$C$127,2,TRUE)),tblSalaries[[#This Row],[Salary in USD]],0.001)</f>
        <v>1E-3</v>
      </c>
    </row>
    <row r="855" spans="2:21" ht="15" customHeight="1" x14ac:dyDescent="0.25">
      <c r="B855" s="6" t="s">
        <v>3574</v>
      </c>
      <c r="C855" s="7">
        <v>41061.87023148148</v>
      </c>
      <c r="D855" s="8">
        <v>50000</v>
      </c>
      <c r="E855" s="6">
        <v>50000</v>
      </c>
      <c r="F855" s="6" t="s">
        <v>6</v>
      </c>
      <c r="G855" s="9">
        <f>tblSalaries[[#This Row],[clean Salary (in local currency)]]*VLOOKUP(tblSalaries[[#This Row],[Currency]],tblXrate[],2,FALSE)</f>
        <v>50000</v>
      </c>
      <c r="H855" s="6" t="s">
        <v>1751</v>
      </c>
      <c r="I855" s="6" t="s">
        <v>20</v>
      </c>
      <c r="J855" s="6" t="s">
        <v>15</v>
      </c>
      <c r="K855" s="6" t="str">
        <f>VLOOKUP(tblSalaries[[#This Row],[Where do you work]],tblCountries[[Actual]:[Mapping]],2,FALSE)</f>
        <v>USA</v>
      </c>
      <c r="L855" s="6" t="str">
        <f>VLOOKUP(tblSalaries[[#This Row],[clean Country]],tblCountries[[Mapping]:[Region]],2,FALSE)</f>
        <v>America</v>
      </c>
      <c r="M855" s="6">
        <f>VLOOKUP(tblSalaries[[#This Row],[clean Country]],tblCountries[[Mapping]:[geo_latitude]],3,FALSE)</f>
        <v>-100.37109375</v>
      </c>
      <c r="N855" s="6">
        <f>VLOOKUP(tblSalaries[[#This Row],[clean Country]],tblCountries[[Mapping]:[geo_latitude]],4,FALSE)</f>
        <v>40.580584664127599</v>
      </c>
      <c r="O855" s="6" t="s">
        <v>13</v>
      </c>
      <c r="P855" s="6">
        <v>12</v>
      </c>
      <c r="Q855" s="6" t="str">
        <f>IF(tblSalaries[[#This Row],[Years of Experience]]&lt;5,"&lt;5",IF(tblSalaries[[#This Row],[Years of Experience]]&lt;10,"&lt;10",IF(tblSalaries[[#This Row],[Years of Experience]]&lt;15,"&lt;15",IF(tblSalaries[[#This Row],[Years of Experience]]&lt;20,"&lt;20"," &gt;20"))))</f>
        <v>&lt;15</v>
      </c>
      <c r="R855" s="14">
        <v>838</v>
      </c>
      <c r="S855" s="14">
        <f>VLOOKUP(tblSalaries[[#This Row],[clean Country]],Table3[[Country]:[GNI]],2,FALSE)</f>
        <v>47310</v>
      </c>
      <c r="T855" s="18">
        <f>tblSalaries[[#This Row],[Salary in USD]]/tblSalaries[[#This Row],[PPP GNI]]</f>
        <v>1.056859015007398</v>
      </c>
      <c r="U855" s="27">
        <f>IF(ISNUMBER(VLOOKUP(tblSalaries[[#This Row],[clean Country]],calc!$B$22:$C$127,2,TRUE)),tblSalaries[[#This Row],[Salary in USD]],0.001)</f>
        <v>1E-3</v>
      </c>
    </row>
    <row r="856" spans="2:21" ht="15" customHeight="1" x14ac:dyDescent="0.25">
      <c r="B856" s="6" t="s">
        <v>3592</v>
      </c>
      <c r="C856" s="7">
        <v>41062.732175925928</v>
      </c>
      <c r="D856" s="8" t="s">
        <v>1761</v>
      </c>
      <c r="E856" s="6">
        <v>50000</v>
      </c>
      <c r="F856" s="6" t="s">
        <v>6</v>
      </c>
      <c r="G856" s="9">
        <f>tblSalaries[[#This Row],[clean Salary (in local currency)]]*VLOOKUP(tblSalaries[[#This Row],[Currency]],tblXrate[],2,FALSE)</f>
        <v>50000</v>
      </c>
      <c r="H856" s="6" t="s">
        <v>1762</v>
      </c>
      <c r="I856" s="6" t="s">
        <v>4001</v>
      </c>
      <c r="J856" s="6" t="s">
        <v>8</v>
      </c>
      <c r="K856" s="6" t="str">
        <f>VLOOKUP(tblSalaries[[#This Row],[Where do you work]],tblCountries[[Actual]:[Mapping]],2,FALSE)</f>
        <v>India</v>
      </c>
      <c r="L856" s="6" t="str">
        <f>VLOOKUP(tblSalaries[[#This Row],[clean Country]],tblCountries[[Mapping]:[Region]],2,FALSE)</f>
        <v>Asia</v>
      </c>
      <c r="M856" s="6">
        <f>VLOOKUP(tblSalaries[[#This Row],[clean Country]],tblCountries[[Mapping]:[geo_latitude]],3,FALSE)</f>
        <v>79.718824157759499</v>
      </c>
      <c r="N856" s="6">
        <f>VLOOKUP(tblSalaries[[#This Row],[clean Country]],tblCountries[[Mapping]:[geo_latitude]],4,FALSE)</f>
        <v>22.134914550529199</v>
      </c>
      <c r="O856" s="6" t="s">
        <v>25</v>
      </c>
      <c r="P856" s="6">
        <v>8</v>
      </c>
      <c r="Q856" s="6" t="str">
        <f>IF(tblSalaries[[#This Row],[Years of Experience]]&lt;5,"&lt;5",IF(tblSalaries[[#This Row],[Years of Experience]]&lt;10,"&lt;10",IF(tblSalaries[[#This Row],[Years of Experience]]&lt;15,"&lt;15",IF(tblSalaries[[#This Row],[Years of Experience]]&lt;20,"&lt;20"," &gt;20"))))</f>
        <v>&lt;10</v>
      </c>
      <c r="R856" s="14">
        <v>839</v>
      </c>
      <c r="S856" s="14">
        <f>VLOOKUP(tblSalaries[[#This Row],[clean Country]],Table3[[Country]:[GNI]],2,FALSE)</f>
        <v>3400</v>
      </c>
      <c r="T856" s="18">
        <f>tblSalaries[[#This Row],[Salary in USD]]/tblSalaries[[#This Row],[PPP GNI]]</f>
        <v>14.705882352941176</v>
      </c>
      <c r="U856" s="27">
        <f>IF(ISNUMBER(VLOOKUP(tblSalaries[[#This Row],[clean Country]],calc!$B$22:$C$127,2,TRUE)),tblSalaries[[#This Row],[Salary in USD]],0.001)</f>
        <v>50000</v>
      </c>
    </row>
    <row r="857" spans="2:21" ht="15" customHeight="1" x14ac:dyDescent="0.25">
      <c r="B857" s="6" t="s">
        <v>3810</v>
      </c>
      <c r="C857" s="7">
        <v>41075.024826388886</v>
      </c>
      <c r="D857" s="8">
        <v>50000</v>
      </c>
      <c r="E857" s="6">
        <v>50000</v>
      </c>
      <c r="F857" s="6" t="s">
        <v>6</v>
      </c>
      <c r="G857" s="9">
        <f>tblSalaries[[#This Row],[clean Salary (in local currency)]]*VLOOKUP(tblSalaries[[#This Row],[Currency]],tblXrate[],2,FALSE)</f>
        <v>50000</v>
      </c>
      <c r="H857" s="6" t="s">
        <v>1944</v>
      </c>
      <c r="I857" s="6" t="s">
        <v>20</v>
      </c>
      <c r="J857" s="6" t="s">
        <v>15</v>
      </c>
      <c r="K857" s="6" t="str">
        <f>VLOOKUP(tblSalaries[[#This Row],[Where do you work]],tblCountries[[Actual]:[Mapping]],2,FALSE)</f>
        <v>USA</v>
      </c>
      <c r="L857" s="6" t="str">
        <f>VLOOKUP(tblSalaries[[#This Row],[clean Country]],tblCountries[[Mapping]:[Region]],2,FALSE)</f>
        <v>America</v>
      </c>
      <c r="M857" s="6">
        <f>VLOOKUP(tblSalaries[[#This Row],[clean Country]],tblCountries[[Mapping]:[geo_latitude]],3,FALSE)</f>
        <v>-100.37109375</v>
      </c>
      <c r="N857" s="6">
        <f>VLOOKUP(tblSalaries[[#This Row],[clean Country]],tblCountries[[Mapping]:[geo_latitude]],4,FALSE)</f>
        <v>40.580584664127599</v>
      </c>
      <c r="O857" s="6" t="s">
        <v>13</v>
      </c>
      <c r="P857" s="6">
        <v>15</v>
      </c>
      <c r="Q857" s="6" t="str">
        <f>IF(tblSalaries[[#This Row],[Years of Experience]]&lt;5,"&lt;5",IF(tblSalaries[[#This Row],[Years of Experience]]&lt;10,"&lt;10",IF(tblSalaries[[#This Row],[Years of Experience]]&lt;15,"&lt;15",IF(tblSalaries[[#This Row],[Years of Experience]]&lt;20,"&lt;20"," &gt;20"))))</f>
        <v>&lt;20</v>
      </c>
      <c r="R857" s="14">
        <v>840</v>
      </c>
      <c r="S857" s="14">
        <f>VLOOKUP(tblSalaries[[#This Row],[clean Country]],Table3[[Country]:[GNI]],2,FALSE)</f>
        <v>47310</v>
      </c>
      <c r="T857" s="18">
        <f>tblSalaries[[#This Row],[Salary in USD]]/tblSalaries[[#This Row],[PPP GNI]]</f>
        <v>1.056859015007398</v>
      </c>
      <c r="U857" s="27">
        <f>IF(ISNUMBER(VLOOKUP(tblSalaries[[#This Row],[clean Country]],calc!$B$22:$C$127,2,TRUE)),tblSalaries[[#This Row],[Salary in USD]],0.001)</f>
        <v>1E-3</v>
      </c>
    </row>
    <row r="858" spans="2:21" ht="15" customHeight="1" x14ac:dyDescent="0.25">
      <c r="B858" s="6" t="s">
        <v>3881</v>
      </c>
      <c r="C858" s="7">
        <v>41080.161574074074</v>
      </c>
      <c r="D858" s="8">
        <v>50000</v>
      </c>
      <c r="E858" s="6">
        <v>50000</v>
      </c>
      <c r="F858" s="6" t="s">
        <v>6</v>
      </c>
      <c r="G858" s="9">
        <f>tblSalaries[[#This Row],[clean Salary (in local currency)]]*VLOOKUP(tblSalaries[[#This Row],[Currency]],tblXrate[],2,FALSE)</f>
        <v>50000</v>
      </c>
      <c r="H858" s="6" t="s">
        <v>1999</v>
      </c>
      <c r="I858" s="6" t="s">
        <v>20</v>
      </c>
      <c r="J858" s="6" t="s">
        <v>15</v>
      </c>
      <c r="K858" s="6" t="str">
        <f>VLOOKUP(tblSalaries[[#This Row],[Where do you work]],tblCountries[[Actual]:[Mapping]],2,FALSE)</f>
        <v>USA</v>
      </c>
      <c r="L858" s="6" t="str">
        <f>VLOOKUP(tblSalaries[[#This Row],[clean Country]],tblCountries[[Mapping]:[Region]],2,FALSE)</f>
        <v>America</v>
      </c>
      <c r="M858" s="6">
        <f>VLOOKUP(tblSalaries[[#This Row],[clean Country]],tblCountries[[Mapping]:[geo_latitude]],3,FALSE)</f>
        <v>-100.37109375</v>
      </c>
      <c r="N858" s="6">
        <f>VLOOKUP(tblSalaries[[#This Row],[clean Country]],tblCountries[[Mapping]:[geo_latitude]],4,FALSE)</f>
        <v>40.580584664127599</v>
      </c>
      <c r="O858" s="6" t="s">
        <v>13</v>
      </c>
      <c r="P858" s="6">
        <v>3.5</v>
      </c>
      <c r="Q858" s="6" t="str">
        <f>IF(tblSalaries[[#This Row],[Years of Experience]]&lt;5,"&lt;5",IF(tblSalaries[[#This Row],[Years of Experience]]&lt;10,"&lt;10",IF(tblSalaries[[#This Row],[Years of Experience]]&lt;15,"&lt;15",IF(tblSalaries[[#This Row],[Years of Experience]]&lt;20,"&lt;20"," &gt;20"))))</f>
        <v>&lt;5</v>
      </c>
      <c r="R858" s="14">
        <v>841</v>
      </c>
      <c r="S858" s="14">
        <f>VLOOKUP(tblSalaries[[#This Row],[clean Country]],Table3[[Country]:[GNI]],2,FALSE)</f>
        <v>47310</v>
      </c>
      <c r="T858" s="18">
        <f>tblSalaries[[#This Row],[Salary in USD]]/tblSalaries[[#This Row],[PPP GNI]]</f>
        <v>1.056859015007398</v>
      </c>
      <c r="U858" s="27">
        <f>IF(ISNUMBER(VLOOKUP(tblSalaries[[#This Row],[clean Country]],calc!$B$22:$C$127,2,TRUE)),tblSalaries[[#This Row],[Salary in USD]],0.001)</f>
        <v>1E-3</v>
      </c>
    </row>
    <row r="859" spans="2:21" ht="15" customHeight="1" x14ac:dyDescent="0.25">
      <c r="B859" s="6" t="s">
        <v>3283</v>
      </c>
      <c r="C859" s="7">
        <v>41058.590601851851</v>
      </c>
      <c r="D859" s="8" t="s">
        <v>1460</v>
      </c>
      <c r="E859" s="6">
        <v>49000</v>
      </c>
      <c r="F859" s="6" t="s">
        <v>82</v>
      </c>
      <c r="G859" s="9">
        <f>tblSalaries[[#This Row],[clean Salary (in local currency)]]*VLOOKUP(tblSalaries[[#This Row],[Currency]],tblXrate[],2,FALSE)</f>
        <v>49975.573163729154</v>
      </c>
      <c r="H859" s="6" t="s">
        <v>1461</v>
      </c>
      <c r="I859" s="6" t="s">
        <v>488</v>
      </c>
      <c r="J859" s="6" t="s">
        <v>84</v>
      </c>
      <c r="K859" s="6" t="str">
        <f>VLOOKUP(tblSalaries[[#This Row],[Where do you work]],tblCountries[[Actual]:[Mapping]],2,FALSE)</f>
        <v>Australia</v>
      </c>
      <c r="L859" s="6" t="str">
        <f>VLOOKUP(tblSalaries[[#This Row],[clean Country]],tblCountries[[Mapping]:[Region]],2,FALSE)</f>
        <v>Australia</v>
      </c>
      <c r="M859" s="6">
        <f>VLOOKUP(tblSalaries[[#This Row],[clean Country]],tblCountries[[Mapping]:[geo_latitude]],3,FALSE)</f>
        <v>136.67140151954899</v>
      </c>
      <c r="N859" s="6">
        <f>VLOOKUP(tblSalaries[[#This Row],[clean Country]],tblCountries[[Mapping]:[geo_latitude]],4,FALSE)</f>
        <v>-24.803590596310801</v>
      </c>
      <c r="O859" s="6" t="s">
        <v>9</v>
      </c>
      <c r="P859" s="6">
        <v>30</v>
      </c>
      <c r="Q859" s="6" t="str">
        <f>IF(tblSalaries[[#This Row],[Years of Experience]]&lt;5,"&lt;5",IF(tblSalaries[[#This Row],[Years of Experience]]&lt;10,"&lt;10",IF(tblSalaries[[#This Row],[Years of Experience]]&lt;15,"&lt;15",IF(tblSalaries[[#This Row],[Years of Experience]]&lt;20,"&lt;20"," &gt;20"))))</f>
        <v xml:space="preserve"> &gt;20</v>
      </c>
      <c r="R859" s="14">
        <v>842</v>
      </c>
      <c r="S859" s="14">
        <f>VLOOKUP(tblSalaries[[#This Row],[clean Country]],Table3[[Country]:[GNI]],2,FALSE)</f>
        <v>36910</v>
      </c>
      <c r="T859" s="18">
        <f>tblSalaries[[#This Row],[Salary in USD]]/tblSalaries[[#This Row],[PPP GNI]]</f>
        <v>1.3539846427453035</v>
      </c>
      <c r="U859" s="27">
        <f>IF(ISNUMBER(VLOOKUP(tblSalaries[[#This Row],[clean Country]],calc!$B$22:$C$127,2,TRUE)),tblSalaries[[#This Row],[Salary in USD]],0.001)</f>
        <v>49975.573163729154</v>
      </c>
    </row>
    <row r="860" spans="2:21" ht="15" customHeight="1" x14ac:dyDescent="0.25">
      <c r="B860" s="6" t="s">
        <v>3321</v>
      </c>
      <c r="C860" s="7">
        <v>41058.741712962961</v>
      </c>
      <c r="D860" s="8">
        <v>49500</v>
      </c>
      <c r="E860" s="6">
        <v>49500</v>
      </c>
      <c r="F860" s="6" t="s">
        <v>6</v>
      </c>
      <c r="G860" s="9">
        <f>tblSalaries[[#This Row],[clean Salary (in local currency)]]*VLOOKUP(tblSalaries[[#This Row],[Currency]],tblXrate[],2,FALSE)</f>
        <v>49500</v>
      </c>
      <c r="H860" s="6" t="s">
        <v>118</v>
      </c>
      <c r="I860" s="6" t="s">
        <v>20</v>
      </c>
      <c r="J860" s="6" t="s">
        <v>15</v>
      </c>
      <c r="K860" s="6" t="str">
        <f>VLOOKUP(tblSalaries[[#This Row],[Where do you work]],tblCountries[[Actual]:[Mapping]],2,FALSE)</f>
        <v>USA</v>
      </c>
      <c r="L860" s="6" t="str">
        <f>VLOOKUP(tblSalaries[[#This Row],[clean Country]],tblCountries[[Mapping]:[Region]],2,FALSE)</f>
        <v>America</v>
      </c>
      <c r="M860" s="6">
        <f>VLOOKUP(tblSalaries[[#This Row],[clean Country]],tblCountries[[Mapping]:[geo_latitude]],3,FALSE)</f>
        <v>-100.37109375</v>
      </c>
      <c r="N860" s="6">
        <f>VLOOKUP(tblSalaries[[#This Row],[clean Country]],tblCountries[[Mapping]:[geo_latitude]],4,FALSE)</f>
        <v>40.580584664127599</v>
      </c>
      <c r="O860" s="6" t="s">
        <v>9</v>
      </c>
      <c r="P860" s="6">
        <v>4.5</v>
      </c>
      <c r="Q860" s="6" t="str">
        <f>IF(tblSalaries[[#This Row],[Years of Experience]]&lt;5,"&lt;5",IF(tblSalaries[[#This Row],[Years of Experience]]&lt;10,"&lt;10",IF(tblSalaries[[#This Row],[Years of Experience]]&lt;15,"&lt;15",IF(tblSalaries[[#This Row],[Years of Experience]]&lt;20,"&lt;20"," &gt;20"))))</f>
        <v>&lt;5</v>
      </c>
      <c r="R860" s="14">
        <v>843</v>
      </c>
      <c r="S860" s="14">
        <f>VLOOKUP(tblSalaries[[#This Row],[clean Country]],Table3[[Country]:[GNI]],2,FALSE)</f>
        <v>47310</v>
      </c>
      <c r="T860" s="18">
        <f>tblSalaries[[#This Row],[Salary in USD]]/tblSalaries[[#This Row],[PPP GNI]]</f>
        <v>1.0462904248573239</v>
      </c>
      <c r="U860" s="27">
        <f>IF(ISNUMBER(VLOOKUP(tblSalaries[[#This Row],[clean Country]],calc!$B$22:$C$127,2,TRUE)),tblSalaries[[#This Row],[Salary in USD]],0.001)</f>
        <v>1E-3</v>
      </c>
    </row>
    <row r="861" spans="2:21" ht="15" customHeight="1" x14ac:dyDescent="0.25">
      <c r="B861" s="6" t="s">
        <v>3670</v>
      </c>
      <c r="C861" s="7">
        <v>41066.060370370367</v>
      </c>
      <c r="D861" s="8" t="s">
        <v>1836</v>
      </c>
      <c r="E861" s="6">
        <v>38920</v>
      </c>
      <c r="F861" s="6" t="s">
        <v>22</v>
      </c>
      <c r="G861" s="9">
        <f>tblSalaries[[#This Row],[clean Salary (in local currency)]]*VLOOKUP(tblSalaries[[#This Row],[Currency]],tblXrate[],2,FALSE)</f>
        <v>49443.946165553374</v>
      </c>
      <c r="H861" s="6" t="s">
        <v>1837</v>
      </c>
      <c r="I861" s="6" t="s">
        <v>20</v>
      </c>
      <c r="J861" s="6" t="s">
        <v>59</v>
      </c>
      <c r="K861" s="6" t="str">
        <f>VLOOKUP(tblSalaries[[#This Row],[Where do you work]],tblCountries[[Actual]:[Mapping]],2,FALSE)</f>
        <v>Belgium</v>
      </c>
      <c r="L861" s="6" t="str">
        <f>VLOOKUP(tblSalaries[[#This Row],[clean Country]],tblCountries[[Mapping]:[Region]],2,FALSE)</f>
        <v>Europe</v>
      </c>
      <c r="M861" s="6">
        <f>VLOOKUP(tblSalaries[[#This Row],[clean Country]],tblCountries[[Mapping]:[geo_latitude]],3,FALSE)</f>
        <v>4.5788363560432002</v>
      </c>
      <c r="N861" s="6">
        <f>VLOOKUP(tblSalaries[[#This Row],[clean Country]],tblCountries[[Mapping]:[geo_latitude]],4,FALSE)</f>
        <v>50.672589467867503</v>
      </c>
      <c r="O861" s="6" t="s">
        <v>9</v>
      </c>
      <c r="P861" s="6">
        <v>1.5</v>
      </c>
      <c r="Q861" s="6" t="str">
        <f>IF(tblSalaries[[#This Row],[Years of Experience]]&lt;5,"&lt;5",IF(tblSalaries[[#This Row],[Years of Experience]]&lt;10,"&lt;10",IF(tblSalaries[[#This Row],[Years of Experience]]&lt;15,"&lt;15",IF(tblSalaries[[#This Row],[Years of Experience]]&lt;20,"&lt;20"," &gt;20"))))</f>
        <v>&lt;5</v>
      </c>
      <c r="R861" s="14">
        <v>844</v>
      </c>
      <c r="S861" s="14">
        <f>VLOOKUP(tblSalaries[[#This Row],[clean Country]],Table3[[Country]:[GNI]],2,FALSE)</f>
        <v>38290</v>
      </c>
      <c r="T861" s="18">
        <f>tblSalaries[[#This Row],[Salary in USD]]/tblSalaries[[#This Row],[PPP GNI]]</f>
        <v>1.2913018063607566</v>
      </c>
      <c r="U861" s="27">
        <f>IF(ISNUMBER(VLOOKUP(tblSalaries[[#This Row],[clean Country]],calc!$B$22:$C$127,2,TRUE)),tblSalaries[[#This Row],[Salary in USD]],0.001)</f>
        <v>49443.946165553374</v>
      </c>
    </row>
    <row r="862" spans="2:21" ht="15" customHeight="1" x14ac:dyDescent="0.25">
      <c r="B862" s="6" t="s">
        <v>3208</v>
      </c>
      <c r="C862" s="7">
        <v>41058.073067129626</v>
      </c>
      <c r="D862" s="8">
        <v>4100</v>
      </c>
      <c r="E862" s="6">
        <v>49200</v>
      </c>
      <c r="F862" s="6" t="s">
        <v>6</v>
      </c>
      <c r="G862" s="9">
        <f>tblSalaries[[#This Row],[clean Salary (in local currency)]]*VLOOKUP(tblSalaries[[#This Row],[Currency]],tblXrate[],2,FALSE)</f>
        <v>49200</v>
      </c>
      <c r="H862" s="6" t="s">
        <v>1358</v>
      </c>
      <c r="I862" s="6" t="s">
        <v>310</v>
      </c>
      <c r="J862" s="6" t="s">
        <v>1377</v>
      </c>
      <c r="K862" s="6" t="str">
        <f>VLOOKUP(tblSalaries[[#This Row],[Where do you work]],tblCountries[[Actual]:[Mapping]],2,FALSE)</f>
        <v>Qatar</v>
      </c>
      <c r="L862" s="6" t="str">
        <f>VLOOKUP(tblSalaries[[#This Row],[clean Country]],tblCountries[[Mapping]:[Region]],2,FALSE)</f>
        <v>MENA</v>
      </c>
      <c r="M862" s="6">
        <f>VLOOKUP(tblSalaries[[#This Row],[clean Country]],tblCountries[[Mapping]:[geo_latitude]],3,FALSE)</f>
        <v>51.697187499999998</v>
      </c>
      <c r="N862" s="6">
        <f>VLOOKUP(tblSalaries[[#This Row],[clean Country]],tblCountries[[Mapping]:[geo_latitude]],4,FALSE)</f>
        <v>25.362957600000001</v>
      </c>
      <c r="O862" s="6" t="s">
        <v>18</v>
      </c>
      <c r="P862" s="6">
        <v>25</v>
      </c>
      <c r="Q862" s="6" t="str">
        <f>IF(tblSalaries[[#This Row],[Years of Experience]]&lt;5,"&lt;5",IF(tblSalaries[[#This Row],[Years of Experience]]&lt;10,"&lt;10",IF(tblSalaries[[#This Row],[Years of Experience]]&lt;15,"&lt;15",IF(tblSalaries[[#This Row],[Years of Experience]]&lt;20,"&lt;20"," &gt;20"))))</f>
        <v xml:space="preserve"> &gt;20</v>
      </c>
      <c r="R862" s="14">
        <v>845</v>
      </c>
      <c r="S862" s="14" t="e">
        <f>VLOOKUP(tblSalaries[[#This Row],[clean Country]],Table3[[Country]:[GNI]],2,FALSE)</f>
        <v>#N/A</v>
      </c>
      <c r="T862" s="18" t="e">
        <f>tblSalaries[[#This Row],[Salary in USD]]/tblSalaries[[#This Row],[PPP GNI]]</f>
        <v>#N/A</v>
      </c>
      <c r="U862" s="27">
        <f>IF(ISNUMBER(VLOOKUP(tblSalaries[[#This Row],[clean Country]],calc!$B$22:$C$127,2,TRUE)),tblSalaries[[#This Row],[Salary in USD]],0.001)</f>
        <v>49200</v>
      </c>
    </row>
    <row r="863" spans="2:21" ht="15" customHeight="1" x14ac:dyDescent="0.25">
      <c r="B863" s="6" t="s">
        <v>2143</v>
      </c>
      <c r="C863" s="7">
        <v>41055.030150462961</v>
      </c>
      <c r="D863" s="8">
        <v>50000</v>
      </c>
      <c r="E863" s="6">
        <v>50000</v>
      </c>
      <c r="F863" s="6" t="s">
        <v>86</v>
      </c>
      <c r="G863" s="9">
        <f>tblSalaries[[#This Row],[clean Salary (in local currency)]]*VLOOKUP(tblSalaries[[#This Row],[Currency]],tblXrate[],2,FALSE)</f>
        <v>49168.076151516347</v>
      </c>
      <c r="H863" s="6" t="s">
        <v>206</v>
      </c>
      <c r="I863" s="6" t="s">
        <v>52</v>
      </c>
      <c r="J863" s="6" t="s">
        <v>88</v>
      </c>
      <c r="K863" s="6" t="str">
        <f>VLOOKUP(tblSalaries[[#This Row],[Where do you work]],tblCountries[[Actual]:[Mapping]],2,FALSE)</f>
        <v>Canada</v>
      </c>
      <c r="L863" s="6" t="str">
        <f>VLOOKUP(tblSalaries[[#This Row],[clean Country]],tblCountries[[Mapping]:[Region]],2,FALSE)</f>
        <v>America</v>
      </c>
      <c r="M863" s="6">
        <f>VLOOKUP(tblSalaries[[#This Row],[clean Country]],tblCountries[[Mapping]:[geo_latitude]],3,FALSE)</f>
        <v>-96.081121840459303</v>
      </c>
      <c r="N863" s="6">
        <f>VLOOKUP(tblSalaries[[#This Row],[clean Country]],tblCountries[[Mapping]:[geo_latitude]],4,FALSE)</f>
        <v>62.8661033080922</v>
      </c>
      <c r="O863" s="6" t="s">
        <v>9</v>
      </c>
      <c r="P863" s="6"/>
      <c r="Q863" s="6" t="str">
        <f>IF(tblSalaries[[#This Row],[Years of Experience]]&lt;5,"&lt;5",IF(tblSalaries[[#This Row],[Years of Experience]]&lt;10,"&lt;10",IF(tblSalaries[[#This Row],[Years of Experience]]&lt;15,"&lt;15",IF(tblSalaries[[#This Row],[Years of Experience]]&lt;20,"&lt;20"," &gt;20"))))</f>
        <v>&lt;5</v>
      </c>
      <c r="R863" s="14">
        <v>846</v>
      </c>
      <c r="S863" s="14">
        <f>VLOOKUP(tblSalaries[[#This Row],[clean Country]],Table3[[Country]:[GNI]],2,FALSE)</f>
        <v>38370</v>
      </c>
      <c r="T863" s="18">
        <f>tblSalaries[[#This Row],[Salary in USD]]/tblSalaries[[#This Row],[PPP GNI]]</f>
        <v>1.2814197589657634</v>
      </c>
      <c r="U863" s="27">
        <f>IF(ISNUMBER(VLOOKUP(tblSalaries[[#This Row],[clean Country]],calc!$B$22:$C$127,2,TRUE)),tblSalaries[[#This Row],[Salary in USD]],0.001)</f>
        <v>1E-3</v>
      </c>
    </row>
    <row r="864" spans="2:21" ht="15" customHeight="1" x14ac:dyDescent="0.25">
      <c r="B864" s="6" t="s">
        <v>3503</v>
      </c>
      <c r="C864" s="7">
        <v>41060.406354166669</v>
      </c>
      <c r="D864" s="8">
        <v>50000</v>
      </c>
      <c r="E864" s="6">
        <v>50000</v>
      </c>
      <c r="F864" s="6" t="s">
        <v>86</v>
      </c>
      <c r="G864" s="9">
        <f>tblSalaries[[#This Row],[clean Salary (in local currency)]]*VLOOKUP(tblSalaries[[#This Row],[Currency]],tblXrate[],2,FALSE)</f>
        <v>49168.076151516347</v>
      </c>
      <c r="H864" s="6" t="s">
        <v>207</v>
      </c>
      <c r="I864" s="6" t="s">
        <v>20</v>
      </c>
      <c r="J864" s="6" t="s">
        <v>88</v>
      </c>
      <c r="K864" s="6" t="str">
        <f>VLOOKUP(tblSalaries[[#This Row],[Where do you work]],tblCountries[[Actual]:[Mapping]],2,FALSE)</f>
        <v>Canada</v>
      </c>
      <c r="L864" s="6" t="str">
        <f>VLOOKUP(tblSalaries[[#This Row],[clean Country]],tblCountries[[Mapping]:[Region]],2,FALSE)</f>
        <v>America</v>
      </c>
      <c r="M864" s="6">
        <f>VLOOKUP(tblSalaries[[#This Row],[clean Country]],tblCountries[[Mapping]:[geo_latitude]],3,FALSE)</f>
        <v>-96.081121840459303</v>
      </c>
      <c r="N864" s="6">
        <f>VLOOKUP(tblSalaries[[#This Row],[clean Country]],tblCountries[[Mapping]:[geo_latitude]],4,FALSE)</f>
        <v>62.8661033080922</v>
      </c>
      <c r="O864" s="6" t="s">
        <v>9</v>
      </c>
      <c r="P864" s="6">
        <v>3</v>
      </c>
      <c r="Q864" s="6" t="str">
        <f>IF(tblSalaries[[#This Row],[Years of Experience]]&lt;5,"&lt;5",IF(tblSalaries[[#This Row],[Years of Experience]]&lt;10,"&lt;10",IF(tblSalaries[[#This Row],[Years of Experience]]&lt;15,"&lt;15",IF(tblSalaries[[#This Row],[Years of Experience]]&lt;20,"&lt;20"," &gt;20"))))</f>
        <v>&lt;5</v>
      </c>
      <c r="R864" s="14">
        <v>847</v>
      </c>
      <c r="S864" s="14">
        <f>VLOOKUP(tblSalaries[[#This Row],[clean Country]],Table3[[Country]:[GNI]],2,FALSE)</f>
        <v>38370</v>
      </c>
      <c r="T864" s="18">
        <f>tblSalaries[[#This Row],[Salary in USD]]/tblSalaries[[#This Row],[PPP GNI]]</f>
        <v>1.2814197589657634</v>
      </c>
      <c r="U864" s="27">
        <f>IF(ISNUMBER(VLOOKUP(tblSalaries[[#This Row],[clean Country]],calc!$B$22:$C$127,2,TRUE)),tblSalaries[[#This Row],[Salary in USD]],0.001)</f>
        <v>1E-3</v>
      </c>
    </row>
    <row r="865" spans="2:21" ht="15" customHeight="1" x14ac:dyDescent="0.25">
      <c r="B865" s="6" t="s">
        <v>3612</v>
      </c>
      <c r="C865" s="7">
        <v>41063.563043981485</v>
      </c>
      <c r="D865" s="8">
        <v>50000</v>
      </c>
      <c r="E865" s="6">
        <v>50000</v>
      </c>
      <c r="F865" s="6" t="s">
        <v>86</v>
      </c>
      <c r="G865" s="9">
        <f>tblSalaries[[#This Row],[clean Salary (in local currency)]]*VLOOKUP(tblSalaries[[#This Row],[Currency]],tblXrate[],2,FALSE)</f>
        <v>49168.076151516347</v>
      </c>
      <c r="H865" s="6" t="s">
        <v>955</v>
      </c>
      <c r="I865" s="6" t="s">
        <v>20</v>
      </c>
      <c r="J865" s="6" t="s">
        <v>88</v>
      </c>
      <c r="K865" s="6" t="str">
        <f>VLOOKUP(tblSalaries[[#This Row],[Where do you work]],tblCountries[[Actual]:[Mapping]],2,FALSE)</f>
        <v>Canada</v>
      </c>
      <c r="L865" s="6" t="str">
        <f>VLOOKUP(tblSalaries[[#This Row],[clean Country]],tblCountries[[Mapping]:[Region]],2,FALSE)</f>
        <v>America</v>
      </c>
      <c r="M865" s="6">
        <f>VLOOKUP(tblSalaries[[#This Row],[clean Country]],tblCountries[[Mapping]:[geo_latitude]],3,FALSE)</f>
        <v>-96.081121840459303</v>
      </c>
      <c r="N865" s="6">
        <f>VLOOKUP(tblSalaries[[#This Row],[clean Country]],tblCountries[[Mapping]:[geo_latitude]],4,FALSE)</f>
        <v>62.8661033080922</v>
      </c>
      <c r="O865" s="6" t="s">
        <v>9</v>
      </c>
      <c r="P865" s="6">
        <v>5</v>
      </c>
      <c r="Q865" s="6" t="str">
        <f>IF(tblSalaries[[#This Row],[Years of Experience]]&lt;5,"&lt;5",IF(tblSalaries[[#This Row],[Years of Experience]]&lt;10,"&lt;10",IF(tblSalaries[[#This Row],[Years of Experience]]&lt;15,"&lt;15",IF(tblSalaries[[#This Row],[Years of Experience]]&lt;20,"&lt;20"," &gt;20"))))</f>
        <v>&lt;10</v>
      </c>
      <c r="R865" s="14">
        <v>848</v>
      </c>
      <c r="S865" s="14">
        <f>VLOOKUP(tblSalaries[[#This Row],[clean Country]],Table3[[Country]:[GNI]],2,FALSE)</f>
        <v>38370</v>
      </c>
      <c r="T865" s="18">
        <f>tblSalaries[[#This Row],[Salary in USD]]/tblSalaries[[#This Row],[PPP GNI]]</f>
        <v>1.2814197589657634</v>
      </c>
      <c r="U865" s="27">
        <f>IF(ISNUMBER(VLOOKUP(tblSalaries[[#This Row],[clean Country]],calc!$B$22:$C$127,2,TRUE)),tblSalaries[[#This Row],[Salary in USD]],0.001)</f>
        <v>1E-3</v>
      </c>
    </row>
    <row r="866" spans="2:21" ht="15" customHeight="1" x14ac:dyDescent="0.25">
      <c r="B866" s="6" t="s">
        <v>3748</v>
      </c>
      <c r="C866" s="7">
        <v>41070.911458333336</v>
      </c>
      <c r="D866" s="8" t="s">
        <v>1898</v>
      </c>
      <c r="E866" s="6">
        <v>31185</v>
      </c>
      <c r="F866" s="6" t="s">
        <v>69</v>
      </c>
      <c r="G866" s="9">
        <f>tblSalaries[[#This Row],[clean Salary (in local currency)]]*VLOOKUP(tblSalaries[[#This Row],[Currency]],tblXrate[],2,FALSE)</f>
        <v>49153.119414418252</v>
      </c>
      <c r="H866" s="6" t="s">
        <v>1899</v>
      </c>
      <c r="I866" s="6" t="s">
        <v>52</v>
      </c>
      <c r="J866" s="6" t="s">
        <v>71</v>
      </c>
      <c r="K866" s="6" t="str">
        <f>VLOOKUP(tblSalaries[[#This Row],[Where do you work]],tblCountries[[Actual]:[Mapping]],2,FALSE)</f>
        <v>UK</v>
      </c>
      <c r="L866" s="6" t="str">
        <f>VLOOKUP(tblSalaries[[#This Row],[clean Country]],tblCountries[[Mapping]:[Region]],2,FALSE)</f>
        <v>Europe</v>
      </c>
      <c r="M866" s="6">
        <f>VLOOKUP(tblSalaries[[#This Row],[clean Country]],tblCountries[[Mapping]:[geo_latitude]],3,FALSE)</f>
        <v>-3.2765753000000002</v>
      </c>
      <c r="N866" s="6">
        <f>VLOOKUP(tblSalaries[[#This Row],[clean Country]],tblCountries[[Mapping]:[geo_latitude]],4,FALSE)</f>
        <v>54.702354499999998</v>
      </c>
      <c r="O866" s="6" t="s">
        <v>9</v>
      </c>
      <c r="P866" s="6">
        <v>7</v>
      </c>
      <c r="Q866" s="6" t="str">
        <f>IF(tblSalaries[[#This Row],[Years of Experience]]&lt;5,"&lt;5",IF(tblSalaries[[#This Row],[Years of Experience]]&lt;10,"&lt;10",IF(tblSalaries[[#This Row],[Years of Experience]]&lt;15,"&lt;15",IF(tblSalaries[[#This Row],[Years of Experience]]&lt;20,"&lt;20"," &gt;20"))))</f>
        <v>&lt;10</v>
      </c>
      <c r="R866" s="14">
        <v>849</v>
      </c>
      <c r="S866" s="14">
        <f>VLOOKUP(tblSalaries[[#This Row],[clean Country]],Table3[[Country]:[GNI]],2,FALSE)</f>
        <v>35840</v>
      </c>
      <c r="T866" s="18">
        <f>tblSalaries[[#This Row],[Salary in USD]]/tblSalaries[[#This Row],[PPP GNI]]</f>
        <v>1.371459805089795</v>
      </c>
      <c r="U866" s="27">
        <f>IF(ISNUMBER(VLOOKUP(tblSalaries[[#This Row],[clean Country]],calc!$B$22:$C$127,2,TRUE)),tblSalaries[[#This Row],[Salary in USD]],0.001)</f>
        <v>49153.119414418252</v>
      </c>
    </row>
    <row r="867" spans="2:21" ht="15" customHeight="1" x14ac:dyDescent="0.25">
      <c r="B867" s="6" t="s">
        <v>2022</v>
      </c>
      <c r="C867" s="7">
        <v>41054.160393518519</v>
      </c>
      <c r="D867" s="8">
        <v>49000</v>
      </c>
      <c r="E867" s="6">
        <v>49000</v>
      </c>
      <c r="F867" s="6" t="s">
        <v>6</v>
      </c>
      <c r="G867" s="9">
        <f>tblSalaries[[#This Row],[clean Salary (in local currency)]]*VLOOKUP(tblSalaries[[#This Row],[Currency]],tblXrate[],2,FALSE)</f>
        <v>49000</v>
      </c>
      <c r="H867" s="6" t="s">
        <v>42</v>
      </c>
      <c r="I867" s="6" t="s">
        <v>20</v>
      </c>
      <c r="J867" s="6" t="s">
        <v>15</v>
      </c>
      <c r="K867" s="6" t="str">
        <f>VLOOKUP(tblSalaries[[#This Row],[Where do you work]],tblCountries[[Actual]:[Mapping]],2,FALSE)</f>
        <v>USA</v>
      </c>
      <c r="L867" s="6" t="str">
        <f>VLOOKUP(tblSalaries[[#This Row],[clean Country]],tblCountries[[Mapping]:[Region]],2,FALSE)</f>
        <v>America</v>
      </c>
      <c r="M867" s="6">
        <f>VLOOKUP(tblSalaries[[#This Row],[clean Country]],tblCountries[[Mapping]:[geo_latitude]],3,FALSE)</f>
        <v>-100.37109375</v>
      </c>
      <c r="N867" s="6">
        <f>VLOOKUP(tblSalaries[[#This Row],[clean Country]],tblCountries[[Mapping]:[geo_latitude]],4,FALSE)</f>
        <v>40.580584664127599</v>
      </c>
      <c r="O867" s="6" t="s">
        <v>13</v>
      </c>
      <c r="P867" s="6"/>
      <c r="Q867" s="6" t="str">
        <f>IF(tblSalaries[[#This Row],[Years of Experience]]&lt;5,"&lt;5",IF(tblSalaries[[#This Row],[Years of Experience]]&lt;10,"&lt;10",IF(tblSalaries[[#This Row],[Years of Experience]]&lt;15,"&lt;15",IF(tblSalaries[[#This Row],[Years of Experience]]&lt;20,"&lt;20"," &gt;20"))))</f>
        <v>&lt;5</v>
      </c>
      <c r="R867" s="14">
        <v>850</v>
      </c>
      <c r="S867" s="14">
        <f>VLOOKUP(tblSalaries[[#This Row],[clean Country]],Table3[[Country]:[GNI]],2,FALSE)</f>
        <v>47310</v>
      </c>
      <c r="T867" s="18">
        <f>tblSalaries[[#This Row],[Salary in USD]]/tblSalaries[[#This Row],[PPP GNI]]</f>
        <v>1.0357218347072501</v>
      </c>
      <c r="U867" s="27">
        <f>IF(ISNUMBER(VLOOKUP(tblSalaries[[#This Row],[clean Country]],calc!$B$22:$C$127,2,TRUE)),tblSalaries[[#This Row],[Salary in USD]],0.001)</f>
        <v>1E-3</v>
      </c>
    </row>
    <row r="868" spans="2:21" ht="15" customHeight="1" x14ac:dyDescent="0.25">
      <c r="B868" s="6" t="s">
        <v>3381</v>
      </c>
      <c r="C868" s="7">
        <v>41058.964409722219</v>
      </c>
      <c r="D868" s="8">
        <v>49000</v>
      </c>
      <c r="E868" s="6">
        <v>49000</v>
      </c>
      <c r="F868" s="6" t="s">
        <v>6</v>
      </c>
      <c r="G868" s="9">
        <f>tblSalaries[[#This Row],[clean Salary (in local currency)]]*VLOOKUP(tblSalaries[[#This Row],[Currency]],tblXrate[],2,FALSE)</f>
        <v>49000</v>
      </c>
      <c r="H868" s="6" t="s">
        <v>200</v>
      </c>
      <c r="I868" s="6" t="s">
        <v>20</v>
      </c>
      <c r="J868" s="6" t="s">
        <v>15</v>
      </c>
      <c r="K868" s="6" t="str">
        <f>VLOOKUP(tblSalaries[[#This Row],[Where do you work]],tblCountries[[Actual]:[Mapping]],2,FALSE)</f>
        <v>USA</v>
      </c>
      <c r="L868" s="6" t="str">
        <f>VLOOKUP(tblSalaries[[#This Row],[clean Country]],tblCountries[[Mapping]:[Region]],2,FALSE)</f>
        <v>America</v>
      </c>
      <c r="M868" s="6">
        <f>VLOOKUP(tblSalaries[[#This Row],[clean Country]],tblCountries[[Mapping]:[geo_latitude]],3,FALSE)</f>
        <v>-100.37109375</v>
      </c>
      <c r="N868" s="6">
        <f>VLOOKUP(tblSalaries[[#This Row],[clean Country]],tblCountries[[Mapping]:[geo_latitude]],4,FALSE)</f>
        <v>40.580584664127599</v>
      </c>
      <c r="O868" s="6" t="s">
        <v>9</v>
      </c>
      <c r="P868" s="6">
        <v>10</v>
      </c>
      <c r="Q868" s="6" t="str">
        <f>IF(tblSalaries[[#This Row],[Years of Experience]]&lt;5,"&lt;5",IF(tblSalaries[[#This Row],[Years of Experience]]&lt;10,"&lt;10",IF(tblSalaries[[#This Row],[Years of Experience]]&lt;15,"&lt;15",IF(tblSalaries[[#This Row],[Years of Experience]]&lt;20,"&lt;20"," &gt;20"))))</f>
        <v>&lt;15</v>
      </c>
      <c r="R868" s="14">
        <v>851</v>
      </c>
      <c r="S868" s="14">
        <f>VLOOKUP(tblSalaries[[#This Row],[clean Country]],Table3[[Country]:[GNI]],2,FALSE)</f>
        <v>47310</v>
      </c>
      <c r="T868" s="18">
        <f>tblSalaries[[#This Row],[Salary in USD]]/tblSalaries[[#This Row],[PPP GNI]]</f>
        <v>1.0357218347072501</v>
      </c>
      <c r="U868" s="27">
        <f>IF(ISNUMBER(VLOOKUP(tblSalaries[[#This Row],[clean Country]],calc!$B$22:$C$127,2,TRUE)),tblSalaries[[#This Row],[Salary in USD]],0.001)</f>
        <v>1E-3</v>
      </c>
    </row>
    <row r="869" spans="2:21" ht="15" customHeight="1" x14ac:dyDescent="0.25">
      <c r="B869" s="6" t="s">
        <v>3397</v>
      </c>
      <c r="C869" s="7">
        <v>41059.050046296295</v>
      </c>
      <c r="D869" s="8">
        <v>49000</v>
      </c>
      <c r="E869" s="6">
        <v>49000</v>
      </c>
      <c r="F869" s="6" t="s">
        <v>6</v>
      </c>
      <c r="G869" s="9">
        <f>tblSalaries[[#This Row],[clean Salary (in local currency)]]*VLOOKUP(tblSalaries[[#This Row],[Currency]],tblXrate[],2,FALSE)</f>
        <v>49000</v>
      </c>
      <c r="H869" s="6" t="s">
        <v>1577</v>
      </c>
      <c r="I869" s="6" t="s">
        <v>67</v>
      </c>
      <c r="J869" s="6" t="s">
        <v>15</v>
      </c>
      <c r="K869" s="6" t="str">
        <f>VLOOKUP(tblSalaries[[#This Row],[Where do you work]],tblCountries[[Actual]:[Mapping]],2,FALSE)</f>
        <v>USA</v>
      </c>
      <c r="L869" s="6" t="str">
        <f>VLOOKUP(tblSalaries[[#This Row],[clean Country]],tblCountries[[Mapping]:[Region]],2,FALSE)</f>
        <v>America</v>
      </c>
      <c r="M869" s="6">
        <f>VLOOKUP(tblSalaries[[#This Row],[clean Country]],tblCountries[[Mapping]:[geo_latitude]],3,FALSE)</f>
        <v>-100.37109375</v>
      </c>
      <c r="N869" s="6">
        <f>VLOOKUP(tblSalaries[[#This Row],[clean Country]],tblCountries[[Mapping]:[geo_latitude]],4,FALSE)</f>
        <v>40.580584664127599</v>
      </c>
      <c r="O869" s="6" t="s">
        <v>9</v>
      </c>
      <c r="P869" s="6">
        <v>5</v>
      </c>
      <c r="Q869" s="6" t="str">
        <f>IF(tblSalaries[[#This Row],[Years of Experience]]&lt;5,"&lt;5",IF(tblSalaries[[#This Row],[Years of Experience]]&lt;10,"&lt;10",IF(tblSalaries[[#This Row],[Years of Experience]]&lt;15,"&lt;15",IF(tblSalaries[[#This Row],[Years of Experience]]&lt;20,"&lt;20"," &gt;20"))))</f>
        <v>&lt;10</v>
      </c>
      <c r="R869" s="14">
        <v>852</v>
      </c>
      <c r="S869" s="14">
        <f>VLOOKUP(tblSalaries[[#This Row],[clean Country]],Table3[[Country]:[GNI]],2,FALSE)</f>
        <v>47310</v>
      </c>
      <c r="T869" s="18">
        <f>tblSalaries[[#This Row],[Salary in USD]]/tblSalaries[[#This Row],[PPP GNI]]</f>
        <v>1.0357218347072501</v>
      </c>
      <c r="U869" s="27">
        <f>IF(ISNUMBER(VLOOKUP(tblSalaries[[#This Row],[clean Country]],calc!$B$22:$C$127,2,TRUE)),tblSalaries[[#This Row],[Salary in USD]],0.001)</f>
        <v>1E-3</v>
      </c>
    </row>
    <row r="870" spans="2:21" ht="15" customHeight="1" x14ac:dyDescent="0.25">
      <c r="B870" s="6" t="s">
        <v>3640</v>
      </c>
      <c r="C870" s="7">
        <v>41064.987349537034</v>
      </c>
      <c r="D870" s="8">
        <v>49000</v>
      </c>
      <c r="E870" s="6">
        <v>49000</v>
      </c>
      <c r="F870" s="6" t="s">
        <v>6</v>
      </c>
      <c r="G870" s="9">
        <f>tblSalaries[[#This Row],[clean Salary (in local currency)]]*VLOOKUP(tblSalaries[[#This Row],[Currency]],tblXrate[],2,FALSE)</f>
        <v>49000</v>
      </c>
      <c r="H870" s="6" t="s">
        <v>1812</v>
      </c>
      <c r="I870" s="6" t="s">
        <v>20</v>
      </c>
      <c r="J870" s="6" t="s">
        <v>15</v>
      </c>
      <c r="K870" s="6" t="str">
        <f>VLOOKUP(tblSalaries[[#This Row],[Where do you work]],tblCountries[[Actual]:[Mapping]],2,FALSE)</f>
        <v>USA</v>
      </c>
      <c r="L870" s="6" t="str">
        <f>VLOOKUP(tblSalaries[[#This Row],[clean Country]],tblCountries[[Mapping]:[Region]],2,FALSE)</f>
        <v>America</v>
      </c>
      <c r="M870" s="6">
        <f>VLOOKUP(tblSalaries[[#This Row],[clean Country]],tblCountries[[Mapping]:[geo_latitude]],3,FALSE)</f>
        <v>-100.37109375</v>
      </c>
      <c r="N870" s="6">
        <f>VLOOKUP(tblSalaries[[#This Row],[clean Country]],tblCountries[[Mapping]:[geo_latitude]],4,FALSE)</f>
        <v>40.580584664127599</v>
      </c>
      <c r="O870" s="6" t="s">
        <v>18</v>
      </c>
      <c r="P870" s="6">
        <v>3</v>
      </c>
      <c r="Q870" s="6" t="str">
        <f>IF(tblSalaries[[#This Row],[Years of Experience]]&lt;5,"&lt;5",IF(tblSalaries[[#This Row],[Years of Experience]]&lt;10,"&lt;10",IF(tblSalaries[[#This Row],[Years of Experience]]&lt;15,"&lt;15",IF(tblSalaries[[#This Row],[Years of Experience]]&lt;20,"&lt;20"," &gt;20"))))</f>
        <v>&lt;5</v>
      </c>
      <c r="R870" s="14">
        <v>853</v>
      </c>
      <c r="S870" s="14">
        <f>VLOOKUP(tblSalaries[[#This Row],[clean Country]],Table3[[Country]:[GNI]],2,FALSE)</f>
        <v>47310</v>
      </c>
      <c r="T870" s="18">
        <f>tblSalaries[[#This Row],[Salary in USD]]/tblSalaries[[#This Row],[PPP GNI]]</f>
        <v>1.0357218347072501</v>
      </c>
      <c r="U870" s="27">
        <f>IF(ISNUMBER(VLOOKUP(tblSalaries[[#This Row],[clean Country]],calc!$B$22:$C$127,2,TRUE)),tblSalaries[[#This Row],[Salary in USD]],0.001)</f>
        <v>1E-3</v>
      </c>
    </row>
    <row r="871" spans="2:21" ht="15" customHeight="1" x14ac:dyDescent="0.25">
      <c r="B871" s="6" t="s">
        <v>3252</v>
      </c>
      <c r="C871" s="7">
        <v>41058.411134259259</v>
      </c>
      <c r="D871" s="8" t="s">
        <v>1424</v>
      </c>
      <c r="E871" s="6">
        <v>48000</v>
      </c>
      <c r="F871" s="6" t="s">
        <v>82</v>
      </c>
      <c r="G871" s="9">
        <f>tblSalaries[[#This Row],[clean Salary (in local currency)]]*VLOOKUP(tblSalaries[[#This Row],[Currency]],tblXrate[],2,FALSE)</f>
        <v>48955.663507326513</v>
      </c>
      <c r="H871" s="6" t="s">
        <v>640</v>
      </c>
      <c r="I871" s="6" t="s">
        <v>20</v>
      </c>
      <c r="J871" s="6" t="s">
        <v>84</v>
      </c>
      <c r="K871" s="6" t="str">
        <f>VLOOKUP(tblSalaries[[#This Row],[Where do you work]],tblCountries[[Actual]:[Mapping]],2,FALSE)</f>
        <v>Australia</v>
      </c>
      <c r="L871" s="6" t="str">
        <f>VLOOKUP(tblSalaries[[#This Row],[clean Country]],tblCountries[[Mapping]:[Region]],2,FALSE)</f>
        <v>Australia</v>
      </c>
      <c r="M871" s="6">
        <f>VLOOKUP(tblSalaries[[#This Row],[clean Country]],tblCountries[[Mapping]:[geo_latitude]],3,FALSE)</f>
        <v>136.67140151954899</v>
      </c>
      <c r="N871" s="6">
        <f>VLOOKUP(tblSalaries[[#This Row],[clean Country]],tblCountries[[Mapping]:[geo_latitude]],4,FALSE)</f>
        <v>-24.803590596310801</v>
      </c>
      <c r="O871" s="6" t="s">
        <v>25</v>
      </c>
      <c r="P871" s="6">
        <v>2</v>
      </c>
      <c r="Q871" s="6" t="str">
        <f>IF(tblSalaries[[#This Row],[Years of Experience]]&lt;5,"&lt;5",IF(tblSalaries[[#This Row],[Years of Experience]]&lt;10,"&lt;10",IF(tblSalaries[[#This Row],[Years of Experience]]&lt;15,"&lt;15",IF(tblSalaries[[#This Row],[Years of Experience]]&lt;20,"&lt;20"," &gt;20"))))</f>
        <v>&lt;5</v>
      </c>
      <c r="R871" s="14">
        <v>854</v>
      </c>
      <c r="S871" s="14">
        <f>VLOOKUP(tblSalaries[[#This Row],[clean Country]],Table3[[Country]:[GNI]],2,FALSE)</f>
        <v>36910</v>
      </c>
      <c r="T871" s="18">
        <f>tblSalaries[[#This Row],[Salary in USD]]/tblSalaries[[#This Row],[PPP GNI]]</f>
        <v>1.32635230309744</v>
      </c>
      <c r="U871" s="27">
        <f>IF(ISNUMBER(VLOOKUP(tblSalaries[[#This Row],[clean Country]],calc!$B$22:$C$127,2,TRUE)),tblSalaries[[#This Row],[Salary in USD]],0.001)</f>
        <v>48955.663507326513</v>
      </c>
    </row>
    <row r="872" spans="2:21" ht="15" customHeight="1" x14ac:dyDescent="0.25">
      <c r="B872" s="6" t="s">
        <v>2293</v>
      </c>
      <c r="C872" s="7">
        <v>41055.054571759261</v>
      </c>
      <c r="D872" s="8" t="s">
        <v>362</v>
      </c>
      <c r="E872" s="6">
        <v>31000</v>
      </c>
      <c r="F872" s="6" t="s">
        <v>69</v>
      </c>
      <c r="G872" s="9">
        <f>tblSalaries[[#This Row],[clean Salary (in local currency)]]*VLOOKUP(tblSalaries[[#This Row],[Currency]],tblXrate[],2,FALSE)</f>
        <v>48861.526434085805</v>
      </c>
      <c r="H872" s="6" t="s">
        <v>363</v>
      </c>
      <c r="I872" s="6" t="s">
        <v>279</v>
      </c>
      <c r="J872" s="6" t="s">
        <v>71</v>
      </c>
      <c r="K872" s="6" t="str">
        <f>VLOOKUP(tblSalaries[[#This Row],[Where do you work]],tblCountries[[Actual]:[Mapping]],2,FALSE)</f>
        <v>UK</v>
      </c>
      <c r="L872" s="6" t="str">
        <f>VLOOKUP(tblSalaries[[#This Row],[clean Country]],tblCountries[[Mapping]:[Region]],2,FALSE)</f>
        <v>Europe</v>
      </c>
      <c r="M872" s="6">
        <f>VLOOKUP(tblSalaries[[#This Row],[clean Country]],tblCountries[[Mapping]:[geo_latitude]],3,FALSE)</f>
        <v>-3.2765753000000002</v>
      </c>
      <c r="N872" s="6">
        <f>VLOOKUP(tblSalaries[[#This Row],[clean Country]],tblCountries[[Mapping]:[geo_latitude]],4,FALSE)</f>
        <v>54.702354499999998</v>
      </c>
      <c r="O872" s="6" t="s">
        <v>18</v>
      </c>
      <c r="P872" s="6"/>
      <c r="Q872" s="6" t="str">
        <f>IF(tblSalaries[[#This Row],[Years of Experience]]&lt;5,"&lt;5",IF(tblSalaries[[#This Row],[Years of Experience]]&lt;10,"&lt;10",IF(tblSalaries[[#This Row],[Years of Experience]]&lt;15,"&lt;15",IF(tblSalaries[[#This Row],[Years of Experience]]&lt;20,"&lt;20"," &gt;20"))))</f>
        <v>&lt;5</v>
      </c>
      <c r="R872" s="14">
        <v>855</v>
      </c>
      <c r="S872" s="14">
        <f>VLOOKUP(tblSalaries[[#This Row],[clean Country]],Table3[[Country]:[GNI]],2,FALSE)</f>
        <v>35840</v>
      </c>
      <c r="T872" s="18">
        <f>tblSalaries[[#This Row],[Salary in USD]]/tblSalaries[[#This Row],[PPP GNI]]</f>
        <v>1.3633238402367691</v>
      </c>
      <c r="U872" s="27">
        <f>IF(ISNUMBER(VLOOKUP(tblSalaries[[#This Row],[clean Country]],calc!$B$22:$C$127,2,TRUE)),tblSalaries[[#This Row],[Salary in USD]],0.001)</f>
        <v>48861.526434085805</v>
      </c>
    </row>
    <row r="873" spans="2:21" ht="15" customHeight="1" x14ac:dyDescent="0.25">
      <c r="B873" s="6" t="s">
        <v>2794</v>
      </c>
      <c r="C873" s="7">
        <v>41055.882175925923</v>
      </c>
      <c r="D873" s="8">
        <v>48500</v>
      </c>
      <c r="E873" s="6">
        <v>48500</v>
      </c>
      <c r="F873" s="6" t="s">
        <v>6</v>
      </c>
      <c r="G873" s="9">
        <f>tblSalaries[[#This Row],[clean Salary (in local currency)]]*VLOOKUP(tblSalaries[[#This Row],[Currency]],tblXrate[],2,FALSE)</f>
        <v>48500</v>
      </c>
      <c r="H873" s="6" t="s">
        <v>924</v>
      </c>
      <c r="I873" s="6" t="s">
        <v>52</v>
      </c>
      <c r="J873" s="6" t="s">
        <v>15</v>
      </c>
      <c r="K873" s="6" t="str">
        <f>VLOOKUP(tblSalaries[[#This Row],[Where do you work]],tblCountries[[Actual]:[Mapping]],2,FALSE)</f>
        <v>USA</v>
      </c>
      <c r="L873" s="6" t="str">
        <f>VLOOKUP(tblSalaries[[#This Row],[clean Country]],tblCountries[[Mapping]:[Region]],2,FALSE)</f>
        <v>America</v>
      </c>
      <c r="M873" s="6">
        <f>VLOOKUP(tblSalaries[[#This Row],[clean Country]],tblCountries[[Mapping]:[geo_latitude]],3,FALSE)</f>
        <v>-100.37109375</v>
      </c>
      <c r="N873" s="6">
        <f>VLOOKUP(tblSalaries[[#This Row],[clean Country]],tblCountries[[Mapping]:[geo_latitude]],4,FALSE)</f>
        <v>40.580584664127599</v>
      </c>
      <c r="O873" s="6" t="s">
        <v>18</v>
      </c>
      <c r="P873" s="6">
        <v>10</v>
      </c>
      <c r="Q873" s="6" t="str">
        <f>IF(tblSalaries[[#This Row],[Years of Experience]]&lt;5,"&lt;5",IF(tblSalaries[[#This Row],[Years of Experience]]&lt;10,"&lt;10",IF(tblSalaries[[#This Row],[Years of Experience]]&lt;15,"&lt;15",IF(tblSalaries[[#This Row],[Years of Experience]]&lt;20,"&lt;20"," &gt;20"))))</f>
        <v>&lt;15</v>
      </c>
      <c r="R873" s="14">
        <v>856</v>
      </c>
      <c r="S873" s="14">
        <f>VLOOKUP(tblSalaries[[#This Row],[clean Country]],Table3[[Country]:[GNI]],2,FALSE)</f>
        <v>47310</v>
      </c>
      <c r="T873" s="18">
        <f>tblSalaries[[#This Row],[Salary in USD]]/tblSalaries[[#This Row],[PPP GNI]]</f>
        <v>1.025153244557176</v>
      </c>
      <c r="U873" s="27">
        <f>IF(ISNUMBER(VLOOKUP(tblSalaries[[#This Row],[clean Country]],calc!$B$22:$C$127,2,TRUE)),tblSalaries[[#This Row],[Salary in USD]],0.001)</f>
        <v>1E-3</v>
      </c>
    </row>
    <row r="874" spans="2:21" ht="15" customHeight="1" x14ac:dyDescent="0.25">
      <c r="B874" s="6" t="s">
        <v>3648</v>
      </c>
      <c r="C874" s="7">
        <v>41065.210648148146</v>
      </c>
      <c r="D874" s="8">
        <v>48500</v>
      </c>
      <c r="E874" s="6">
        <v>48500</v>
      </c>
      <c r="F874" s="6" t="s">
        <v>6</v>
      </c>
      <c r="G874" s="9">
        <f>tblSalaries[[#This Row],[clean Salary (in local currency)]]*VLOOKUP(tblSalaries[[#This Row],[Currency]],tblXrate[],2,FALSE)</f>
        <v>48500</v>
      </c>
      <c r="H874" s="6" t="s">
        <v>1819</v>
      </c>
      <c r="I874" s="6" t="s">
        <v>20</v>
      </c>
      <c r="J874" s="6" t="s">
        <v>15</v>
      </c>
      <c r="K874" s="6" t="str">
        <f>VLOOKUP(tblSalaries[[#This Row],[Where do you work]],tblCountries[[Actual]:[Mapping]],2,FALSE)</f>
        <v>USA</v>
      </c>
      <c r="L874" s="6" t="str">
        <f>VLOOKUP(tblSalaries[[#This Row],[clean Country]],tblCountries[[Mapping]:[Region]],2,FALSE)</f>
        <v>America</v>
      </c>
      <c r="M874" s="6">
        <f>VLOOKUP(tblSalaries[[#This Row],[clean Country]],tblCountries[[Mapping]:[geo_latitude]],3,FALSE)</f>
        <v>-100.37109375</v>
      </c>
      <c r="N874" s="6">
        <f>VLOOKUP(tblSalaries[[#This Row],[clean Country]],tblCountries[[Mapping]:[geo_latitude]],4,FALSE)</f>
        <v>40.580584664127599</v>
      </c>
      <c r="O874" s="6" t="s">
        <v>9</v>
      </c>
      <c r="P874" s="6">
        <v>6</v>
      </c>
      <c r="Q874" s="6" t="str">
        <f>IF(tblSalaries[[#This Row],[Years of Experience]]&lt;5,"&lt;5",IF(tblSalaries[[#This Row],[Years of Experience]]&lt;10,"&lt;10",IF(tblSalaries[[#This Row],[Years of Experience]]&lt;15,"&lt;15",IF(tblSalaries[[#This Row],[Years of Experience]]&lt;20,"&lt;20"," &gt;20"))))</f>
        <v>&lt;10</v>
      </c>
      <c r="R874" s="14">
        <v>857</v>
      </c>
      <c r="S874" s="14">
        <f>VLOOKUP(tblSalaries[[#This Row],[clean Country]],Table3[[Country]:[GNI]],2,FALSE)</f>
        <v>47310</v>
      </c>
      <c r="T874" s="18">
        <f>tblSalaries[[#This Row],[Salary in USD]]/tblSalaries[[#This Row],[PPP GNI]]</f>
        <v>1.025153244557176</v>
      </c>
      <c r="U874" s="27">
        <f>IF(ISNUMBER(VLOOKUP(tblSalaries[[#This Row],[clean Country]],calc!$B$22:$C$127,2,TRUE)),tblSalaries[[#This Row],[Salary in USD]],0.001)</f>
        <v>1E-3</v>
      </c>
    </row>
    <row r="875" spans="2:21" ht="15" customHeight="1" x14ac:dyDescent="0.25">
      <c r="B875" s="6" t="s">
        <v>2072</v>
      </c>
      <c r="C875" s="7">
        <v>41054.306458333333</v>
      </c>
      <c r="D875" s="8" t="s">
        <v>114</v>
      </c>
      <c r="E875" s="6">
        <v>38000</v>
      </c>
      <c r="F875" s="6" t="s">
        <v>22</v>
      </c>
      <c r="G875" s="9">
        <f>tblSalaries[[#This Row],[clean Salary (in local currency)]]*VLOOKUP(tblSalaries[[#This Row],[Currency]],tblXrate[],2,FALSE)</f>
        <v>48275.178681681093</v>
      </c>
      <c r="H875" s="6" t="s">
        <v>115</v>
      </c>
      <c r="I875" s="6" t="s">
        <v>20</v>
      </c>
      <c r="J875" s="6" t="s">
        <v>96</v>
      </c>
      <c r="K875" s="6" t="str">
        <f>VLOOKUP(tblSalaries[[#This Row],[Where do you work]],tblCountries[[Actual]:[Mapping]],2,FALSE)</f>
        <v>Netherlands</v>
      </c>
      <c r="L875" s="6" t="str">
        <f>VLOOKUP(tblSalaries[[#This Row],[clean Country]],tblCountries[[Mapping]:[Region]],2,FALSE)</f>
        <v>Europe</v>
      </c>
      <c r="M875" s="6">
        <f>VLOOKUP(tblSalaries[[#This Row],[clean Country]],tblCountries[[Mapping]:[geo_latitude]],3,FALSE)</f>
        <v>-0.23411047311343899</v>
      </c>
      <c r="N875" s="6">
        <f>VLOOKUP(tblSalaries[[#This Row],[clean Country]],tblCountries[[Mapping]:[geo_latitude]],4,FALSE)</f>
        <v>49.402635500701699</v>
      </c>
      <c r="O875" s="6" t="s">
        <v>25</v>
      </c>
      <c r="P875" s="6"/>
      <c r="Q875" s="6" t="str">
        <f>IF(tblSalaries[[#This Row],[Years of Experience]]&lt;5,"&lt;5",IF(tblSalaries[[#This Row],[Years of Experience]]&lt;10,"&lt;10",IF(tblSalaries[[#This Row],[Years of Experience]]&lt;15,"&lt;15",IF(tblSalaries[[#This Row],[Years of Experience]]&lt;20,"&lt;20"," &gt;20"))))</f>
        <v>&lt;5</v>
      </c>
      <c r="R875" s="14">
        <v>858</v>
      </c>
      <c r="S875" s="14">
        <f>VLOOKUP(tblSalaries[[#This Row],[clean Country]],Table3[[Country]:[GNI]],2,FALSE)</f>
        <v>41810</v>
      </c>
      <c r="T875" s="18">
        <f>tblSalaries[[#This Row],[Salary in USD]]/tblSalaries[[#This Row],[PPP GNI]]</f>
        <v>1.1546323530657998</v>
      </c>
      <c r="U875" s="27">
        <f>IF(ISNUMBER(VLOOKUP(tblSalaries[[#This Row],[clean Country]],calc!$B$22:$C$127,2,TRUE)),tblSalaries[[#This Row],[Salary in USD]],0.001)</f>
        <v>48275.178681681093</v>
      </c>
    </row>
    <row r="876" spans="2:21" ht="15" customHeight="1" x14ac:dyDescent="0.25">
      <c r="B876" s="6" t="s">
        <v>3512</v>
      </c>
      <c r="C876" s="7">
        <v>41060.677905092591</v>
      </c>
      <c r="D876" s="8" t="s">
        <v>1686</v>
      </c>
      <c r="E876" s="6">
        <v>30500</v>
      </c>
      <c r="F876" s="6" t="s">
        <v>69</v>
      </c>
      <c r="G876" s="9">
        <f>tblSalaries[[#This Row],[clean Salary (in local currency)]]*VLOOKUP(tblSalaries[[#This Row],[Currency]],tblXrate[],2,FALSE)</f>
        <v>48073.437298052166</v>
      </c>
      <c r="H876" s="6" t="s">
        <v>1687</v>
      </c>
      <c r="I876" s="6" t="s">
        <v>356</v>
      </c>
      <c r="J876" s="6" t="s">
        <v>71</v>
      </c>
      <c r="K876" s="6" t="str">
        <f>VLOOKUP(tblSalaries[[#This Row],[Where do you work]],tblCountries[[Actual]:[Mapping]],2,FALSE)</f>
        <v>UK</v>
      </c>
      <c r="L876" s="6" t="str">
        <f>VLOOKUP(tblSalaries[[#This Row],[clean Country]],tblCountries[[Mapping]:[Region]],2,FALSE)</f>
        <v>Europe</v>
      </c>
      <c r="M876" s="6">
        <f>VLOOKUP(tblSalaries[[#This Row],[clean Country]],tblCountries[[Mapping]:[geo_latitude]],3,FALSE)</f>
        <v>-3.2765753000000002</v>
      </c>
      <c r="N876" s="6">
        <f>VLOOKUP(tblSalaries[[#This Row],[clean Country]],tblCountries[[Mapping]:[geo_latitude]],4,FALSE)</f>
        <v>54.702354499999998</v>
      </c>
      <c r="O876" s="6" t="s">
        <v>9</v>
      </c>
      <c r="P876" s="6">
        <v>14</v>
      </c>
      <c r="Q876" s="6" t="str">
        <f>IF(tblSalaries[[#This Row],[Years of Experience]]&lt;5,"&lt;5",IF(tblSalaries[[#This Row],[Years of Experience]]&lt;10,"&lt;10",IF(tblSalaries[[#This Row],[Years of Experience]]&lt;15,"&lt;15",IF(tblSalaries[[#This Row],[Years of Experience]]&lt;20,"&lt;20"," &gt;20"))))</f>
        <v>&lt;15</v>
      </c>
      <c r="R876" s="14">
        <v>859</v>
      </c>
      <c r="S876" s="14">
        <f>VLOOKUP(tblSalaries[[#This Row],[clean Country]],Table3[[Country]:[GNI]],2,FALSE)</f>
        <v>35840</v>
      </c>
      <c r="T876" s="18">
        <f>tblSalaries[[#This Row],[Salary in USD]]/tblSalaries[[#This Row],[PPP GNI]]</f>
        <v>1.3413347460394018</v>
      </c>
      <c r="U876" s="27">
        <f>IF(ISNUMBER(VLOOKUP(tblSalaries[[#This Row],[clean Country]],calc!$B$22:$C$127,2,TRUE)),tblSalaries[[#This Row],[Salary in USD]],0.001)</f>
        <v>48073.437298052166</v>
      </c>
    </row>
    <row r="877" spans="2:21" ht="15" customHeight="1" x14ac:dyDescent="0.25">
      <c r="B877" s="6" t="s">
        <v>2012</v>
      </c>
      <c r="C877" s="7">
        <v>41054.141458333332</v>
      </c>
      <c r="D877" s="8">
        <v>48000</v>
      </c>
      <c r="E877" s="6">
        <v>48000</v>
      </c>
      <c r="F877" s="6" t="s">
        <v>6</v>
      </c>
      <c r="G877" s="9">
        <f>tblSalaries[[#This Row],[clean Salary (in local currency)]]*VLOOKUP(tblSalaries[[#This Row],[Currency]],tblXrate[],2,FALSE)</f>
        <v>48000</v>
      </c>
      <c r="H877" s="6" t="s">
        <v>16</v>
      </c>
      <c r="I877" s="6" t="s">
        <v>488</v>
      </c>
      <c r="J877" s="6" t="s">
        <v>17</v>
      </c>
      <c r="K877" s="6" t="str">
        <f>VLOOKUP(tblSalaries[[#This Row],[Where do you work]],tblCountries[[Actual]:[Mapping]],2,FALSE)</f>
        <v>Pakistan</v>
      </c>
      <c r="L877" s="6" t="str">
        <f>VLOOKUP(tblSalaries[[#This Row],[clean Country]],tblCountries[[Mapping]:[Region]],2,FALSE)</f>
        <v>Asia</v>
      </c>
      <c r="M877" s="6">
        <f>VLOOKUP(tblSalaries[[#This Row],[clean Country]],tblCountries[[Mapping]:[geo_latitude]],3,FALSE)</f>
        <v>71.247499000000005</v>
      </c>
      <c r="N877" s="6">
        <f>VLOOKUP(tblSalaries[[#This Row],[clean Country]],tblCountries[[Mapping]:[geo_latitude]],4,FALSE)</f>
        <v>30.3308401</v>
      </c>
      <c r="O877" s="6" t="s">
        <v>18</v>
      </c>
      <c r="P877" s="6"/>
      <c r="Q877" s="6" t="str">
        <f>IF(tblSalaries[[#This Row],[Years of Experience]]&lt;5,"&lt;5",IF(tblSalaries[[#This Row],[Years of Experience]]&lt;10,"&lt;10",IF(tblSalaries[[#This Row],[Years of Experience]]&lt;15,"&lt;15",IF(tblSalaries[[#This Row],[Years of Experience]]&lt;20,"&lt;20"," &gt;20"))))</f>
        <v>&lt;5</v>
      </c>
      <c r="R877" s="14">
        <v>860</v>
      </c>
      <c r="S877" s="14">
        <f>VLOOKUP(tblSalaries[[#This Row],[clean Country]],Table3[[Country]:[GNI]],2,FALSE)</f>
        <v>2790</v>
      </c>
      <c r="T877" s="18">
        <f>tblSalaries[[#This Row],[Salary in USD]]/tblSalaries[[#This Row],[PPP GNI]]</f>
        <v>17.204301075268816</v>
      </c>
      <c r="U877" s="27">
        <f>IF(ISNUMBER(VLOOKUP(tblSalaries[[#This Row],[clean Country]],calc!$B$22:$C$127,2,TRUE)),tblSalaries[[#This Row],[Salary in USD]],0.001)</f>
        <v>48000</v>
      </c>
    </row>
    <row r="878" spans="2:21" ht="15" customHeight="1" x14ac:dyDescent="0.25">
      <c r="B878" s="6" t="s">
        <v>2120</v>
      </c>
      <c r="C878" s="7">
        <v>41055.028819444444</v>
      </c>
      <c r="D878" s="8">
        <v>4000</v>
      </c>
      <c r="E878" s="6">
        <v>48000</v>
      </c>
      <c r="F878" s="6" t="s">
        <v>6</v>
      </c>
      <c r="G878" s="9">
        <f>tblSalaries[[#This Row],[clean Salary (in local currency)]]*VLOOKUP(tblSalaries[[#This Row],[Currency]],tblXrate[],2,FALSE)</f>
        <v>48000</v>
      </c>
      <c r="H878" s="6" t="s">
        <v>178</v>
      </c>
      <c r="I878" s="6" t="s">
        <v>52</v>
      </c>
      <c r="J878" s="6" t="s">
        <v>179</v>
      </c>
      <c r="K878" s="6" t="str">
        <f>VLOOKUP(tblSalaries[[#This Row],[Where do you work]],tblCountries[[Actual]:[Mapping]],2,FALSE)</f>
        <v>UAE</v>
      </c>
      <c r="L878" s="6" t="str">
        <f>VLOOKUP(tblSalaries[[#This Row],[clean Country]],tblCountries[[Mapping]:[Region]],2,FALSE)</f>
        <v>MENA</v>
      </c>
      <c r="M878" s="6">
        <f>VLOOKUP(tblSalaries[[#This Row],[clean Country]],tblCountries[[Mapping]:[geo_latitude]],3,FALSE)</f>
        <v>53.96484375</v>
      </c>
      <c r="N878" s="6" t="str">
        <f>VLOOKUP(tblSalaries[[#This Row],[clean Country]],tblCountries[[Mapping]:[geo_latitude]],4,FALSE)</f>
        <v>23.805449612314625,</v>
      </c>
      <c r="O878" s="6" t="s">
        <v>18</v>
      </c>
      <c r="P878" s="6"/>
      <c r="Q878" s="6" t="str">
        <f>IF(tblSalaries[[#This Row],[Years of Experience]]&lt;5,"&lt;5",IF(tblSalaries[[#This Row],[Years of Experience]]&lt;10,"&lt;10",IF(tblSalaries[[#This Row],[Years of Experience]]&lt;15,"&lt;15",IF(tblSalaries[[#This Row],[Years of Experience]]&lt;20,"&lt;20"," &gt;20"))))</f>
        <v>&lt;5</v>
      </c>
      <c r="R878" s="14">
        <v>861</v>
      </c>
      <c r="S878" s="14">
        <f>VLOOKUP(tblSalaries[[#This Row],[clean Country]],Table3[[Country]:[GNI]],2,FALSE)</f>
        <v>50580</v>
      </c>
      <c r="T878" s="18">
        <f>tblSalaries[[#This Row],[Salary in USD]]/tblSalaries[[#This Row],[PPP GNI]]</f>
        <v>0.94899169632265723</v>
      </c>
      <c r="U878" s="27">
        <f>IF(ISNUMBER(VLOOKUP(tblSalaries[[#This Row],[clean Country]],calc!$B$22:$C$127,2,TRUE)),tblSalaries[[#This Row],[Salary in USD]],0.001)</f>
        <v>48000</v>
      </c>
    </row>
    <row r="879" spans="2:21" ht="15" customHeight="1" x14ac:dyDescent="0.25">
      <c r="B879" s="6" t="s">
        <v>2383</v>
      </c>
      <c r="C879" s="7">
        <v>41055.083101851851</v>
      </c>
      <c r="D879" s="8">
        <v>48000</v>
      </c>
      <c r="E879" s="6">
        <v>48000</v>
      </c>
      <c r="F879" s="6" t="s">
        <v>6</v>
      </c>
      <c r="G879" s="9">
        <f>tblSalaries[[#This Row],[clean Salary (in local currency)]]*VLOOKUP(tblSalaries[[#This Row],[Currency]],tblXrate[],2,FALSE)</f>
        <v>48000</v>
      </c>
      <c r="H879" s="6" t="s">
        <v>464</v>
      </c>
      <c r="I879" s="6" t="s">
        <v>20</v>
      </c>
      <c r="J879" s="6" t="s">
        <v>15</v>
      </c>
      <c r="K879" s="6" t="str">
        <f>VLOOKUP(tblSalaries[[#This Row],[Where do you work]],tblCountries[[Actual]:[Mapping]],2,FALSE)</f>
        <v>USA</v>
      </c>
      <c r="L879" s="6" t="str">
        <f>VLOOKUP(tblSalaries[[#This Row],[clean Country]],tblCountries[[Mapping]:[Region]],2,FALSE)</f>
        <v>America</v>
      </c>
      <c r="M879" s="6">
        <f>VLOOKUP(tblSalaries[[#This Row],[clean Country]],tblCountries[[Mapping]:[geo_latitude]],3,FALSE)</f>
        <v>-100.37109375</v>
      </c>
      <c r="N879" s="6">
        <f>VLOOKUP(tblSalaries[[#This Row],[clean Country]],tblCountries[[Mapping]:[geo_latitude]],4,FALSE)</f>
        <v>40.580584664127599</v>
      </c>
      <c r="O879" s="6" t="s">
        <v>25</v>
      </c>
      <c r="P879" s="6"/>
      <c r="Q879" s="6" t="str">
        <f>IF(tblSalaries[[#This Row],[Years of Experience]]&lt;5,"&lt;5",IF(tblSalaries[[#This Row],[Years of Experience]]&lt;10,"&lt;10",IF(tblSalaries[[#This Row],[Years of Experience]]&lt;15,"&lt;15",IF(tblSalaries[[#This Row],[Years of Experience]]&lt;20,"&lt;20"," &gt;20"))))</f>
        <v>&lt;5</v>
      </c>
      <c r="R879" s="14">
        <v>862</v>
      </c>
      <c r="S879" s="14">
        <f>VLOOKUP(tblSalaries[[#This Row],[clean Country]],Table3[[Country]:[GNI]],2,FALSE)</f>
        <v>47310</v>
      </c>
      <c r="T879" s="18">
        <f>tblSalaries[[#This Row],[Salary in USD]]/tblSalaries[[#This Row],[PPP GNI]]</f>
        <v>1.014584654407102</v>
      </c>
      <c r="U879" s="27">
        <f>IF(ISNUMBER(VLOOKUP(tblSalaries[[#This Row],[clean Country]],calc!$B$22:$C$127,2,TRUE)),tblSalaries[[#This Row],[Salary in USD]],0.001)</f>
        <v>1E-3</v>
      </c>
    </row>
    <row r="880" spans="2:21" ht="15" customHeight="1" x14ac:dyDescent="0.25">
      <c r="B880" s="6" t="s">
        <v>2767</v>
      </c>
      <c r="C880" s="7">
        <v>41055.744062500002</v>
      </c>
      <c r="D880" s="8">
        <v>48000</v>
      </c>
      <c r="E880" s="6">
        <v>48000</v>
      </c>
      <c r="F880" s="6" t="s">
        <v>6</v>
      </c>
      <c r="G880" s="9">
        <f>tblSalaries[[#This Row],[clean Salary (in local currency)]]*VLOOKUP(tblSalaries[[#This Row],[Currency]],tblXrate[],2,FALSE)</f>
        <v>48000</v>
      </c>
      <c r="H880" s="6" t="s">
        <v>356</v>
      </c>
      <c r="I880" s="6" t="s">
        <v>356</v>
      </c>
      <c r="J880" s="6" t="s">
        <v>171</v>
      </c>
      <c r="K880" s="6" t="str">
        <f>VLOOKUP(tblSalaries[[#This Row],[Where do you work]],tblCountries[[Actual]:[Mapping]],2,FALSE)</f>
        <v>Singapore</v>
      </c>
      <c r="L880" s="6" t="str">
        <f>VLOOKUP(tblSalaries[[#This Row],[clean Country]],tblCountries[[Mapping]:[Region]],2,FALSE)</f>
        <v>Asia</v>
      </c>
      <c r="M880" s="6">
        <f>VLOOKUP(tblSalaries[[#This Row],[clean Country]],tblCountries[[Mapping]:[geo_latitude]],3,FALSE)</f>
        <v>103.8194992</v>
      </c>
      <c r="N880" s="6">
        <f>VLOOKUP(tblSalaries[[#This Row],[clean Country]],tblCountries[[Mapping]:[geo_latitude]],4,FALSE)</f>
        <v>1.3571070000000001</v>
      </c>
      <c r="O880" s="6" t="s">
        <v>13</v>
      </c>
      <c r="P880" s="6">
        <v>3</v>
      </c>
      <c r="Q880" s="6" t="str">
        <f>IF(tblSalaries[[#This Row],[Years of Experience]]&lt;5,"&lt;5",IF(tblSalaries[[#This Row],[Years of Experience]]&lt;10,"&lt;10",IF(tblSalaries[[#This Row],[Years of Experience]]&lt;15,"&lt;15",IF(tblSalaries[[#This Row],[Years of Experience]]&lt;20,"&lt;20"," &gt;20"))))</f>
        <v>&lt;5</v>
      </c>
      <c r="R880" s="14">
        <v>863</v>
      </c>
      <c r="S880" s="14">
        <f>VLOOKUP(tblSalaries[[#This Row],[clean Country]],Table3[[Country]:[GNI]],2,FALSE)</f>
        <v>55790</v>
      </c>
      <c r="T880" s="18">
        <f>tblSalaries[[#This Row],[Salary in USD]]/tblSalaries[[#This Row],[PPP GNI]]</f>
        <v>0.86036924179960561</v>
      </c>
      <c r="U880" s="27">
        <f>IF(ISNUMBER(VLOOKUP(tblSalaries[[#This Row],[clean Country]],calc!$B$22:$C$127,2,TRUE)),tblSalaries[[#This Row],[Salary in USD]],0.001)</f>
        <v>48000</v>
      </c>
    </row>
    <row r="881" spans="2:21" ht="15" customHeight="1" x14ac:dyDescent="0.25">
      <c r="B881" s="6" t="s">
        <v>2801</v>
      </c>
      <c r="C881" s="7">
        <v>41055.905486111114</v>
      </c>
      <c r="D881" s="8">
        <v>48000</v>
      </c>
      <c r="E881" s="6">
        <v>48000</v>
      </c>
      <c r="F881" s="6" t="s">
        <v>6</v>
      </c>
      <c r="G881" s="9">
        <f>tblSalaries[[#This Row],[clean Salary (in local currency)]]*VLOOKUP(tblSalaries[[#This Row],[Currency]],tblXrate[],2,FALSE)</f>
        <v>48000</v>
      </c>
      <c r="H881" s="6" t="s">
        <v>930</v>
      </c>
      <c r="I881" s="6" t="s">
        <v>52</v>
      </c>
      <c r="J881" s="6" t="s">
        <v>15</v>
      </c>
      <c r="K881" s="6" t="str">
        <f>VLOOKUP(tblSalaries[[#This Row],[Where do you work]],tblCountries[[Actual]:[Mapping]],2,FALSE)</f>
        <v>USA</v>
      </c>
      <c r="L881" s="6" t="str">
        <f>VLOOKUP(tblSalaries[[#This Row],[clean Country]],tblCountries[[Mapping]:[Region]],2,FALSE)</f>
        <v>America</v>
      </c>
      <c r="M881" s="6">
        <f>VLOOKUP(tblSalaries[[#This Row],[clean Country]],tblCountries[[Mapping]:[geo_latitude]],3,FALSE)</f>
        <v>-100.37109375</v>
      </c>
      <c r="N881" s="6">
        <f>VLOOKUP(tblSalaries[[#This Row],[clean Country]],tblCountries[[Mapping]:[geo_latitude]],4,FALSE)</f>
        <v>40.580584664127599</v>
      </c>
      <c r="O881" s="6" t="s">
        <v>18</v>
      </c>
      <c r="P881" s="6">
        <v>16</v>
      </c>
      <c r="Q881" s="6" t="str">
        <f>IF(tblSalaries[[#This Row],[Years of Experience]]&lt;5,"&lt;5",IF(tblSalaries[[#This Row],[Years of Experience]]&lt;10,"&lt;10",IF(tblSalaries[[#This Row],[Years of Experience]]&lt;15,"&lt;15",IF(tblSalaries[[#This Row],[Years of Experience]]&lt;20,"&lt;20"," &gt;20"))))</f>
        <v>&lt;20</v>
      </c>
      <c r="R881" s="14">
        <v>864</v>
      </c>
      <c r="S881" s="14">
        <f>VLOOKUP(tblSalaries[[#This Row],[clean Country]],Table3[[Country]:[GNI]],2,FALSE)</f>
        <v>47310</v>
      </c>
      <c r="T881" s="18">
        <f>tblSalaries[[#This Row],[Salary in USD]]/tblSalaries[[#This Row],[PPP GNI]]</f>
        <v>1.014584654407102</v>
      </c>
      <c r="U881" s="27">
        <f>IF(ISNUMBER(VLOOKUP(tblSalaries[[#This Row],[clean Country]],calc!$B$22:$C$127,2,TRUE)),tblSalaries[[#This Row],[Salary in USD]],0.001)</f>
        <v>1E-3</v>
      </c>
    </row>
    <row r="882" spans="2:21" ht="15" customHeight="1" x14ac:dyDescent="0.25">
      <c r="B882" s="6" t="s">
        <v>2945</v>
      </c>
      <c r="C882" s="7">
        <v>41057.194918981484</v>
      </c>
      <c r="D882" s="8" t="s">
        <v>1095</v>
      </c>
      <c r="E882" s="6">
        <v>48000</v>
      </c>
      <c r="F882" s="6" t="s">
        <v>6</v>
      </c>
      <c r="G882" s="9">
        <f>tblSalaries[[#This Row],[clean Salary (in local currency)]]*VLOOKUP(tblSalaries[[#This Row],[Currency]],tblXrate[],2,FALSE)</f>
        <v>48000</v>
      </c>
      <c r="H882" s="6" t="s">
        <v>1096</v>
      </c>
      <c r="I882" s="6" t="s">
        <v>52</v>
      </c>
      <c r="J882" s="6" t="s">
        <v>106</v>
      </c>
      <c r="K882" s="6" t="str">
        <f>VLOOKUP(tblSalaries[[#This Row],[Where do you work]],tblCountries[[Actual]:[Mapping]],2,FALSE)</f>
        <v>France</v>
      </c>
      <c r="L882" s="6" t="str">
        <f>VLOOKUP(tblSalaries[[#This Row],[clean Country]],tblCountries[[Mapping]:[Region]],2,FALSE)</f>
        <v>Europe</v>
      </c>
      <c r="M882" s="6">
        <f>VLOOKUP(tblSalaries[[#This Row],[clean Country]],tblCountries[[Mapping]:[geo_latitude]],3,FALSE)</f>
        <v>2.3377800069637802</v>
      </c>
      <c r="N882" s="6">
        <f>VLOOKUP(tblSalaries[[#This Row],[clean Country]],tblCountries[[Mapping]:[geo_latitude]],4,FALSE)</f>
        <v>46.531792132960398</v>
      </c>
      <c r="O882" s="6" t="s">
        <v>9</v>
      </c>
      <c r="P882" s="6">
        <v>5</v>
      </c>
      <c r="Q882" s="6" t="str">
        <f>IF(tblSalaries[[#This Row],[Years of Experience]]&lt;5,"&lt;5",IF(tblSalaries[[#This Row],[Years of Experience]]&lt;10,"&lt;10",IF(tblSalaries[[#This Row],[Years of Experience]]&lt;15,"&lt;15",IF(tblSalaries[[#This Row],[Years of Experience]]&lt;20,"&lt;20"," &gt;20"))))</f>
        <v>&lt;10</v>
      </c>
      <c r="R882" s="14">
        <v>865</v>
      </c>
      <c r="S882" s="14">
        <f>VLOOKUP(tblSalaries[[#This Row],[clean Country]],Table3[[Country]:[GNI]],2,FALSE)</f>
        <v>34750</v>
      </c>
      <c r="T882" s="18">
        <f>tblSalaries[[#This Row],[Salary in USD]]/tblSalaries[[#This Row],[PPP GNI]]</f>
        <v>1.3812949640287771</v>
      </c>
      <c r="U882" s="27">
        <f>IF(ISNUMBER(VLOOKUP(tblSalaries[[#This Row],[clean Country]],calc!$B$22:$C$127,2,TRUE)),tblSalaries[[#This Row],[Salary in USD]],0.001)</f>
        <v>48000</v>
      </c>
    </row>
    <row r="883" spans="2:21" ht="15" customHeight="1" x14ac:dyDescent="0.25">
      <c r="B883" s="6" t="s">
        <v>3166</v>
      </c>
      <c r="C883" s="7">
        <v>41057.957233796296</v>
      </c>
      <c r="D883" s="8">
        <v>48000</v>
      </c>
      <c r="E883" s="6">
        <v>48000</v>
      </c>
      <c r="F883" s="6" t="s">
        <v>6</v>
      </c>
      <c r="G883" s="9">
        <f>tblSalaries[[#This Row],[clean Salary (in local currency)]]*VLOOKUP(tblSalaries[[#This Row],[Currency]],tblXrate[],2,FALSE)</f>
        <v>48000</v>
      </c>
      <c r="H883" s="6" t="s">
        <v>1329</v>
      </c>
      <c r="I883" s="6" t="s">
        <v>488</v>
      </c>
      <c r="J883" s="6" t="s">
        <v>1011</v>
      </c>
      <c r="K883" s="6" t="str">
        <f>VLOOKUP(tblSalaries[[#This Row],[Where do you work]],tblCountries[[Actual]:[Mapping]],2,FALSE)</f>
        <v>Qatar</v>
      </c>
      <c r="L883" s="6" t="str">
        <f>VLOOKUP(tblSalaries[[#This Row],[clean Country]],tblCountries[[Mapping]:[Region]],2,FALSE)</f>
        <v>MENA</v>
      </c>
      <c r="M883" s="6">
        <f>VLOOKUP(tblSalaries[[#This Row],[clean Country]],tblCountries[[Mapping]:[geo_latitude]],3,FALSE)</f>
        <v>51.697187499999998</v>
      </c>
      <c r="N883" s="6">
        <f>VLOOKUP(tblSalaries[[#This Row],[clean Country]],tblCountries[[Mapping]:[geo_latitude]],4,FALSE)</f>
        <v>25.362957600000001</v>
      </c>
      <c r="O883" s="6" t="s">
        <v>18</v>
      </c>
      <c r="P883" s="6">
        <v>10</v>
      </c>
      <c r="Q883" s="6" t="str">
        <f>IF(tblSalaries[[#This Row],[Years of Experience]]&lt;5,"&lt;5",IF(tblSalaries[[#This Row],[Years of Experience]]&lt;10,"&lt;10",IF(tblSalaries[[#This Row],[Years of Experience]]&lt;15,"&lt;15",IF(tblSalaries[[#This Row],[Years of Experience]]&lt;20,"&lt;20"," &gt;20"))))</f>
        <v>&lt;15</v>
      </c>
      <c r="R883" s="14">
        <v>866</v>
      </c>
      <c r="S883" s="14" t="e">
        <f>VLOOKUP(tblSalaries[[#This Row],[clean Country]],Table3[[Country]:[GNI]],2,FALSE)</f>
        <v>#N/A</v>
      </c>
      <c r="T883" s="18" t="e">
        <f>tblSalaries[[#This Row],[Salary in USD]]/tblSalaries[[#This Row],[PPP GNI]]</f>
        <v>#N/A</v>
      </c>
      <c r="U883" s="27">
        <f>IF(ISNUMBER(VLOOKUP(tblSalaries[[#This Row],[clean Country]],calc!$B$22:$C$127,2,TRUE)),tblSalaries[[#This Row],[Salary in USD]],0.001)</f>
        <v>48000</v>
      </c>
    </row>
    <row r="884" spans="2:21" ht="15" customHeight="1" x14ac:dyDescent="0.25">
      <c r="B884" s="6" t="s">
        <v>3819</v>
      </c>
      <c r="C884" s="7">
        <v>41075.375092592592</v>
      </c>
      <c r="D884" s="8">
        <v>48000</v>
      </c>
      <c r="E884" s="6">
        <v>48000</v>
      </c>
      <c r="F884" s="6" t="s">
        <v>6</v>
      </c>
      <c r="G884" s="9">
        <f>tblSalaries[[#This Row],[clean Salary (in local currency)]]*VLOOKUP(tblSalaries[[#This Row],[Currency]],tblXrate[],2,FALSE)</f>
        <v>48000</v>
      </c>
      <c r="H884" s="6" t="s">
        <v>310</v>
      </c>
      <c r="I884" s="6" t="s">
        <v>310</v>
      </c>
      <c r="J884" s="6" t="s">
        <v>15</v>
      </c>
      <c r="K884" s="6" t="str">
        <f>VLOOKUP(tblSalaries[[#This Row],[Where do you work]],tblCountries[[Actual]:[Mapping]],2,FALSE)</f>
        <v>USA</v>
      </c>
      <c r="L884" s="6" t="str">
        <f>VLOOKUP(tblSalaries[[#This Row],[clean Country]],tblCountries[[Mapping]:[Region]],2,FALSE)</f>
        <v>America</v>
      </c>
      <c r="M884" s="6">
        <f>VLOOKUP(tblSalaries[[#This Row],[clean Country]],tblCountries[[Mapping]:[geo_latitude]],3,FALSE)</f>
        <v>-100.37109375</v>
      </c>
      <c r="N884" s="6">
        <f>VLOOKUP(tblSalaries[[#This Row],[clean Country]],tblCountries[[Mapping]:[geo_latitude]],4,FALSE)</f>
        <v>40.580584664127599</v>
      </c>
      <c r="O884" s="6" t="s">
        <v>9</v>
      </c>
      <c r="P884" s="6">
        <v>1</v>
      </c>
      <c r="Q884" s="6" t="str">
        <f>IF(tblSalaries[[#This Row],[Years of Experience]]&lt;5,"&lt;5",IF(tblSalaries[[#This Row],[Years of Experience]]&lt;10,"&lt;10",IF(tblSalaries[[#This Row],[Years of Experience]]&lt;15,"&lt;15",IF(tblSalaries[[#This Row],[Years of Experience]]&lt;20,"&lt;20"," &gt;20"))))</f>
        <v>&lt;5</v>
      </c>
      <c r="R884" s="14">
        <v>867</v>
      </c>
      <c r="S884" s="14">
        <f>VLOOKUP(tblSalaries[[#This Row],[clean Country]],Table3[[Country]:[GNI]],2,FALSE)</f>
        <v>47310</v>
      </c>
      <c r="T884" s="18">
        <f>tblSalaries[[#This Row],[Salary in USD]]/tblSalaries[[#This Row],[PPP GNI]]</f>
        <v>1.014584654407102</v>
      </c>
      <c r="U884" s="27">
        <f>IF(ISNUMBER(VLOOKUP(tblSalaries[[#This Row],[clean Country]],calc!$B$22:$C$127,2,TRUE)),tblSalaries[[#This Row],[Salary in USD]],0.001)</f>
        <v>1E-3</v>
      </c>
    </row>
    <row r="885" spans="2:21" ht="15" customHeight="1" x14ac:dyDescent="0.25">
      <c r="B885" s="6" t="s">
        <v>3820</v>
      </c>
      <c r="C885" s="7">
        <v>41075.375960648147</v>
      </c>
      <c r="D885" s="8">
        <v>48000</v>
      </c>
      <c r="E885" s="6">
        <v>48000</v>
      </c>
      <c r="F885" s="6" t="s">
        <v>6</v>
      </c>
      <c r="G885" s="9">
        <f>tblSalaries[[#This Row],[clean Salary (in local currency)]]*VLOOKUP(tblSalaries[[#This Row],[Currency]],tblXrate[],2,FALSE)</f>
        <v>48000</v>
      </c>
      <c r="H885" s="6" t="s">
        <v>310</v>
      </c>
      <c r="I885" s="6" t="s">
        <v>310</v>
      </c>
      <c r="J885" s="6" t="s">
        <v>15</v>
      </c>
      <c r="K885" s="6" t="str">
        <f>VLOOKUP(tblSalaries[[#This Row],[Where do you work]],tblCountries[[Actual]:[Mapping]],2,FALSE)</f>
        <v>USA</v>
      </c>
      <c r="L885" s="6" t="str">
        <f>VLOOKUP(tblSalaries[[#This Row],[clean Country]],tblCountries[[Mapping]:[Region]],2,FALSE)</f>
        <v>America</v>
      </c>
      <c r="M885" s="6">
        <f>VLOOKUP(tblSalaries[[#This Row],[clean Country]],tblCountries[[Mapping]:[geo_latitude]],3,FALSE)</f>
        <v>-100.37109375</v>
      </c>
      <c r="N885" s="6">
        <f>VLOOKUP(tblSalaries[[#This Row],[clean Country]],tblCountries[[Mapping]:[geo_latitude]],4,FALSE)</f>
        <v>40.580584664127599</v>
      </c>
      <c r="O885" s="6" t="s">
        <v>9</v>
      </c>
      <c r="P885" s="6">
        <v>1</v>
      </c>
      <c r="Q885" s="6" t="str">
        <f>IF(tblSalaries[[#This Row],[Years of Experience]]&lt;5,"&lt;5",IF(tblSalaries[[#This Row],[Years of Experience]]&lt;10,"&lt;10",IF(tblSalaries[[#This Row],[Years of Experience]]&lt;15,"&lt;15",IF(tblSalaries[[#This Row],[Years of Experience]]&lt;20,"&lt;20"," &gt;20"))))</f>
        <v>&lt;5</v>
      </c>
      <c r="R885" s="14">
        <v>868</v>
      </c>
      <c r="S885" s="14">
        <f>VLOOKUP(tblSalaries[[#This Row],[clean Country]],Table3[[Country]:[GNI]],2,FALSE)</f>
        <v>47310</v>
      </c>
      <c r="T885" s="18">
        <f>tblSalaries[[#This Row],[Salary in USD]]/tblSalaries[[#This Row],[PPP GNI]]</f>
        <v>1.014584654407102</v>
      </c>
      <c r="U885" s="27">
        <f>IF(ISNUMBER(VLOOKUP(tblSalaries[[#This Row],[clean Country]],calc!$B$22:$C$127,2,TRUE)),tblSalaries[[#This Row],[Salary in USD]],0.001)</f>
        <v>1E-3</v>
      </c>
    </row>
    <row r="886" spans="2:21" ht="15" customHeight="1" x14ac:dyDescent="0.25">
      <c r="B886" s="6" t="s">
        <v>3862</v>
      </c>
      <c r="C886" s="7">
        <v>41079.285266203704</v>
      </c>
      <c r="D886" s="8">
        <v>48000</v>
      </c>
      <c r="E886" s="6">
        <v>48000</v>
      </c>
      <c r="F886" s="6" t="s">
        <v>6</v>
      </c>
      <c r="G886" s="9">
        <f>tblSalaries[[#This Row],[clean Salary (in local currency)]]*VLOOKUP(tblSalaries[[#This Row],[Currency]],tblXrate[],2,FALSE)</f>
        <v>48000</v>
      </c>
      <c r="H886" s="6" t="s">
        <v>1986</v>
      </c>
      <c r="I886" s="6" t="s">
        <v>20</v>
      </c>
      <c r="J886" s="6" t="s">
        <v>15</v>
      </c>
      <c r="K886" s="6" t="str">
        <f>VLOOKUP(tblSalaries[[#This Row],[Where do you work]],tblCountries[[Actual]:[Mapping]],2,FALSE)</f>
        <v>USA</v>
      </c>
      <c r="L886" s="6" t="str">
        <f>VLOOKUP(tblSalaries[[#This Row],[clean Country]],tblCountries[[Mapping]:[Region]],2,FALSE)</f>
        <v>America</v>
      </c>
      <c r="M886" s="6">
        <f>VLOOKUP(tblSalaries[[#This Row],[clean Country]],tblCountries[[Mapping]:[geo_latitude]],3,FALSE)</f>
        <v>-100.37109375</v>
      </c>
      <c r="N886" s="6">
        <f>VLOOKUP(tblSalaries[[#This Row],[clean Country]],tblCountries[[Mapping]:[geo_latitude]],4,FALSE)</f>
        <v>40.580584664127599</v>
      </c>
      <c r="O886" s="6" t="s">
        <v>9</v>
      </c>
      <c r="P886" s="6">
        <v>12</v>
      </c>
      <c r="Q886" s="6" t="str">
        <f>IF(tblSalaries[[#This Row],[Years of Experience]]&lt;5,"&lt;5",IF(tblSalaries[[#This Row],[Years of Experience]]&lt;10,"&lt;10",IF(tblSalaries[[#This Row],[Years of Experience]]&lt;15,"&lt;15",IF(tblSalaries[[#This Row],[Years of Experience]]&lt;20,"&lt;20"," &gt;20"))))</f>
        <v>&lt;15</v>
      </c>
      <c r="R886" s="14">
        <v>869</v>
      </c>
      <c r="S886" s="14">
        <f>VLOOKUP(tblSalaries[[#This Row],[clean Country]],Table3[[Country]:[GNI]],2,FALSE)</f>
        <v>47310</v>
      </c>
      <c r="T886" s="18">
        <f>tblSalaries[[#This Row],[Salary in USD]]/tblSalaries[[#This Row],[PPP GNI]]</f>
        <v>1.014584654407102</v>
      </c>
      <c r="U886" s="27">
        <f>IF(ISNUMBER(VLOOKUP(tblSalaries[[#This Row],[clean Country]],calc!$B$22:$C$127,2,TRUE)),tblSalaries[[#This Row],[Salary in USD]],0.001)</f>
        <v>1E-3</v>
      </c>
    </row>
    <row r="887" spans="2:21" ht="15" customHeight="1" x14ac:dyDescent="0.25">
      <c r="B887" s="6" t="s">
        <v>3873</v>
      </c>
      <c r="C887" s="7">
        <v>41079.897638888891</v>
      </c>
      <c r="D887" s="8">
        <v>48000</v>
      </c>
      <c r="E887" s="6">
        <v>48000</v>
      </c>
      <c r="F887" s="6" t="s">
        <v>6</v>
      </c>
      <c r="G887" s="9">
        <f>tblSalaries[[#This Row],[clean Salary (in local currency)]]*VLOOKUP(tblSalaries[[#This Row],[Currency]],tblXrate[],2,FALSE)</f>
        <v>48000</v>
      </c>
      <c r="H887" s="6" t="s">
        <v>1992</v>
      </c>
      <c r="I887" s="6" t="s">
        <v>20</v>
      </c>
      <c r="J887" s="6" t="s">
        <v>15</v>
      </c>
      <c r="K887" s="6" t="str">
        <f>VLOOKUP(tblSalaries[[#This Row],[Where do you work]],tblCountries[[Actual]:[Mapping]],2,FALSE)</f>
        <v>USA</v>
      </c>
      <c r="L887" s="6" t="str">
        <f>VLOOKUP(tblSalaries[[#This Row],[clean Country]],tblCountries[[Mapping]:[Region]],2,FALSE)</f>
        <v>America</v>
      </c>
      <c r="M887" s="6">
        <f>VLOOKUP(tblSalaries[[#This Row],[clean Country]],tblCountries[[Mapping]:[geo_latitude]],3,FALSE)</f>
        <v>-100.37109375</v>
      </c>
      <c r="N887" s="6">
        <f>VLOOKUP(tblSalaries[[#This Row],[clean Country]],tblCountries[[Mapping]:[geo_latitude]],4,FALSE)</f>
        <v>40.580584664127599</v>
      </c>
      <c r="O887" s="6" t="s">
        <v>9</v>
      </c>
      <c r="P887" s="6">
        <v>1</v>
      </c>
      <c r="Q887" s="6" t="str">
        <f>IF(tblSalaries[[#This Row],[Years of Experience]]&lt;5,"&lt;5",IF(tblSalaries[[#This Row],[Years of Experience]]&lt;10,"&lt;10",IF(tblSalaries[[#This Row],[Years of Experience]]&lt;15,"&lt;15",IF(tblSalaries[[#This Row],[Years of Experience]]&lt;20,"&lt;20"," &gt;20"))))</f>
        <v>&lt;5</v>
      </c>
      <c r="R887" s="14">
        <v>870</v>
      </c>
      <c r="S887" s="14">
        <f>VLOOKUP(tblSalaries[[#This Row],[clean Country]],Table3[[Country]:[GNI]],2,FALSE)</f>
        <v>47310</v>
      </c>
      <c r="T887" s="18">
        <f>tblSalaries[[#This Row],[Salary in USD]]/tblSalaries[[#This Row],[PPP GNI]]</f>
        <v>1.014584654407102</v>
      </c>
      <c r="U887" s="27">
        <f>IF(ISNUMBER(VLOOKUP(tblSalaries[[#This Row],[clean Country]],calc!$B$22:$C$127,2,TRUE)),tblSalaries[[#This Row],[Salary in USD]],0.001)</f>
        <v>1E-3</v>
      </c>
    </row>
    <row r="888" spans="2:21" ht="15" customHeight="1" x14ac:dyDescent="0.25">
      <c r="B888" s="6" t="s">
        <v>2253</v>
      </c>
      <c r="C888" s="7">
        <v>41055.045023148145</v>
      </c>
      <c r="D888" s="8">
        <v>47700</v>
      </c>
      <c r="E888" s="6">
        <v>47700</v>
      </c>
      <c r="F888" s="6" t="s">
        <v>6</v>
      </c>
      <c r="G888" s="9">
        <f>tblSalaries[[#This Row],[clean Salary (in local currency)]]*VLOOKUP(tblSalaries[[#This Row],[Currency]],tblXrate[],2,FALSE)</f>
        <v>47700</v>
      </c>
      <c r="H888" s="6" t="s">
        <v>322</v>
      </c>
      <c r="I888" s="6" t="s">
        <v>20</v>
      </c>
      <c r="J888" s="6" t="s">
        <v>15</v>
      </c>
      <c r="K888" s="6" t="str">
        <f>VLOOKUP(tblSalaries[[#This Row],[Where do you work]],tblCountries[[Actual]:[Mapping]],2,FALSE)</f>
        <v>USA</v>
      </c>
      <c r="L888" s="6" t="str">
        <f>VLOOKUP(tblSalaries[[#This Row],[clean Country]],tblCountries[[Mapping]:[Region]],2,FALSE)</f>
        <v>America</v>
      </c>
      <c r="M888" s="6">
        <f>VLOOKUP(tblSalaries[[#This Row],[clean Country]],tblCountries[[Mapping]:[geo_latitude]],3,FALSE)</f>
        <v>-100.37109375</v>
      </c>
      <c r="N888" s="6">
        <f>VLOOKUP(tblSalaries[[#This Row],[clean Country]],tblCountries[[Mapping]:[geo_latitude]],4,FALSE)</f>
        <v>40.580584664127599</v>
      </c>
      <c r="O888" s="6" t="s">
        <v>9</v>
      </c>
      <c r="P888" s="6"/>
      <c r="Q888" s="6" t="str">
        <f>IF(tblSalaries[[#This Row],[Years of Experience]]&lt;5,"&lt;5",IF(tblSalaries[[#This Row],[Years of Experience]]&lt;10,"&lt;10",IF(tblSalaries[[#This Row],[Years of Experience]]&lt;15,"&lt;15",IF(tblSalaries[[#This Row],[Years of Experience]]&lt;20,"&lt;20"," &gt;20"))))</f>
        <v>&lt;5</v>
      </c>
      <c r="R888" s="14">
        <v>871</v>
      </c>
      <c r="S888" s="14">
        <f>VLOOKUP(tblSalaries[[#This Row],[clean Country]],Table3[[Country]:[GNI]],2,FALSE)</f>
        <v>47310</v>
      </c>
      <c r="T888" s="18">
        <f>tblSalaries[[#This Row],[Salary in USD]]/tblSalaries[[#This Row],[PPP GNI]]</f>
        <v>1.0082435003170578</v>
      </c>
      <c r="U888" s="27">
        <f>IF(ISNUMBER(VLOOKUP(tblSalaries[[#This Row],[clean Country]],calc!$B$22:$C$127,2,TRUE)),tblSalaries[[#This Row],[Salary in USD]],0.001)</f>
        <v>1E-3</v>
      </c>
    </row>
    <row r="889" spans="2:21" ht="15" customHeight="1" x14ac:dyDescent="0.25">
      <c r="B889" s="6" t="s">
        <v>2369</v>
      </c>
      <c r="C889" s="7">
        <v>41055.07671296296</v>
      </c>
      <c r="D889" s="8">
        <v>47500</v>
      </c>
      <c r="E889" s="6">
        <v>47500</v>
      </c>
      <c r="F889" s="6" t="s">
        <v>6</v>
      </c>
      <c r="G889" s="9">
        <f>tblSalaries[[#This Row],[clean Salary (in local currency)]]*VLOOKUP(tblSalaries[[#This Row],[Currency]],tblXrate[],2,FALSE)</f>
        <v>47500</v>
      </c>
      <c r="H889" s="6" t="s">
        <v>451</v>
      </c>
      <c r="I889" s="6" t="s">
        <v>52</v>
      </c>
      <c r="J889" s="6" t="s">
        <v>15</v>
      </c>
      <c r="K889" s="6" t="str">
        <f>VLOOKUP(tblSalaries[[#This Row],[Where do you work]],tblCountries[[Actual]:[Mapping]],2,FALSE)</f>
        <v>USA</v>
      </c>
      <c r="L889" s="6" t="str">
        <f>VLOOKUP(tblSalaries[[#This Row],[clean Country]],tblCountries[[Mapping]:[Region]],2,FALSE)</f>
        <v>America</v>
      </c>
      <c r="M889" s="6">
        <f>VLOOKUP(tblSalaries[[#This Row],[clean Country]],tblCountries[[Mapping]:[geo_latitude]],3,FALSE)</f>
        <v>-100.37109375</v>
      </c>
      <c r="N889" s="6">
        <f>VLOOKUP(tblSalaries[[#This Row],[clean Country]],tblCountries[[Mapping]:[geo_latitude]],4,FALSE)</f>
        <v>40.580584664127599</v>
      </c>
      <c r="O889" s="6" t="s">
        <v>13</v>
      </c>
      <c r="P889" s="6"/>
      <c r="Q889" s="6" t="str">
        <f>IF(tblSalaries[[#This Row],[Years of Experience]]&lt;5,"&lt;5",IF(tblSalaries[[#This Row],[Years of Experience]]&lt;10,"&lt;10",IF(tblSalaries[[#This Row],[Years of Experience]]&lt;15,"&lt;15",IF(tblSalaries[[#This Row],[Years of Experience]]&lt;20,"&lt;20"," &gt;20"))))</f>
        <v>&lt;5</v>
      </c>
      <c r="R889" s="14">
        <v>872</v>
      </c>
      <c r="S889" s="14">
        <f>VLOOKUP(tblSalaries[[#This Row],[clean Country]],Table3[[Country]:[GNI]],2,FALSE)</f>
        <v>47310</v>
      </c>
      <c r="T889" s="18">
        <f>tblSalaries[[#This Row],[Salary in USD]]/tblSalaries[[#This Row],[PPP GNI]]</f>
        <v>1.0040160642570282</v>
      </c>
      <c r="U889" s="27">
        <f>IF(ISNUMBER(VLOOKUP(tblSalaries[[#This Row],[clean Country]],calc!$B$22:$C$127,2,TRUE)),tblSalaries[[#This Row],[Salary in USD]],0.001)</f>
        <v>1E-3</v>
      </c>
    </row>
    <row r="890" spans="2:21" ht="15" customHeight="1" x14ac:dyDescent="0.25">
      <c r="B890" s="6" t="s">
        <v>2088</v>
      </c>
      <c r="C890" s="7">
        <v>41054.992673611108</v>
      </c>
      <c r="D890" s="8" t="s">
        <v>137</v>
      </c>
      <c r="E890" s="6">
        <v>30000</v>
      </c>
      <c r="F890" s="6" t="s">
        <v>69</v>
      </c>
      <c r="G890" s="9">
        <f>tblSalaries[[#This Row],[clean Salary (in local currency)]]*VLOOKUP(tblSalaries[[#This Row],[Currency]],tblXrate[],2,FALSE)</f>
        <v>47285.348162018527</v>
      </c>
      <c r="H890" s="6" t="s">
        <v>138</v>
      </c>
      <c r="I890" s="6" t="s">
        <v>52</v>
      </c>
      <c r="J890" s="6" t="s">
        <v>71</v>
      </c>
      <c r="K890" s="6" t="str">
        <f>VLOOKUP(tblSalaries[[#This Row],[Where do you work]],tblCountries[[Actual]:[Mapping]],2,FALSE)</f>
        <v>UK</v>
      </c>
      <c r="L890" s="6" t="str">
        <f>VLOOKUP(tblSalaries[[#This Row],[clean Country]],tblCountries[[Mapping]:[Region]],2,FALSE)</f>
        <v>Europe</v>
      </c>
      <c r="M890" s="6">
        <f>VLOOKUP(tblSalaries[[#This Row],[clean Country]],tblCountries[[Mapping]:[geo_latitude]],3,FALSE)</f>
        <v>-3.2765753000000002</v>
      </c>
      <c r="N890" s="6">
        <f>VLOOKUP(tblSalaries[[#This Row],[clean Country]],tblCountries[[Mapping]:[geo_latitude]],4,FALSE)</f>
        <v>54.702354499999998</v>
      </c>
      <c r="O890" s="6" t="s">
        <v>9</v>
      </c>
      <c r="P890" s="6"/>
      <c r="Q890" s="6" t="str">
        <f>IF(tblSalaries[[#This Row],[Years of Experience]]&lt;5,"&lt;5",IF(tblSalaries[[#This Row],[Years of Experience]]&lt;10,"&lt;10",IF(tblSalaries[[#This Row],[Years of Experience]]&lt;15,"&lt;15",IF(tblSalaries[[#This Row],[Years of Experience]]&lt;20,"&lt;20"," &gt;20"))))</f>
        <v>&lt;5</v>
      </c>
      <c r="R890" s="14">
        <v>873</v>
      </c>
      <c r="S890" s="14">
        <f>VLOOKUP(tblSalaries[[#This Row],[clean Country]],Table3[[Country]:[GNI]],2,FALSE)</f>
        <v>35840</v>
      </c>
      <c r="T890" s="18">
        <f>tblSalaries[[#This Row],[Salary in USD]]/tblSalaries[[#This Row],[PPP GNI]]</f>
        <v>1.3193456518420348</v>
      </c>
      <c r="U890" s="27">
        <f>IF(ISNUMBER(VLOOKUP(tblSalaries[[#This Row],[clean Country]],calc!$B$22:$C$127,2,TRUE)),tblSalaries[[#This Row],[Salary in USD]],0.001)</f>
        <v>47285.348162018527</v>
      </c>
    </row>
    <row r="891" spans="2:21" ht="15" customHeight="1" x14ac:dyDescent="0.25">
      <c r="B891" s="6" t="s">
        <v>2209</v>
      </c>
      <c r="C891" s="7">
        <v>41055.037638888891</v>
      </c>
      <c r="D891" s="8" t="s">
        <v>137</v>
      </c>
      <c r="E891" s="6">
        <v>30000</v>
      </c>
      <c r="F891" s="6" t="s">
        <v>69</v>
      </c>
      <c r="G891" s="9">
        <f>tblSalaries[[#This Row],[clean Salary (in local currency)]]*VLOOKUP(tblSalaries[[#This Row],[Currency]],tblXrate[],2,FALSE)</f>
        <v>47285.348162018527</v>
      </c>
      <c r="H891" s="6" t="s">
        <v>280</v>
      </c>
      <c r="I891" s="6" t="s">
        <v>20</v>
      </c>
      <c r="J891" s="6" t="s">
        <v>71</v>
      </c>
      <c r="K891" s="6" t="str">
        <f>VLOOKUP(tblSalaries[[#This Row],[Where do you work]],tblCountries[[Actual]:[Mapping]],2,FALSE)</f>
        <v>UK</v>
      </c>
      <c r="L891" s="6" t="str">
        <f>VLOOKUP(tblSalaries[[#This Row],[clean Country]],tblCountries[[Mapping]:[Region]],2,FALSE)</f>
        <v>Europe</v>
      </c>
      <c r="M891" s="6">
        <f>VLOOKUP(tblSalaries[[#This Row],[clean Country]],tblCountries[[Mapping]:[geo_latitude]],3,FALSE)</f>
        <v>-3.2765753000000002</v>
      </c>
      <c r="N891" s="6">
        <f>VLOOKUP(tblSalaries[[#This Row],[clean Country]],tblCountries[[Mapping]:[geo_latitude]],4,FALSE)</f>
        <v>54.702354499999998</v>
      </c>
      <c r="O891" s="6" t="s">
        <v>18</v>
      </c>
      <c r="P891" s="6"/>
      <c r="Q891" s="6" t="str">
        <f>IF(tblSalaries[[#This Row],[Years of Experience]]&lt;5,"&lt;5",IF(tblSalaries[[#This Row],[Years of Experience]]&lt;10,"&lt;10",IF(tblSalaries[[#This Row],[Years of Experience]]&lt;15,"&lt;15",IF(tblSalaries[[#This Row],[Years of Experience]]&lt;20,"&lt;20"," &gt;20"))))</f>
        <v>&lt;5</v>
      </c>
      <c r="R891" s="14">
        <v>874</v>
      </c>
      <c r="S891" s="14">
        <f>VLOOKUP(tblSalaries[[#This Row],[clean Country]],Table3[[Country]:[GNI]],2,FALSE)</f>
        <v>35840</v>
      </c>
      <c r="T891" s="18">
        <f>tblSalaries[[#This Row],[Salary in USD]]/tblSalaries[[#This Row],[PPP GNI]]</f>
        <v>1.3193456518420348</v>
      </c>
      <c r="U891" s="27">
        <f>IF(ISNUMBER(VLOOKUP(tblSalaries[[#This Row],[clean Country]],calc!$B$22:$C$127,2,TRUE)),tblSalaries[[#This Row],[Salary in USD]],0.001)</f>
        <v>47285.348162018527</v>
      </c>
    </row>
    <row r="892" spans="2:21" ht="15" customHeight="1" x14ac:dyDescent="0.25">
      <c r="B892" s="6" t="s">
        <v>3061</v>
      </c>
      <c r="C892" s="7">
        <v>41057.645752314813</v>
      </c>
      <c r="D892" s="8" t="s">
        <v>137</v>
      </c>
      <c r="E892" s="6">
        <v>30000</v>
      </c>
      <c r="F892" s="6" t="s">
        <v>69</v>
      </c>
      <c r="G892" s="9">
        <f>tblSalaries[[#This Row],[clean Salary (in local currency)]]*VLOOKUP(tblSalaries[[#This Row],[Currency]],tblXrate[],2,FALSE)</f>
        <v>47285.348162018527</v>
      </c>
      <c r="H892" s="6" t="s">
        <v>153</v>
      </c>
      <c r="I892" s="6" t="s">
        <v>20</v>
      </c>
      <c r="J892" s="6" t="s">
        <v>71</v>
      </c>
      <c r="K892" s="6" t="str">
        <f>VLOOKUP(tblSalaries[[#This Row],[Where do you work]],tblCountries[[Actual]:[Mapping]],2,FALSE)</f>
        <v>UK</v>
      </c>
      <c r="L892" s="6" t="str">
        <f>VLOOKUP(tblSalaries[[#This Row],[clean Country]],tblCountries[[Mapping]:[Region]],2,FALSE)</f>
        <v>Europe</v>
      </c>
      <c r="M892" s="6">
        <f>VLOOKUP(tblSalaries[[#This Row],[clean Country]],tblCountries[[Mapping]:[geo_latitude]],3,FALSE)</f>
        <v>-3.2765753000000002</v>
      </c>
      <c r="N892" s="6">
        <f>VLOOKUP(tblSalaries[[#This Row],[clean Country]],tblCountries[[Mapping]:[geo_latitude]],4,FALSE)</f>
        <v>54.702354499999998</v>
      </c>
      <c r="O892" s="6" t="s">
        <v>13</v>
      </c>
      <c r="P892" s="6">
        <v>15</v>
      </c>
      <c r="Q892" s="6" t="str">
        <f>IF(tblSalaries[[#This Row],[Years of Experience]]&lt;5,"&lt;5",IF(tblSalaries[[#This Row],[Years of Experience]]&lt;10,"&lt;10",IF(tblSalaries[[#This Row],[Years of Experience]]&lt;15,"&lt;15",IF(tblSalaries[[#This Row],[Years of Experience]]&lt;20,"&lt;20"," &gt;20"))))</f>
        <v>&lt;20</v>
      </c>
      <c r="R892" s="14">
        <v>875</v>
      </c>
      <c r="S892" s="14">
        <f>VLOOKUP(tblSalaries[[#This Row],[clean Country]],Table3[[Country]:[GNI]],2,FALSE)</f>
        <v>35840</v>
      </c>
      <c r="T892" s="18">
        <f>tblSalaries[[#This Row],[Salary in USD]]/tblSalaries[[#This Row],[PPP GNI]]</f>
        <v>1.3193456518420348</v>
      </c>
      <c r="U892" s="27">
        <f>IF(ISNUMBER(VLOOKUP(tblSalaries[[#This Row],[clean Country]],calc!$B$22:$C$127,2,TRUE)),tblSalaries[[#This Row],[Salary in USD]],0.001)</f>
        <v>47285.348162018527</v>
      </c>
    </row>
    <row r="893" spans="2:21" ht="15" customHeight="1" x14ac:dyDescent="0.25">
      <c r="B893" s="6" t="s">
        <v>3079</v>
      </c>
      <c r="C893" s="7">
        <v>41057.672118055554</v>
      </c>
      <c r="D893" s="8" t="s">
        <v>137</v>
      </c>
      <c r="E893" s="6">
        <v>30000</v>
      </c>
      <c r="F893" s="6" t="s">
        <v>69</v>
      </c>
      <c r="G893" s="9">
        <f>tblSalaries[[#This Row],[clean Salary (in local currency)]]*VLOOKUP(tblSalaries[[#This Row],[Currency]],tblXrate[],2,FALSE)</f>
        <v>47285.348162018527</v>
      </c>
      <c r="H893" s="6" t="s">
        <v>392</v>
      </c>
      <c r="I893" s="6" t="s">
        <v>20</v>
      </c>
      <c r="J893" s="6" t="s">
        <v>71</v>
      </c>
      <c r="K893" s="6" t="str">
        <f>VLOOKUP(tblSalaries[[#This Row],[Where do you work]],tblCountries[[Actual]:[Mapping]],2,FALSE)</f>
        <v>UK</v>
      </c>
      <c r="L893" s="6" t="str">
        <f>VLOOKUP(tblSalaries[[#This Row],[clean Country]],tblCountries[[Mapping]:[Region]],2,FALSE)</f>
        <v>Europe</v>
      </c>
      <c r="M893" s="6">
        <f>VLOOKUP(tblSalaries[[#This Row],[clean Country]],tblCountries[[Mapping]:[geo_latitude]],3,FALSE)</f>
        <v>-3.2765753000000002</v>
      </c>
      <c r="N893" s="6">
        <f>VLOOKUP(tblSalaries[[#This Row],[clean Country]],tblCountries[[Mapping]:[geo_latitude]],4,FALSE)</f>
        <v>54.702354499999998</v>
      </c>
      <c r="O893" s="6" t="s">
        <v>9</v>
      </c>
      <c r="P893" s="6">
        <v>4</v>
      </c>
      <c r="Q893" s="6" t="str">
        <f>IF(tblSalaries[[#This Row],[Years of Experience]]&lt;5,"&lt;5",IF(tblSalaries[[#This Row],[Years of Experience]]&lt;10,"&lt;10",IF(tblSalaries[[#This Row],[Years of Experience]]&lt;15,"&lt;15",IF(tblSalaries[[#This Row],[Years of Experience]]&lt;20,"&lt;20"," &gt;20"))))</f>
        <v>&lt;5</v>
      </c>
      <c r="R893" s="14">
        <v>876</v>
      </c>
      <c r="S893" s="14">
        <f>VLOOKUP(tblSalaries[[#This Row],[clean Country]],Table3[[Country]:[GNI]],2,FALSE)</f>
        <v>35840</v>
      </c>
      <c r="T893" s="18">
        <f>tblSalaries[[#This Row],[Salary in USD]]/tblSalaries[[#This Row],[PPP GNI]]</f>
        <v>1.3193456518420348</v>
      </c>
      <c r="U893" s="27">
        <f>IF(ISNUMBER(VLOOKUP(tblSalaries[[#This Row],[clean Country]],calc!$B$22:$C$127,2,TRUE)),tblSalaries[[#This Row],[Salary in USD]],0.001)</f>
        <v>47285.348162018527</v>
      </c>
    </row>
    <row r="894" spans="2:21" ht="15" customHeight="1" x14ac:dyDescent="0.25">
      <c r="B894" s="6" t="s">
        <v>3083</v>
      </c>
      <c r="C894" s="7">
        <v>41057.680335648147</v>
      </c>
      <c r="D894" s="8" t="s">
        <v>137</v>
      </c>
      <c r="E894" s="6">
        <v>30000</v>
      </c>
      <c r="F894" s="6" t="s">
        <v>69</v>
      </c>
      <c r="G894" s="9">
        <f>tblSalaries[[#This Row],[clean Salary (in local currency)]]*VLOOKUP(tblSalaries[[#This Row],[Currency]],tblXrate[],2,FALSE)</f>
        <v>47285.348162018527</v>
      </c>
      <c r="H894" s="6" t="s">
        <v>1234</v>
      </c>
      <c r="I894" s="6" t="s">
        <v>20</v>
      </c>
      <c r="J894" s="6" t="s">
        <v>71</v>
      </c>
      <c r="K894" s="6" t="str">
        <f>VLOOKUP(tblSalaries[[#This Row],[Where do you work]],tblCountries[[Actual]:[Mapping]],2,FALSE)</f>
        <v>UK</v>
      </c>
      <c r="L894" s="6" t="str">
        <f>VLOOKUP(tblSalaries[[#This Row],[clean Country]],tblCountries[[Mapping]:[Region]],2,FALSE)</f>
        <v>Europe</v>
      </c>
      <c r="M894" s="6">
        <f>VLOOKUP(tblSalaries[[#This Row],[clean Country]],tblCountries[[Mapping]:[geo_latitude]],3,FALSE)</f>
        <v>-3.2765753000000002</v>
      </c>
      <c r="N894" s="6">
        <f>VLOOKUP(tblSalaries[[#This Row],[clean Country]],tblCountries[[Mapping]:[geo_latitude]],4,FALSE)</f>
        <v>54.702354499999998</v>
      </c>
      <c r="O894" s="6" t="s">
        <v>13</v>
      </c>
      <c r="P894" s="6">
        <v>10</v>
      </c>
      <c r="Q894" s="6" t="str">
        <f>IF(tblSalaries[[#This Row],[Years of Experience]]&lt;5,"&lt;5",IF(tblSalaries[[#This Row],[Years of Experience]]&lt;10,"&lt;10",IF(tblSalaries[[#This Row],[Years of Experience]]&lt;15,"&lt;15",IF(tblSalaries[[#This Row],[Years of Experience]]&lt;20,"&lt;20"," &gt;20"))))</f>
        <v>&lt;15</v>
      </c>
      <c r="R894" s="14">
        <v>877</v>
      </c>
      <c r="S894" s="14">
        <f>VLOOKUP(tblSalaries[[#This Row],[clean Country]],Table3[[Country]:[GNI]],2,FALSE)</f>
        <v>35840</v>
      </c>
      <c r="T894" s="18">
        <f>tblSalaries[[#This Row],[Salary in USD]]/tblSalaries[[#This Row],[PPP GNI]]</f>
        <v>1.3193456518420348</v>
      </c>
      <c r="U894" s="27">
        <f>IF(ISNUMBER(VLOOKUP(tblSalaries[[#This Row],[clean Country]],calc!$B$22:$C$127,2,TRUE)),tblSalaries[[#This Row],[Salary in USD]],0.001)</f>
        <v>47285.348162018527</v>
      </c>
    </row>
    <row r="895" spans="2:21" ht="15" customHeight="1" x14ac:dyDescent="0.25">
      <c r="B895" s="6" t="s">
        <v>3130</v>
      </c>
      <c r="C895" s="7">
        <v>41057.828634259262</v>
      </c>
      <c r="D895" s="8" t="s">
        <v>137</v>
      </c>
      <c r="E895" s="6">
        <v>30000</v>
      </c>
      <c r="F895" s="6" t="s">
        <v>69</v>
      </c>
      <c r="G895" s="9">
        <f>tblSalaries[[#This Row],[clean Salary (in local currency)]]*VLOOKUP(tblSalaries[[#This Row],[Currency]],tblXrate[],2,FALSE)</f>
        <v>47285.348162018527</v>
      </c>
      <c r="H895" s="6" t="s">
        <v>1284</v>
      </c>
      <c r="I895" s="6" t="s">
        <v>310</v>
      </c>
      <c r="J895" s="6" t="s">
        <v>71</v>
      </c>
      <c r="K895" s="6" t="str">
        <f>VLOOKUP(tblSalaries[[#This Row],[Where do you work]],tblCountries[[Actual]:[Mapping]],2,FALSE)</f>
        <v>UK</v>
      </c>
      <c r="L895" s="6" t="str">
        <f>VLOOKUP(tblSalaries[[#This Row],[clean Country]],tblCountries[[Mapping]:[Region]],2,FALSE)</f>
        <v>Europe</v>
      </c>
      <c r="M895" s="6">
        <f>VLOOKUP(tblSalaries[[#This Row],[clean Country]],tblCountries[[Mapping]:[geo_latitude]],3,FALSE)</f>
        <v>-3.2765753000000002</v>
      </c>
      <c r="N895" s="6">
        <f>VLOOKUP(tblSalaries[[#This Row],[clean Country]],tblCountries[[Mapping]:[geo_latitude]],4,FALSE)</f>
        <v>54.702354499999998</v>
      </c>
      <c r="O895" s="6" t="s">
        <v>18</v>
      </c>
      <c r="P895" s="6">
        <v>5</v>
      </c>
      <c r="Q895" s="6" t="str">
        <f>IF(tblSalaries[[#This Row],[Years of Experience]]&lt;5,"&lt;5",IF(tblSalaries[[#This Row],[Years of Experience]]&lt;10,"&lt;10",IF(tblSalaries[[#This Row],[Years of Experience]]&lt;15,"&lt;15",IF(tblSalaries[[#This Row],[Years of Experience]]&lt;20,"&lt;20"," &gt;20"))))</f>
        <v>&lt;10</v>
      </c>
      <c r="R895" s="14">
        <v>878</v>
      </c>
      <c r="S895" s="14">
        <f>VLOOKUP(tblSalaries[[#This Row],[clean Country]],Table3[[Country]:[GNI]],2,FALSE)</f>
        <v>35840</v>
      </c>
      <c r="T895" s="18">
        <f>tblSalaries[[#This Row],[Salary in USD]]/tblSalaries[[#This Row],[PPP GNI]]</f>
        <v>1.3193456518420348</v>
      </c>
      <c r="U895" s="27">
        <f>IF(ISNUMBER(VLOOKUP(tblSalaries[[#This Row],[clean Country]],calc!$B$22:$C$127,2,TRUE)),tblSalaries[[#This Row],[Salary in USD]],0.001)</f>
        <v>47285.348162018527</v>
      </c>
    </row>
    <row r="896" spans="2:21" ht="15" customHeight="1" x14ac:dyDescent="0.25">
      <c r="B896" s="6" t="s">
        <v>3223</v>
      </c>
      <c r="C896" s="7">
        <v>41058.174976851849</v>
      </c>
      <c r="D896" s="8" t="s">
        <v>137</v>
      </c>
      <c r="E896" s="6">
        <v>30000</v>
      </c>
      <c r="F896" s="6" t="s">
        <v>69</v>
      </c>
      <c r="G896" s="9">
        <f>tblSalaries[[#This Row],[clean Salary (in local currency)]]*VLOOKUP(tblSalaries[[#This Row],[Currency]],tblXrate[],2,FALSE)</f>
        <v>47285.348162018527</v>
      </c>
      <c r="H896" s="6" t="s">
        <v>1391</v>
      </c>
      <c r="I896" s="6" t="s">
        <v>67</v>
      </c>
      <c r="J896" s="6" t="s">
        <v>71</v>
      </c>
      <c r="K896" s="6" t="str">
        <f>VLOOKUP(tblSalaries[[#This Row],[Where do you work]],tblCountries[[Actual]:[Mapping]],2,FALSE)</f>
        <v>UK</v>
      </c>
      <c r="L896" s="6" t="str">
        <f>VLOOKUP(tblSalaries[[#This Row],[clean Country]],tblCountries[[Mapping]:[Region]],2,FALSE)</f>
        <v>Europe</v>
      </c>
      <c r="M896" s="6">
        <f>VLOOKUP(tblSalaries[[#This Row],[clean Country]],tblCountries[[Mapping]:[geo_latitude]],3,FALSE)</f>
        <v>-3.2765753000000002</v>
      </c>
      <c r="N896" s="6">
        <f>VLOOKUP(tblSalaries[[#This Row],[clean Country]],tblCountries[[Mapping]:[geo_latitude]],4,FALSE)</f>
        <v>54.702354499999998</v>
      </c>
      <c r="O896" s="6" t="s">
        <v>9</v>
      </c>
      <c r="P896" s="6">
        <v>14</v>
      </c>
      <c r="Q896" s="6" t="str">
        <f>IF(tblSalaries[[#This Row],[Years of Experience]]&lt;5,"&lt;5",IF(tblSalaries[[#This Row],[Years of Experience]]&lt;10,"&lt;10",IF(tblSalaries[[#This Row],[Years of Experience]]&lt;15,"&lt;15",IF(tblSalaries[[#This Row],[Years of Experience]]&lt;20,"&lt;20"," &gt;20"))))</f>
        <v>&lt;15</v>
      </c>
      <c r="R896" s="14">
        <v>879</v>
      </c>
      <c r="S896" s="14">
        <f>VLOOKUP(tblSalaries[[#This Row],[clean Country]],Table3[[Country]:[GNI]],2,FALSE)</f>
        <v>35840</v>
      </c>
      <c r="T896" s="18">
        <f>tblSalaries[[#This Row],[Salary in USD]]/tblSalaries[[#This Row],[PPP GNI]]</f>
        <v>1.3193456518420348</v>
      </c>
      <c r="U896" s="27">
        <f>IF(ISNUMBER(VLOOKUP(tblSalaries[[#This Row],[clean Country]],calc!$B$22:$C$127,2,TRUE)),tblSalaries[[#This Row],[Salary in USD]],0.001)</f>
        <v>47285.348162018527</v>
      </c>
    </row>
    <row r="897" spans="2:21" ht="15" customHeight="1" x14ac:dyDescent="0.25">
      <c r="B897" s="6" t="s">
        <v>3324</v>
      </c>
      <c r="C897" s="7">
        <v>41058.760277777779</v>
      </c>
      <c r="D897" s="8" t="s">
        <v>137</v>
      </c>
      <c r="E897" s="6">
        <v>30000</v>
      </c>
      <c r="F897" s="6" t="s">
        <v>69</v>
      </c>
      <c r="G897" s="9">
        <f>tblSalaries[[#This Row],[clean Salary (in local currency)]]*VLOOKUP(tblSalaries[[#This Row],[Currency]],tblXrate[],2,FALSE)</f>
        <v>47285.348162018527</v>
      </c>
      <c r="H897" s="6" t="s">
        <v>185</v>
      </c>
      <c r="I897" s="6" t="s">
        <v>20</v>
      </c>
      <c r="J897" s="6" t="s">
        <v>71</v>
      </c>
      <c r="K897" s="6" t="str">
        <f>VLOOKUP(tblSalaries[[#This Row],[Where do you work]],tblCountries[[Actual]:[Mapping]],2,FALSE)</f>
        <v>UK</v>
      </c>
      <c r="L897" s="6" t="str">
        <f>VLOOKUP(tblSalaries[[#This Row],[clean Country]],tblCountries[[Mapping]:[Region]],2,FALSE)</f>
        <v>Europe</v>
      </c>
      <c r="M897" s="6">
        <f>VLOOKUP(tblSalaries[[#This Row],[clean Country]],tblCountries[[Mapping]:[geo_latitude]],3,FALSE)</f>
        <v>-3.2765753000000002</v>
      </c>
      <c r="N897" s="6">
        <f>VLOOKUP(tblSalaries[[#This Row],[clean Country]],tblCountries[[Mapping]:[geo_latitude]],4,FALSE)</f>
        <v>54.702354499999998</v>
      </c>
      <c r="O897" s="6" t="s">
        <v>13</v>
      </c>
      <c r="P897" s="6">
        <v>6</v>
      </c>
      <c r="Q897" s="6" t="str">
        <f>IF(tblSalaries[[#This Row],[Years of Experience]]&lt;5,"&lt;5",IF(tblSalaries[[#This Row],[Years of Experience]]&lt;10,"&lt;10",IF(tblSalaries[[#This Row],[Years of Experience]]&lt;15,"&lt;15",IF(tblSalaries[[#This Row],[Years of Experience]]&lt;20,"&lt;20"," &gt;20"))))</f>
        <v>&lt;10</v>
      </c>
      <c r="R897" s="14">
        <v>880</v>
      </c>
      <c r="S897" s="14">
        <f>VLOOKUP(tblSalaries[[#This Row],[clean Country]],Table3[[Country]:[GNI]],2,FALSE)</f>
        <v>35840</v>
      </c>
      <c r="T897" s="18">
        <f>tblSalaries[[#This Row],[Salary in USD]]/tblSalaries[[#This Row],[PPP GNI]]</f>
        <v>1.3193456518420348</v>
      </c>
      <c r="U897" s="27">
        <f>IF(ISNUMBER(VLOOKUP(tblSalaries[[#This Row],[clean Country]],calc!$B$22:$C$127,2,TRUE)),tblSalaries[[#This Row],[Salary in USD]],0.001)</f>
        <v>47285.348162018527</v>
      </c>
    </row>
    <row r="898" spans="2:21" ht="15" customHeight="1" x14ac:dyDescent="0.25">
      <c r="B898" s="6" t="s">
        <v>3521</v>
      </c>
      <c r="C898" s="7">
        <v>41060.827418981484</v>
      </c>
      <c r="D898" s="8" t="s">
        <v>137</v>
      </c>
      <c r="E898" s="6">
        <v>30000</v>
      </c>
      <c r="F898" s="6" t="s">
        <v>69</v>
      </c>
      <c r="G898" s="9">
        <f>tblSalaries[[#This Row],[clean Salary (in local currency)]]*VLOOKUP(tblSalaries[[#This Row],[Currency]],tblXrate[],2,FALSE)</f>
        <v>47285.348162018527</v>
      </c>
      <c r="H898" s="6" t="s">
        <v>653</v>
      </c>
      <c r="I898" s="6" t="s">
        <v>20</v>
      </c>
      <c r="J898" s="6" t="s">
        <v>71</v>
      </c>
      <c r="K898" s="6" t="str">
        <f>VLOOKUP(tblSalaries[[#This Row],[Where do you work]],tblCountries[[Actual]:[Mapping]],2,FALSE)</f>
        <v>UK</v>
      </c>
      <c r="L898" s="6" t="str">
        <f>VLOOKUP(tblSalaries[[#This Row],[clean Country]],tblCountries[[Mapping]:[Region]],2,FALSE)</f>
        <v>Europe</v>
      </c>
      <c r="M898" s="6">
        <f>VLOOKUP(tblSalaries[[#This Row],[clean Country]],tblCountries[[Mapping]:[geo_latitude]],3,FALSE)</f>
        <v>-3.2765753000000002</v>
      </c>
      <c r="N898" s="6">
        <f>VLOOKUP(tblSalaries[[#This Row],[clean Country]],tblCountries[[Mapping]:[geo_latitude]],4,FALSE)</f>
        <v>54.702354499999998</v>
      </c>
      <c r="O898" s="6" t="s">
        <v>9</v>
      </c>
      <c r="P898" s="6">
        <v>7</v>
      </c>
      <c r="Q898" s="6" t="str">
        <f>IF(tblSalaries[[#This Row],[Years of Experience]]&lt;5,"&lt;5",IF(tblSalaries[[#This Row],[Years of Experience]]&lt;10,"&lt;10",IF(tblSalaries[[#This Row],[Years of Experience]]&lt;15,"&lt;15",IF(tblSalaries[[#This Row],[Years of Experience]]&lt;20,"&lt;20"," &gt;20"))))</f>
        <v>&lt;10</v>
      </c>
      <c r="R898" s="14">
        <v>881</v>
      </c>
      <c r="S898" s="14">
        <f>VLOOKUP(tblSalaries[[#This Row],[clean Country]],Table3[[Country]:[GNI]],2,FALSE)</f>
        <v>35840</v>
      </c>
      <c r="T898" s="18">
        <f>tblSalaries[[#This Row],[Salary in USD]]/tblSalaries[[#This Row],[PPP GNI]]</f>
        <v>1.3193456518420348</v>
      </c>
      <c r="U898" s="27">
        <f>IF(ISNUMBER(VLOOKUP(tblSalaries[[#This Row],[clean Country]],calc!$B$22:$C$127,2,TRUE)),tblSalaries[[#This Row],[Salary in USD]],0.001)</f>
        <v>47285.348162018527</v>
      </c>
    </row>
    <row r="899" spans="2:21" ht="15" customHeight="1" x14ac:dyDescent="0.25">
      <c r="B899" s="6" t="s">
        <v>3082</v>
      </c>
      <c r="C899" s="7">
        <v>41057.680104166669</v>
      </c>
      <c r="D899" s="8">
        <v>37000</v>
      </c>
      <c r="E899" s="6">
        <v>37000</v>
      </c>
      <c r="F899" s="6" t="s">
        <v>22</v>
      </c>
      <c r="G899" s="9">
        <f>tblSalaries[[#This Row],[clean Salary (in local currency)]]*VLOOKUP(tblSalaries[[#This Row],[Currency]],tblXrate[],2,FALSE)</f>
        <v>47004.779242689488</v>
      </c>
      <c r="H899" s="6" t="s">
        <v>1233</v>
      </c>
      <c r="I899" s="6" t="s">
        <v>20</v>
      </c>
      <c r="J899" s="6" t="s">
        <v>608</v>
      </c>
      <c r="K899" s="6" t="str">
        <f>VLOOKUP(tblSalaries[[#This Row],[Where do you work]],tblCountries[[Actual]:[Mapping]],2,FALSE)</f>
        <v>Spain</v>
      </c>
      <c r="L899" s="6" t="str">
        <f>VLOOKUP(tblSalaries[[#This Row],[clean Country]],tblCountries[[Mapping]:[Region]],2,FALSE)</f>
        <v>Europe</v>
      </c>
      <c r="M899" s="6">
        <f>VLOOKUP(tblSalaries[[#This Row],[clean Country]],tblCountries[[Mapping]:[geo_latitude]],3,FALSE)</f>
        <v>-4.03154056226247</v>
      </c>
      <c r="N899" s="6">
        <f>VLOOKUP(tblSalaries[[#This Row],[clean Country]],tblCountries[[Mapping]:[geo_latitude]],4,FALSE)</f>
        <v>39.6029685923302</v>
      </c>
      <c r="O899" s="6" t="s">
        <v>9</v>
      </c>
      <c r="P899" s="6">
        <v>11</v>
      </c>
      <c r="Q899" s="6" t="str">
        <f>IF(tblSalaries[[#This Row],[Years of Experience]]&lt;5,"&lt;5",IF(tblSalaries[[#This Row],[Years of Experience]]&lt;10,"&lt;10",IF(tblSalaries[[#This Row],[Years of Experience]]&lt;15,"&lt;15",IF(tblSalaries[[#This Row],[Years of Experience]]&lt;20,"&lt;20"," &gt;20"))))</f>
        <v>&lt;15</v>
      </c>
      <c r="R899" s="14">
        <v>882</v>
      </c>
      <c r="S899" s="14">
        <f>VLOOKUP(tblSalaries[[#This Row],[clean Country]],Table3[[Country]:[GNI]],2,FALSE)</f>
        <v>31800</v>
      </c>
      <c r="T899" s="18">
        <f>tblSalaries[[#This Row],[Salary in USD]]/tblSalaries[[#This Row],[PPP GNI]]</f>
        <v>1.4781377120342607</v>
      </c>
      <c r="U899" s="27">
        <f>IF(ISNUMBER(VLOOKUP(tblSalaries[[#This Row],[clean Country]],calc!$B$22:$C$127,2,TRUE)),tblSalaries[[#This Row],[Salary in USD]],0.001)</f>
        <v>47004.779242689488</v>
      </c>
    </row>
    <row r="900" spans="2:21" ht="15" customHeight="1" x14ac:dyDescent="0.25">
      <c r="B900" s="6" t="s">
        <v>2328</v>
      </c>
      <c r="C900" s="7">
        <v>41055.062638888892</v>
      </c>
      <c r="D900" s="8">
        <v>47000</v>
      </c>
      <c r="E900" s="6">
        <v>47000</v>
      </c>
      <c r="F900" s="6" t="s">
        <v>6</v>
      </c>
      <c r="G900" s="9">
        <f>tblSalaries[[#This Row],[clean Salary (in local currency)]]*VLOOKUP(tblSalaries[[#This Row],[Currency]],tblXrate[],2,FALSE)</f>
        <v>47000</v>
      </c>
      <c r="H900" s="6" t="s">
        <v>402</v>
      </c>
      <c r="I900" s="6" t="s">
        <v>67</v>
      </c>
      <c r="J900" s="6" t="s">
        <v>15</v>
      </c>
      <c r="K900" s="6" t="str">
        <f>VLOOKUP(tblSalaries[[#This Row],[Where do you work]],tblCountries[[Actual]:[Mapping]],2,FALSE)</f>
        <v>USA</v>
      </c>
      <c r="L900" s="6" t="str">
        <f>VLOOKUP(tblSalaries[[#This Row],[clean Country]],tblCountries[[Mapping]:[Region]],2,FALSE)</f>
        <v>America</v>
      </c>
      <c r="M900" s="6">
        <f>VLOOKUP(tblSalaries[[#This Row],[clean Country]],tblCountries[[Mapping]:[geo_latitude]],3,FALSE)</f>
        <v>-100.37109375</v>
      </c>
      <c r="N900" s="6">
        <f>VLOOKUP(tblSalaries[[#This Row],[clean Country]],tblCountries[[Mapping]:[geo_latitude]],4,FALSE)</f>
        <v>40.580584664127599</v>
      </c>
      <c r="O900" s="6" t="s">
        <v>9</v>
      </c>
      <c r="P900" s="6"/>
      <c r="Q900" s="6" t="str">
        <f>IF(tblSalaries[[#This Row],[Years of Experience]]&lt;5,"&lt;5",IF(tblSalaries[[#This Row],[Years of Experience]]&lt;10,"&lt;10",IF(tblSalaries[[#This Row],[Years of Experience]]&lt;15,"&lt;15",IF(tblSalaries[[#This Row],[Years of Experience]]&lt;20,"&lt;20"," &gt;20"))))</f>
        <v>&lt;5</v>
      </c>
      <c r="R900" s="14">
        <v>883</v>
      </c>
      <c r="S900" s="14">
        <f>VLOOKUP(tblSalaries[[#This Row],[clean Country]],Table3[[Country]:[GNI]],2,FALSE)</f>
        <v>47310</v>
      </c>
      <c r="T900" s="18">
        <f>tblSalaries[[#This Row],[Salary in USD]]/tblSalaries[[#This Row],[PPP GNI]]</f>
        <v>0.99344747410695411</v>
      </c>
      <c r="U900" s="27">
        <f>IF(ISNUMBER(VLOOKUP(tblSalaries[[#This Row],[clean Country]],calc!$B$22:$C$127,2,TRUE)),tblSalaries[[#This Row],[Salary in USD]],0.001)</f>
        <v>1E-3</v>
      </c>
    </row>
    <row r="901" spans="2:21" ht="15" customHeight="1" x14ac:dyDescent="0.25">
      <c r="B901" s="6" t="s">
        <v>2388</v>
      </c>
      <c r="C901" s="7">
        <v>41055.083495370367</v>
      </c>
      <c r="D901" s="8">
        <v>47000</v>
      </c>
      <c r="E901" s="6">
        <v>47000</v>
      </c>
      <c r="F901" s="6" t="s">
        <v>6</v>
      </c>
      <c r="G901" s="9">
        <f>tblSalaries[[#This Row],[clean Salary (in local currency)]]*VLOOKUP(tblSalaries[[#This Row],[Currency]],tblXrate[],2,FALSE)</f>
        <v>47000</v>
      </c>
      <c r="H901" s="6" t="s">
        <v>472</v>
      </c>
      <c r="I901" s="6" t="s">
        <v>52</v>
      </c>
      <c r="J901" s="6" t="s">
        <v>15</v>
      </c>
      <c r="K901" s="6" t="str">
        <f>VLOOKUP(tblSalaries[[#This Row],[Where do you work]],tblCountries[[Actual]:[Mapping]],2,FALSE)</f>
        <v>USA</v>
      </c>
      <c r="L901" s="6" t="str">
        <f>VLOOKUP(tblSalaries[[#This Row],[clean Country]],tblCountries[[Mapping]:[Region]],2,FALSE)</f>
        <v>America</v>
      </c>
      <c r="M901" s="6">
        <f>VLOOKUP(tblSalaries[[#This Row],[clean Country]],tblCountries[[Mapping]:[geo_latitude]],3,FALSE)</f>
        <v>-100.37109375</v>
      </c>
      <c r="N901" s="6">
        <f>VLOOKUP(tblSalaries[[#This Row],[clean Country]],tblCountries[[Mapping]:[geo_latitude]],4,FALSE)</f>
        <v>40.580584664127599</v>
      </c>
      <c r="O901" s="6" t="s">
        <v>18</v>
      </c>
      <c r="P901" s="6"/>
      <c r="Q901" s="6" t="str">
        <f>IF(tblSalaries[[#This Row],[Years of Experience]]&lt;5,"&lt;5",IF(tblSalaries[[#This Row],[Years of Experience]]&lt;10,"&lt;10",IF(tblSalaries[[#This Row],[Years of Experience]]&lt;15,"&lt;15",IF(tblSalaries[[#This Row],[Years of Experience]]&lt;20,"&lt;20"," &gt;20"))))</f>
        <v>&lt;5</v>
      </c>
      <c r="R901" s="14">
        <v>884</v>
      </c>
      <c r="S901" s="14">
        <f>VLOOKUP(tblSalaries[[#This Row],[clean Country]],Table3[[Country]:[GNI]],2,FALSE)</f>
        <v>47310</v>
      </c>
      <c r="T901" s="18">
        <f>tblSalaries[[#This Row],[Salary in USD]]/tblSalaries[[#This Row],[PPP GNI]]</f>
        <v>0.99344747410695411</v>
      </c>
      <c r="U901" s="27">
        <f>IF(ISNUMBER(VLOOKUP(tblSalaries[[#This Row],[clean Country]],calc!$B$22:$C$127,2,TRUE)),tblSalaries[[#This Row],[Salary in USD]],0.001)</f>
        <v>1E-3</v>
      </c>
    </row>
    <row r="902" spans="2:21" ht="15" customHeight="1" x14ac:dyDescent="0.25">
      <c r="B902" s="6" t="s">
        <v>2400</v>
      </c>
      <c r="C902" s="7">
        <v>41055.087372685186</v>
      </c>
      <c r="D902" s="8">
        <v>47000</v>
      </c>
      <c r="E902" s="6">
        <v>47000</v>
      </c>
      <c r="F902" s="6" t="s">
        <v>6</v>
      </c>
      <c r="G902" s="9">
        <f>tblSalaries[[#This Row],[clean Salary (in local currency)]]*VLOOKUP(tblSalaries[[#This Row],[Currency]],tblXrate[],2,FALSE)</f>
        <v>47000</v>
      </c>
      <c r="H902" s="6" t="s">
        <v>486</v>
      </c>
      <c r="I902" s="6" t="s">
        <v>52</v>
      </c>
      <c r="J902" s="6" t="s">
        <v>15</v>
      </c>
      <c r="K902" s="6" t="str">
        <f>VLOOKUP(tblSalaries[[#This Row],[Where do you work]],tblCountries[[Actual]:[Mapping]],2,FALSE)</f>
        <v>USA</v>
      </c>
      <c r="L902" s="6" t="str">
        <f>VLOOKUP(tblSalaries[[#This Row],[clean Country]],tblCountries[[Mapping]:[Region]],2,FALSE)</f>
        <v>America</v>
      </c>
      <c r="M902" s="6">
        <f>VLOOKUP(tblSalaries[[#This Row],[clean Country]],tblCountries[[Mapping]:[geo_latitude]],3,FALSE)</f>
        <v>-100.37109375</v>
      </c>
      <c r="N902" s="6">
        <f>VLOOKUP(tblSalaries[[#This Row],[clean Country]],tblCountries[[Mapping]:[geo_latitude]],4,FALSE)</f>
        <v>40.580584664127599</v>
      </c>
      <c r="O902" s="6" t="s">
        <v>9</v>
      </c>
      <c r="P902" s="6"/>
      <c r="Q902" s="6" t="str">
        <f>IF(tblSalaries[[#This Row],[Years of Experience]]&lt;5,"&lt;5",IF(tblSalaries[[#This Row],[Years of Experience]]&lt;10,"&lt;10",IF(tblSalaries[[#This Row],[Years of Experience]]&lt;15,"&lt;15",IF(tblSalaries[[#This Row],[Years of Experience]]&lt;20,"&lt;20"," &gt;20"))))</f>
        <v>&lt;5</v>
      </c>
      <c r="R902" s="14">
        <v>885</v>
      </c>
      <c r="S902" s="14">
        <f>VLOOKUP(tblSalaries[[#This Row],[clean Country]],Table3[[Country]:[GNI]],2,FALSE)</f>
        <v>47310</v>
      </c>
      <c r="T902" s="18">
        <f>tblSalaries[[#This Row],[Salary in USD]]/tblSalaries[[#This Row],[PPP GNI]]</f>
        <v>0.99344747410695411</v>
      </c>
      <c r="U902" s="27">
        <f>IF(ISNUMBER(VLOOKUP(tblSalaries[[#This Row],[clean Country]],calc!$B$22:$C$127,2,TRUE)),tblSalaries[[#This Row],[Salary in USD]],0.001)</f>
        <v>1E-3</v>
      </c>
    </row>
    <row r="903" spans="2:21" ht="15" customHeight="1" x14ac:dyDescent="0.25">
      <c r="B903" s="6" t="s">
        <v>2178</v>
      </c>
      <c r="C903" s="7">
        <v>41055.033888888887</v>
      </c>
      <c r="D903" s="8">
        <v>46584</v>
      </c>
      <c r="E903" s="6">
        <v>46584</v>
      </c>
      <c r="F903" s="6" t="s">
        <v>6</v>
      </c>
      <c r="G903" s="9">
        <f>tblSalaries[[#This Row],[clean Salary (in local currency)]]*VLOOKUP(tblSalaries[[#This Row],[Currency]],tblXrate[],2,FALSE)</f>
        <v>46584</v>
      </c>
      <c r="H903" s="6" t="s">
        <v>244</v>
      </c>
      <c r="I903" s="6" t="s">
        <v>20</v>
      </c>
      <c r="J903" s="6" t="s">
        <v>15</v>
      </c>
      <c r="K903" s="6" t="str">
        <f>VLOOKUP(tblSalaries[[#This Row],[Where do you work]],tblCountries[[Actual]:[Mapping]],2,FALSE)</f>
        <v>USA</v>
      </c>
      <c r="L903" s="6" t="str">
        <f>VLOOKUP(tblSalaries[[#This Row],[clean Country]],tblCountries[[Mapping]:[Region]],2,FALSE)</f>
        <v>America</v>
      </c>
      <c r="M903" s="6">
        <f>VLOOKUP(tblSalaries[[#This Row],[clean Country]],tblCountries[[Mapping]:[geo_latitude]],3,FALSE)</f>
        <v>-100.37109375</v>
      </c>
      <c r="N903" s="6">
        <f>VLOOKUP(tblSalaries[[#This Row],[clean Country]],tblCountries[[Mapping]:[geo_latitude]],4,FALSE)</f>
        <v>40.580584664127599</v>
      </c>
      <c r="O903" s="6" t="s">
        <v>9</v>
      </c>
      <c r="P903" s="6"/>
      <c r="Q903" s="6" t="str">
        <f>IF(tblSalaries[[#This Row],[Years of Experience]]&lt;5,"&lt;5",IF(tblSalaries[[#This Row],[Years of Experience]]&lt;10,"&lt;10",IF(tblSalaries[[#This Row],[Years of Experience]]&lt;15,"&lt;15",IF(tblSalaries[[#This Row],[Years of Experience]]&lt;20,"&lt;20"," &gt;20"))))</f>
        <v>&lt;5</v>
      </c>
      <c r="R903" s="14">
        <v>886</v>
      </c>
      <c r="S903" s="14">
        <f>VLOOKUP(tblSalaries[[#This Row],[clean Country]],Table3[[Country]:[GNI]],2,FALSE)</f>
        <v>47310</v>
      </c>
      <c r="T903" s="18">
        <f>tblSalaries[[#This Row],[Salary in USD]]/tblSalaries[[#This Row],[PPP GNI]]</f>
        <v>0.98465440710209262</v>
      </c>
      <c r="U903" s="27">
        <f>IF(ISNUMBER(VLOOKUP(tblSalaries[[#This Row],[clean Country]],calc!$B$22:$C$127,2,TRUE)),tblSalaries[[#This Row],[Salary in USD]],0.001)</f>
        <v>1E-3</v>
      </c>
    </row>
    <row r="904" spans="2:21" ht="15" customHeight="1" x14ac:dyDescent="0.25">
      <c r="B904" s="6" t="s">
        <v>3890</v>
      </c>
      <c r="C904" s="7">
        <v>41081.197453703702</v>
      </c>
      <c r="D904" s="8">
        <v>46359</v>
      </c>
      <c r="E904" s="6">
        <v>46359</v>
      </c>
      <c r="F904" s="6" t="s">
        <v>6</v>
      </c>
      <c r="G904" s="9">
        <f>tblSalaries[[#This Row],[clean Salary (in local currency)]]*VLOOKUP(tblSalaries[[#This Row],[Currency]],tblXrate[],2,FALSE)</f>
        <v>46359</v>
      </c>
      <c r="H904" s="6" t="s">
        <v>153</v>
      </c>
      <c r="I904" s="6" t="s">
        <v>20</v>
      </c>
      <c r="J904" s="6" t="s">
        <v>15</v>
      </c>
      <c r="K904" s="6" t="str">
        <f>VLOOKUP(tblSalaries[[#This Row],[Where do you work]],tblCountries[[Actual]:[Mapping]],2,FALSE)</f>
        <v>USA</v>
      </c>
      <c r="L904" s="6" t="str">
        <f>VLOOKUP(tblSalaries[[#This Row],[clean Country]],tblCountries[[Mapping]:[Region]],2,FALSE)</f>
        <v>America</v>
      </c>
      <c r="M904" s="6">
        <f>VLOOKUP(tblSalaries[[#This Row],[clean Country]],tblCountries[[Mapping]:[geo_latitude]],3,FALSE)</f>
        <v>-100.37109375</v>
      </c>
      <c r="N904" s="6">
        <f>VLOOKUP(tblSalaries[[#This Row],[clean Country]],tblCountries[[Mapping]:[geo_latitude]],4,FALSE)</f>
        <v>40.580584664127599</v>
      </c>
      <c r="O904" s="6" t="s">
        <v>13</v>
      </c>
      <c r="P904" s="6">
        <v>5</v>
      </c>
      <c r="Q904" s="6" t="str">
        <f>IF(tblSalaries[[#This Row],[Years of Experience]]&lt;5,"&lt;5",IF(tblSalaries[[#This Row],[Years of Experience]]&lt;10,"&lt;10",IF(tblSalaries[[#This Row],[Years of Experience]]&lt;15,"&lt;15",IF(tblSalaries[[#This Row],[Years of Experience]]&lt;20,"&lt;20"," &gt;20"))))</f>
        <v>&lt;10</v>
      </c>
      <c r="R904" s="14">
        <v>887</v>
      </c>
      <c r="S904" s="14">
        <f>VLOOKUP(tblSalaries[[#This Row],[clean Country]],Table3[[Country]:[GNI]],2,FALSE)</f>
        <v>47310</v>
      </c>
      <c r="T904" s="18">
        <f>tblSalaries[[#This Row],[Salary in USD]]/tblSalaries[[#This Row],[PPP GNI]]</f>
        <v>0.97989854153455924</v>
      </c>
      <c r="U904" s="27">
        <f>IF(ISNUMBER(VLOOKUP(tblSalaries[[#This Row],[clean Country]],calc!$B$22:$C$127,2,TRUE)),tblSalaries[[#This Row],[Salary in USD]],0.001)</f>
        <v>1E-3</v>
      </c>
    </row>
    <row r="905" spans="2:21" ht="15" customHeight="1" x14ac:dyDescent="0.25">
      <c r="B905" s="6" t="s">
        <v>3539</v>
      </c>
      <c r="C905" s="7">
        <v>41061.061828703707</v>
      </c>
      <c r="D905" s="8">
        <v>46325</v>
      </c>
      <c r="E905" s="6">
        <v>46325</v>
      </c>
      <c r="F905" s="6" t="s">
        <v>6</v>
      </c>
      <c r="G905" s="9">
        <f>tblSalaries[[#This Row],[clean Salary (in local currency)]]*VLOOKUP(tblSalaries[[#This Row],[Currency]],tblXrate[],2,FALSE)</f>
        <v>46325</v>
      </c>
      <c r="H905" s="6" t="s">
        <v>1720</v>
      </c>
      <c r="I905" s="6" t="s">
        <v>488</v>
      </c>
      <c r="J905" s="6" t="s">
        <v>15</v>
      </c>
      <c r="K905" s="6" t="str">
        <f>VLOOKUP(tblSalaries[[#This Row],[Where do you work]],tblCountries[[Actual]:[Mapping]],2,FALSE)</f>
        <v>USA</v>
      </c>
      <c r="L905" s="6" t="str">
        <f>VLOOKUP(tblSalaries[[#This Row],[clean Country]],tblCountries[[Mapping]:[Region]],2,FALSE)</f>
        <v>America</v>
      </c>
      <c r="M905" s="6">
        <f>VLOOKUP(tblSalaries[[#This Row],[clean Country]],tblCountries[[Mapping]:[geo_latitude]],3,FALSE)</f>
        <v>-100.37109375</v>
      </c>
      <c r="N905" s="6">
        <f>VLOOKUP(tblSalaries[[#This Row],[clean Country]],tblCountries[[Mapping]:[geo_latitude]],4,FALSE)</f>
        <v>40.580584664127599</v>
      </c>
      <c r="O905" s="6" t="s">
        <v>9</v>
      </c>
      <c r="P905" s="6">
        <v>1</v>
      </c>
      <c r="Q905" s="6" t="str">
        <f>IF(tblSalaries[[#This Row],[Years of Experience]]&lt;5,"&lt;5",IF(tblSalaries[[#This Row],[Years of Experience]]&lt;10,"&lt;10",IF(tblSalaries[[#This Row],[Years of Experience]]&lt;15,"&lt;15",IF(tblSalaries[[#This Row],[Years of Experience]]&lt;20,"&lt;20"," &gt;20"))))</f>
        <v>&lt;5</v>
      </c>
      <c r="R905" s="14">
        <v>888</v>
      </c>
      <c r="S905" s="14">
        <f>VLOOKUP(tblSalaries[[#This Row],[clean Country]],Table3[[Country]:[GNI]],2,FALSE)</f>
        <v>47310</v>
      </c>
      <c r="T905" s="18">
        <f>tblSalaries[[#This Row],[Salary in USD]]/tblSalaries[[#This Row],[PPP GNI]]</f>
        <v>0.9791798774043543</v>
      </c>
      <c r="U905" s="27">
        <f>IF(ISNUMBER(VLOOKUP(tblSalaries[[#This Row],[clean Country]],calc!$B$22:$C$127,2,TRUE)),tblSalaries[[#This Row],[Salary in USD]],0.001)</f>
        <v>1E-3</v>
      </c>
    </row>
    <row r="906" spans="2:21" ht="15" customHeight="1" x14ac:dyDescent="0.25">
      <c r="B906" s="6" t="s">
        <v>3196</v>
      </c>
      <c r="C906" s="7">
        <v>41058.021319444444</v>
      </c>
      <c r="D906" s="8">
        <v>2600000</v>
      </c>
      <c r="E906" s="6">
        <v>2600000</v>
      </c>
      <c r="F906" s="6" t="s">
        <v>40</v>
      </c>
      <c r="G906" s="9">
        <f>tblSalaries[[#This Row],[clean Salary (in local currency)]]*VLOOKUP(tblSalaries[[#This Row],[Currency]],tblXrate[],2,FALSE)</f>
        <v>46300.583387350678</v>
      </c>
      <c r="H906" s="6" t="s">
        <v>1365</v>
      </c>
      <c r="I906" s="6" t="s">
        <v>52</v>
      </c>
      <c r="J906" s="6" t="s">
        <v>8</v>
      </c>
      <c r="K906" s="6" t="str">
        <f>VLOOKUP(tblSalaries[[#This Row],[Where do you work]],tblCountries[[Actual]:[Mapping]],2,FALSE)</f>
        <v>India</v>
      </c>
      <c r="L906" s="6" t="str">
        <f>VLOOKUP(tblSalaries[[#This Row],[clean Country]],tblCountries[[Mapping]:[Region]],2,FALSE)</f>
        <v>Asia</v>
      </c>
      <c r="M906" s="6">
        <f>VLOOKUP(tblSalaries[[#This Row],[clean Country]],tblCountries[[Mapping]:[geo_latitude]],3,FALSE)</f>
        <v>79.718824157759499</v>
      </c>
      <c r="N906" s="6">
        <f>VLOOKUP(tblSalaries[[#This Row],[clean Country]],tblCountries[[Mapping]:[geo_latitude]],4,FALSE)</f>
        <v>22.134914550529199</v>
      </c>
      <c r="O906" s="6" t="s">
        <v>9</v>
      </c>
      <c r="P906" s="6">
        <v>4</v>
      </c>
      <c r="Q906" s="6" t="str">
        <f>IF(tblSalaries[[#This Row],[Years of Experience]]&lt;5,"&lt;5",IF(tblSalaries[[#This Row],[Years of Experience]]&lt;10,"&lt;10",IF(tblSalaries[[#This Row],[Years of Experience]]&lt;15,"&lt;15",IF(tblSalaries[[#This Row],[Years of Experience]]&lt;20,"&lt;20"," &gt;20"))))</f>
        <v>&lt;5</v>
      </c>
      <c r="R906" s="14">
        <v>889</v>
      </c>
      <c r="S906" s="14">
        <f>VLOOKUP(tblSalaries[[#This Row],[clean Country]],Table3[[Country]:[GNI]],2,FALSE)</f>
        <v>3400</v>
      </c>
      <c r="T906" s="18">
        <f>tblSalaries[[#This Row],[Salary in USD]]/tblSalaries[[#This Row],[PPP GNI]]</f>
        <v>13.617818643338435</v>
      </c>
      <c r="U906" s="27">
        <f>IF(ISNUMBER(VLOOKUP(tblSalaries[[#This Row],[clean Country]],calc!$B$22:$C$127,2,TRUE)),tblSalaries[[#This Row],[Salary in USD]],0.001)</f>
        <v>46300.583387350678</v>
      </c>
    </row>
    <row r="907" spans="2:21" ht="15" customHeight="1" x14ac:dyDescent="0.25">
      <c r="B907" s="6" t="s">
        <v>2283</v>
      </c>
      <c r="C907" s="7">
        <v>41055.051701388889</v>
      </c>
      <c r="D907" s="8">
        <v>46000</v>
      </c>
      <c r="E907" s="6">
        <v>46000</v>
      </c>
      <c r="F907" s="6" t="s">
        <v>6</v>
      </c>
      <c r="G907" s="9">
        <f>tblSalaries[[#This Row],[clean Salary (in local currency)]]*VLOOKUP(tblSalaries[[#This Row],[Currency]],tblXrate[],2,FALSE)</f>
        <v>46000</v>
      </c>
      <c r="H907" s="6" t="s">
        <v>349</v>
      </c>
      <c r="I907" s="6" t="s">
        <v>20</v>
      </c>
      <c r="J907" s="6" t="s">
        <v>15</v>
      </c>
      <c r="K907" s="6" t="str">
        <f>VLOOKUP(tblSalaries[[#This Row],[Where do you work]],tblCountries[[Actual]:[Mapping]],2,FALSE)</f>
        <v>USA</v>
      </c>
      <c r="L907" s="6" t="str">
        <f>VLOOKUP(tblSalaries[[#This Row],[clean Country]],tblCountries[[Mapping]:[Region]],2,FALSE)</f>
        <v>America</v>
      </c>
      <c r="M907" s="6">
        <f>VLOOKUP(tblSalaries[[#This Row],[clean Country]],tblCountries[[Mapping]:[geo_latitude]],3,FALSE)</f>
        <v>-100.37109375</v>
      </c>
      <c r="N907" s="6">
        <f>VLOOKUP(tblSalaries[[#This Row],[clean Country]],tblCountries[[Mapping]:[geo_latitude]],4,FALSE)</f>
        <v>40.580584664127599</v>
      </c>
      <c r="O907" s="6" t="s">
        <v>13</v>
      </c>
      <c r="P907" s="6"/>
      <c r="Q907" s="6" t="str">
        <f>IF(tblSalaries[[#This Row],[Years of Experience]]&lt;5,"&lt;5",IF(tblSalaries[[#This Row],[Years of Experience]]&lt;10,"&lt;10",IF(tblSalaries[[#This Row],[Years of Experience]]&lt;15,"&lt;15",IF(tblSalaries[[#This Row],[Years of Experience]]&lt;20,"&lt;20"," &gt;20"))))</f>
        <v>&lt;5</v>
      </c>
      <c r="R907" s="14">
        <v>890</v>
      </c>
      <c r="S907" s="14">
        <f>VLOOKUP(tblSalaries[[#This Row],[clean Country]],Table3[[Country]:[GNI]],2,FALSE)</f>
        <v>47310</v>
      </c>
      <c r="T907" s="18">
        <f>tblSalaries[[#This Row],[Salary in USD]]/tblSalaries[[#This Row],[PPP GNI]]</f>
        <v>0.97231029380680623</v>
      </c>
      <c r="U907" s="27">
        <f>IF(ISNUMBER(VLOOKUP(tblSalaries[[#This Row],[clean Country]],calc!$B$22:$C$127,2,TRUE)),tblSalaries[[#This Row],[Salary in USD]],0.001)</f>
        <v>1E-3</v>
      </c>
    </row>
    <row r="908" spans="2:21" ht="15" customHeight="1" x14ac:dyDescent="0.25">
      <c r="B908" s="6" t="s">
        <v>2384</v>
      </c>
      <c r="C908" s="7">
        <v>41055.08315972222</v>
      </c>
      <c r="D908" s="8" t="s">
        <v>465</v>
      </c>
      <c r="E908" s="6">
        <v>46000</v>
      </c>
      <c r="F908" s="6" t="s">
        <v>6</v>
      </c>
      <c r="G908" s="9">
        <f>tblSalaries[[#This Row],[clean Salary (in local currency)]]*VLOOKUP(tblSalaries[[#This Row],[Currency]],tblXrate[],2,FALSE)</f>
        <v>46000</v>
      </c>
      <c r="H908" s="6" t="s">
        <v>466</v>
      </c>
      <c r="I908" s="6" t="s">
        <v>20</v>
      </c>
      <c r="J908" s="6" t="s">
        <v>15</v>
      </c>
      <c r="K908" s="6" t="str">
        <f>VLOOKUP(tblSalaries[[#This Row],[Where do you work]],tblCountries[[Actual]:[Mapping]],2,FALSE)</f>
        <v>USA</v>
      </c>
      <c r="L908" s="6" t="str">
        <f>VLOOKUP(tblSalaries[[#This Row],[clean Country]],tblCountries[[Mapping]:[Region]],2,FALSE)</f>
        <v>America</v>
      </c>
      <c r="M908" s="6">
        <f>VLOOKUP(tblSalaries[[#This Row],[clean Country]],tblCountries[[Mapping]:[geo_latitude]],3,FALSE)</f>
        <v>-100.37109375</v>
      </c>
      <c r="N908" s="6">
        <f>VLOOKUP(tblSalaries[[#This Row],[clean Country]],tblCountries[[Mapping]:[geo_latitude]],4,FALSE)</f>
        <v>40.580584664127599</v>
      </c>
      <c r="O908" s="6" t="s">
        <v>9</v>
      </c>
      <c r="P908" s="6"/>
      <c r="Q908" s="6" t="str">
        <f>IF(tblSalaries[[#This Row],[Years of Experience]]&lt;5,"&lt;5",IF(tblSalaries[[#This Row],[Years of Experience]]&lt;10,"&lt;10",IF(tblSalaries[[#This Row],[Years of Experience]]&lt;15,"&lt;15",IF(tblSalaries[[#This Row],[Years of Experience]]&lt;20,"&lt;20"," &gt;20"))))</f>
        <v>&lt;5</v>
      </c>
      <c r="R908" s="14">
        <v>891</v>
      </c>
      <c r="S908" s="14">
        <f>VLOOKUP(tblSalaries[[#This Row],[clean Country]],Table3[[Country]:[GNI]],2,FALSE)</f>
        <v>47310</v>
      </c>
      <c r="T908" s="18">
        <f>tblSalaries[[#This Row],[Salary in USD]]/tblSalaries[[#This Row],[PPP GNI]]</f>
        <v>0.97231029380680623</v>
      </c>
      <c r="U908" s="27">
        <f>IF(ISNUMBER(VLOOKUP(tblSalaries[[#This Row],[clean Country]],calc!$B$22:$C$127,2,TRUE)),tblSalaries[[#This Row],[Salary in USD]],0.001)</f>
        <v>1E-3</v>
      </c>
    </row>
    <row r="909" spans="2:21" ht="15" customHeight="1" x14ac:dyDescent="0.25">
      <c r="B909" s="6" t="s">
        <v>2538</v>
      </c>
      <c r="C909" s="7">
        <v>41055.22724537037</v>
      </c>
      <c r="D909" s="8">
        <v>46000</v>
      </c>
      <c r="E909" s="6">
        <v>46000</v>
      </c>
      <c r="F909" s="6" t="s">
        <v>6</v>
      </c>
      <c r="G909" s="9">
        <f>tblSalaries[[#This Row],[clean Salary (in local currency)]]*VLOOKUP(tblSalaries[[#This Row],[Currency]],tblXrate[],2,FALSE)</f>
        <v>46000</v>
      </c>
      <c r="H909" s="6" t="s">
        <v>200</v>
      </c>
      <c r="I909" s="6" t="s">
        <v>20</v>
      </c>
      <c r="J909" s="6" t="s">
        <v>15</v>
      </c>
      <c r="K909" s="6" t="str">
        <f>VLOOKUP(tblSalaries[[#This Row],[Where do you work]],tblCountries[[Actual]:[Mapping]],2,FALSE)</f>
        <v>USA</v>
      </c>
      <c r="L909" s="6" t="str">
        <f>VLOOKUP(tblSalaries[[#This Row],[clean Country]],tblCountries[[Mapping]:[Region]],2,FALSE)</f>
        <v>America</v>
      </c>
      <c r="M909" s="6">
        <f>VLOOKUP(tblSalaries[[#This Row],[clean Country]],tblCountries[[Mapping]:[geo_latitude]],3,FALSE)</f>
        <v>-100.37109375</v>
      </c>
      <c r="N909" s="6">
        <f>VLOOKUP(tblSalaries[[#This Row],[clean Country]],tblCountries[[Mapping]:[geo_latitude]],4,FALSE)</f>
        <v>40.580584664127599</v>
      </c>
      <c r="O909" s="6" t="s">
        <v>18</v>
      </c>
      <c r="P909" s="6"/>
      <c r="Q909" s="6" t="str">
        <f>IF(tblSalaries[[#This Row],[Years of Experience]]&lt;5,"&lt;5",IF(tblSalaries[[#This Row],[Years of Experience]]&lt;10,"&lt;10",IF(tblSalaries[[#This Row],[Years of Experience]]&lt;15,"&lt;15",IF(tblSalaries[[#This Row],[Years of Experience]]&lt;20,"&lt;20"," &gt;20"))))</f>
        <v>&lt;5</v>
      </c>
      <c r="R909" s="14">
        <v>892</v>
      </c>
      <c r="S909" s="14">
        <f>VLOOKUP(tblSalaries[[#This Row],[clean Country]],Table3[[Country]:[GNI]],2,FALSE)</f>
        <v>47310</v>
      </c>
      <c r="T909" s="18">
        <f>tblSalaries[[#This Row],[Salary in USD]]/tblSalaries[[#This Row],[PPP GNI]]</f>
        <v>0.97231029380680623</v>
      </c>
      <c r="U909" s="27">
        <f>IF(ISNUMBER(VLOOKUP(tblSalaries[[#This Row],[clean Country]],calc!$B$22:$C$127,2,TRUE)),tblSalaries[[#This Row],[Salary in USD]],0.001)</f>
        <v>1E-3</v>
      </c>
    </row>
    <row r="910" spans="2:21" ht="15" customHeight="1" x14ac:dyDescent="0.25">
      <c r="B910" s="6" t="s">
        <v>3853</v>
      </c>
      <c r="C910" s="7">
        <v>41078.260127314818</v>
      </c>
      <c r="D910" s="8">
        <v>46000</v>
      </c>
      <c r="E910" s="6">
        <v>46000</v>
      </c>
      <c r="F910" s="6" t="s">
        <v>6</v>
      </c>
      <c r="G910" s="9">
        <f>tblSalaries[[#This Row],[clean Salary (in local currency)]]*VLOOKUP(tblSalaries[[#This Row],[Currency]],tblXrate[],2,FALSE)</f>
        <v>46000</v>
      </c>
      <c r="H910" s="6" t="s">
        <v>1979</v>
      </c>
      <c r="I910" s="6" t="s">
        <v>20</v>
      </c>
      <c r="J910" s="6" t="s">
        <v>15</v>
      </c>
      <c r="K910" s="6" t="str">
        <f>VLOOKUP(tblSalaries[[#This Row],[Where do you work]],tblCountries[[Actual]:[Mapping]],2,FALSE)</f>
        <v>USA</v>
      </c>
      <c r="L910" s="6" t="str">
        <f>VLOOKUP(tblSalaries[[#This Row],[clean Country]],tblCountries[[Mapping]:[Region]],2,FALSE)</f>
        <v>America</v>
      </c>
      <c r="M910" s="6">
        <f>VLOOKUP(tblSalaries[[#This Row],[clean Country]],tblCountries[[Mapping]:[geo_latitude]],3,FALSE)</f>
        <v>-100.37109375</v>
      </c>
      <c r="N910" s="6">
        <f>VLOOKUP(tblSalaries[[#This Row],[clean Country]],tblCountries[[Mapping]:[geo_latitude]],4,FALSE)</f>
        <v>40.580584664127599</v>
      </c>
      <c r="O910" s="6" t="s">
        <v>13</v>
      </c>
      <c r="P910" s="6">
        <v>1</v>
      </c>
      <c r="Q910" s="6" t="str">
        <f>IF(tblSalaries[[#This Row],[Years of Experience]]&lt;5,"&lt;5",IF(tblSalaries[[#This Row],[Years of Experience]]&lt;10,"&lt;10",IF(tblSalaries[[#This Row],[Years of Experience]]&lt;15,"&lt;15",IF(tblSalaries[[#This Row],[Years of Experience]]&lt;20,"&lt;20"," &gt;20"))))</f>
        <v>&lt;5</v>
      </c>
      <c r="R910" s="14">
        <v>893</v>
      </c>
      <c r="S910" s="14">
        <f>VLOOKUP(tblSalaries[[#This Row],[clean Country]],Table3[[Country]:[GNI]],2,FALSE)</f>
        <v>47310</v>
      </c>
      <c r="T910" s="18">
        <f>tblSalaries[[#This Row],[Salary in USD]]/tblSalaries[[#This Row],[PPP GNI]]</f>
        <v>0.97231029380680623</v>
      </c>
      <c r="U910" s="27">
        <f>IF(ISNUMBER(VLOOKUP(tblSalaries[[#This Row],[clean Country]],calc!$B$22:$C$127,2,TRUE)),tblSalaries[[#This Row],[Salary in USD]],0.001)</f>
        <v>1E-3</v>
      </c>
    </row>
    <row r="911" spans="2:21" ht="15" customHeight="1" x14ac:dyDescent="0.25">
      <c r="B911" s="6" t="s">
        <v>3882</v>
      </c>
      <c r="C911" s="7">
        <v>41080.163831018515</v>
      </c>
      <c r="D911" s="8">
        <v>46000</v>
      </c>
      <c r="E911" s="6">
        <v>46000</v>
      </c>
      <c r="F911" s="6" t="s">
        <v>6</v>
      </c>
      <c r="G911" s="9">
        <f>tblSalaries[[#This Row],[clean Salary (in local currency)]]*VLOOKUP(tblSalaries[[#This Row],[Currency]],tblXrate[],2,FALSE)</f>
        <v>46000</v>
      </c>
      <c r="H911" s="6" t="s">
        <v>2000</v>
      </c>
      <c r="I911" s="6" t="s">
        <v>20</v>
      </c>
      <c r="J911" s="6" t="s">
        <v>15</v>
      </c>
      <c r="K911" s="6" t="str">
        <f>VLOOKUP(tblSalaries[[#This Row],[Where do you work]],tblCountries[[Actual]:[Mapping]],2,FALSE)</f>
        <v>USA</v>
      </c>
      <c r="L911" s="6" t="str">
        <f>VLOOKUP(tblSalaries[[#This Row],[clean Country]],tblCountries[[Mapping]:[Region]],2,FALSE)</f>
        <v>America</v>
      </c>
      <c r="M911" s="6">
        <f>VLOOKUP(tblSalaries[[#This Row],[clean Country]],tblCountries[[Mapping]:[geo_latitude]],3,FALSE)</f>
        <v>-100.37109375</v>
      </c>
      <c r="N911" s="6">
        <f>VLOOKUP(tblSalaries[[#This Row],[clean Country]],tblCountries[[Mapping]:[geo_latitude]],4,FALSE)</f>
        <v>40.580584664127599</v>
      </c>
      <c r="O911" s="6" t="s">
        <v>9</v>
      </c>
      <c r="P911" s="6">
        <v>8</v>
      </c>
      <c r="Q911" s="6" t="str">
        <f>IF(tblSalaries[[#This Row],[Years of Experience]]&lt;5,"&lt;5",IF(tblSalaries[[#This Row],[Years of Experience]]&lt;10,"&lt;10",IF(tblSalaries[[#This Row],[Years of Experience]]&lt;15,"&lt;15",IF(tblSalaries[[#This Row],[Years of Experience]]&lt;20,"&lt;20"," &gt;20"))))</f>
        <v>&lt;10</v>
      </c>
      <c r="R911" s="14">
        <v>894</v>
      </c>
      <c r="S911" s="14">
        <f>VLOOKUP(tblSalaries[[#This Row],[clean Country]],Table3[[Country]:[GNI]],2,FALSE)</f>
        <v>47310</v>
      </c>
      <c r="T911" s="18">
        <f>tblSalaries[[#This Row],[Salary in USD]]/tblSalaries[[#This Row],[PPP GNI]]</f>
        <v>0.97231029380680623</v>
      </c>
      <c r="U911" s="27">
        <f>IF(ISNUMBER(VLOOKUP(tblSalaries[[#This Row],[clean Country]],calc!$B$22:$C$127,2,TRUE)),tblSalaries[[#This Row],[Salary in USD]],0.001)</f>
        <v>1E-3</v>
      </c>
    </row>
    <row r="912" spans="2:21" ht="15" customHeight="1" x14ac:dyDescent="0.25">
      <c r="B912" s="6" t="s">
        <v>2395</v>
      </c>
      <c r="C912" s="7">
        <v>41055.085821759261</v>
      </c>
      <c r="D912" s="8">
        <v>45880</v>
      </c>
      <c r="E912" s="6">
        <v>45880</v>
      </c>
      <c r="F912" s="6" t="s">
        <v>6</v>
      </c>
      <c r="G912" s="9">
        <f>tblSalaries[[#This Row],[clean Salary (in local currency)]]*VLOOKUP(tblSalaries[[#This Row],[Currency]],tblXrate[],2,FALSE)</f>
        <v>45880</v>
      </c>
      <c r="H912" s="6" t="s">
        <v>479</v>
      </c>
      <c r="I912" s="6" t="s">
        <v>52</v>
      </c>
      <c r="J912" s="6" t="s">
        <v>15</v>
      </c>
      <c r="K912" s="6" t="str">
        <f>VLOOKUP(tblSalaries[[#This Row],[Where do you work]],tblCountries[[Actual]:[Mapping]],2,FALSE)</f>
        <v>USA</v>
      </c>
      <c r="L912" s="6" t="str">
        <f>VLOOKUP(tblSalaries[[#This Row],[clean Country]],tblCountries[[Mapping]:[Region]],2,FALSE)</f>
        <v>America</v>
      </c>
      <c r="M912" s="6">
        <f>VLOOKUP(tblSalaries[[#This Row],[clean Country]],tblCountries[[Mapping]:[geo_latitude]],3,FALSE)</f>
        <v>-100.37109375</v>
      </c>
      <c r="N912" s="6">
        <f>VLOOKUP(tblSalaries[[#This Row],[clean Country]],tblCountries[[Mapping]:[geo_latitude]],4,FALSE)</f>
        <v>40.580584664127599</v>
      </c>
      <c r="O912" s="6" t="s">
        <v>13</v>
      </c>
      <c r="P912" s="6"/>
      <c r="Q912" s="6" t="str">
        <f>IF(tblSalaries[[#This Row],[Years of Experience]]&lt;5,"&lt;5",IF(tblSalaries[[#This Row],[Years of Experience]]&lt;10,"&lt;10",IF(tblSalaries[[#This Row],[Years of Experience]]&lt;15,"&lt;15",IF(tblSalaries[[#This Row],[Years of Experience]]&lt;20,"&lt;20"," &gt;20"))))</f>
        <v>&lt;5</v>
      </c>
      <c r="R912" s="14">
        <v>895</v>
      </c>
      <c r="S912" s="14">
        <f>VLOOKUP(tblSalaries[[#This Row],[clean Country]],Table3[[Country]:[GNI]],2,FALSE)</f>
        <v>47310</v>
      </c>
      <c r="T912" s="18">
        <f>tblSalaries[[#This Row],[Salary in USD]]/tblSalaries[[#This Row],[PPP GNI]]</f>
        <v>0.96977383217078839</v>
      </c>
      <c r="U912" s="27">
        <f>IF(ISNUMBER(VLOOKUP(tblSalaries[[#This Row],[clean Country]],calc!$B$22:$C$127,2,TRUE)),tblSalaries[[#This Row],[Salary in USD]],0.001)</f>
        <v>1E-3</v>
      </c>
    </row>
    <row r="913" spans="2:21" ht="15" customHeight="1" x14ac:dyDescent="0.25">
      <c r="B913" s="6" t="s">
        <v>3386</v>
      </c>
      <c r="C913" s="7">
        <v>41058.979895833334</v>
      </c>
      <c r="D913" s="8" t="s">
        <v>1567</v>
      </c>
      <c r="E913" s="6">
        <v>36000</v>
      </c>
      <c r="F913" s="6" t="s">
        <v>22</v>
      </c>
      <c r="G913" s="9">
        <f>tblSalaries[[#This Row],[clean Salary (in local currency)]]*VLOOKUP(tblSalaries[[#This Row],[Currency]],tblXrate[],2,FALSE)</f>
        <v>45734.379803697877</v>
      </c>
      <c r="H913" s="6" t="s">
        <v>1568</v>
      </c>
      <c r="I913" s="6" t="s">
        <v>20</v>
      </c>
      <c r="J913" s="6" t="s">
        <v>36</v>
      </c>
      <c r="K913" s="6" t="str">
        <f>VLOOKUP(tblSalaries[[#This Row],[Where do you work]],tblCountries[[Actual]:[Mapping]],2,FALSE)</f>
        <v>Ireland</v>
      </c>
      <c r="L913" s="6" t="str">
        <f>VLOOKUP(tblSalaries[[#This Row],[clean Country]],tblCountries[[Mapping]:[Region]],2,FALSE)</f>
        <v>Europe</v>
      </c>
      <c r="M913" s="6">
        <f>VLOOKUP(tblSalaries[[#This Row],[clean Country]],tblCountries[[Mapping]:[geo_latitude]],3,FALSE)</f>
        <v>-8.3497513219418007</v>
      </c>
      <c r="N913" s="6">
        <f>VLOOKUP(tblSalaries[[#This Row],[clean Country]],tblCountries[[Mapping]:[geo_latitude]],4,FALSE)</f>
        <v>53.181314068583603</v>
      </c>
      <c r="O913" s="6" t="s">
        <v>18</v>
      </c>
      <c r="P913" s="6">
        <v>4</v>
      </c>
      <c r="Q913" s="6" t="str">
        <f>IF(tblSalaries[[#This Row],[Years of Experience]]&lt;5,"&lt;5",IF(tblSalaries[[#This Row],[Years of Experience]]&lt;10,"&lt;10",IF(tblSalaries[[#This Row],[Years of Experience]]&lt;15,"&lt;15",IF(tblSalaries[[#This Row],[Years of Experience]]&lt;20,"&lt;20"," &gt;20"))))</f>
        <v>&lt;5</v>
      </c>
      <c r="R913" s="14">
        <v>896</v>
      </c>
      <c r="S913" s="14">
        <f>VLOOKUP(tblSalaries[[#This Row],[clean Country]],Table3[[Country]:[GNI]],2,FALSE)</f>
        <v>33540</v>
      </c>
      <c r="T913" s="18">
        <f>tblSalaries[[#This Row],[Salary in USD]]/tblSalaries[[#This Row],[PPP GNI]]</f>
        <v>1.3635772153756076</v>
      </c>
      <c r="U913" s="27">
        <f>IF(ISNUMBER(VLOOKUP(tblSalaries[[#This Row],[clean Country]],calc!$B$22:$C$127,2,TRUE)),tblSalaries[[#This Row],[Salary in USD]],0.001)</f>
        <v>45734.379803697877</v>
      </c>
    </row>
    <row r="914" spans="2:21" ht="15" customHeight="1" x14ac:dyDescent="0.25">
      <c r="B914" s="6" t="s">
        <v>2327</v>
      </c>
      <c r="C914" s="7">
        <v>41055.0622337963</v>
      </c>
      <c r="D914" s="8" t="s">
        <v>400</v>
      </c>
      <c r="E914" s="6">
        <v>29000</v>
      </c>
      <c r="F914" s="6" t="s">
        <v>69</v>
      </c>
      <c r="G914" s="9">
        <f>tblSalaries[[#This Row],[clean Salary (in local currency)]]*VLOOKUP(tblSalaries[[#This Row],[Currency]],tblXrate[],2,FALSE)</f>
        <v>45709.169889951241</v>
      </c>
      <c r="H914" s="6" t="s">
        <v>401</v>
      </c>
      <c r="I914" s="6" t="s">
        <v>20</v>
      </c>
      <c r="J914" s="6" t="s">
        <v>71</v>
      </c>
      <c r="K914" s="6" t="str">
        <f>VLOOKUP(tblSalaries[[#This Row],[Where do you work]],tblCountries[[Actual]:[Mapping]],2,FALSE)</f>
        <v>UK</v>
      </c>
      <c r="L914" s="6" t="str">
        <f>VLOOKUP(tblSalaries[[#This Row],[clean Country]],tblCountries[[Mapping]:[Region]],2,FALSE)</f>
        <v>Europe</v>
      </c>
      <c r="M914" s="6">
        <f>VLOOKUP(tblSalaries[[#This Row],[clean Country]],tblCountries[[Mapping]:[geo_latitude]],3,FALSE)</f>
        <v>-3.2765753000000002</v>
      </c>
      <c r="N914" s="6">
        <f>VLOOKUP(tblSalaries[[#This Row],[clean Country]],tblCountries[[Mapping]:[geo_latitude]],4,FALSE)</f>
        <v>54.702354499999998</v>
      </c>
      <c r="O914" s="6" t="s">
        <v>9</v>
      </c>
      <c r="P914" s="6"/>
      <c r="Q914" s="6" t="str">
        <f>IF(tblSalaries[[#This Row],[Years of Experience]]&lt;5,"&lt;5",IF(tblSalaries[[#This Row],[Years of Experience]]&lt;10,"&lt;10",IF(tblSalaries[[#This Row],[Years of Experience]]&lt;15,"&lt;15",IF(tblSalaries[[#This Row],[Years of Experience]]&lt;20,"&lt;20"," &gt;20"))))</f>
        <v>&lt;5</v>
      </c>
      <c r="R914" s="14">
        <v>897</v>
      </c>
      <c r="S914" s="14">
        <f>VLOOKUP(tblSalaries[[#This Row],[clean Country]],Table3[[Country]:[GNI]],2,FALSE)</f>
        <v>35840</v>
      </c>
      <c r="T914" s="18">
        <f>tblSalaries[[#This Row],[Salary in USD]]/tblSalaries[[#This Row],[PPP GNI]]</f>
        <v>1.2753674634473002</v>
      </c>
      <c r="U914" s="27">
        <f>IF(ISNUMBER(VLOOKUP(tblSalaries[[#This Row],[clean Country]],calc!$B$22:$C$127,2,TRUE)),tblSalaries[[#This Row],[Salary in USD]],0.001)</f>
        <v>45709.169889951241</v>
      </c>
    </row>
    <row r="915" spans="2:21" ht="15" customHeight="1" x14ac:dyDescent="0.25">
      <c r="B915" s="6" t="s">
        <v>2793</v>
      </c>
      <c r="C915" s="7">
        <v>41055.880023148151</v>
      </c>
      <c r="D915" s="8" t="s">
        <v>400</v>
      </c>
      <c r="E915" s="6">
        <v>29000</v>
      </c>
      <c r="F915" s="6" t="s">
        <v>69</v>
      </c>
      <c r="G915" s="9">
        <f>tblSalaries[[#This Row],[clean Salary (in local currency)]]*VLOOKUP(tblSalaries[[#This Row],[Currency]],tblXrate[],2,FALSE)</f>
        <v>45709.169889951241</v>
      </c>
      <c r="H915" s="6" t="s">
        <v>923</v>
      </c>
      <c r="I915" s="6" t="s">
        <v>3999</v>
      </c>
      <c r="J915" s="6" t="s">
        <v>71</v>
      </c>
      <c r="K915" s="6" t="str">
        <f>VLOOKUP(tblSalaries[[#This Row],[Where do you work]],tblCountries[[Actual]:[Mapping]],2,FALSE)</f>
        <v>UK</v>
      </c>
      <c r="L915" s="6" t="str">
        <f>VLOOKUP(tblSalaries[[#This Row],[clean Country]],tblCountries[[Mapping]:[Region]],2,FALSE)</f>
        <v>Europe</v>
      </c>
      <c r="M915" s="6">
        <f>VLOOKUP(tblSalaries[[#This Row],[clean Country]],tblCountries[[Mapping]:[geo_latitude]],3,FALSE)</f>
        <v>-3.2765753000000002</v>
      </c>
      <c r="N915" s="6">
        <f>VLOOKUP(tblSalaries[[#This Row],[clean Country]],tblCountries[[Mapping]:[geo_latitude]],4,FALSE)</f>
        <v>54.702354499999998</v>
      </c>
      <c r="O915" s="6" t="s">
        <v>18</v>
      </c>
      <c r="P915" s="6">
        <v>15</v>
      </c>
      <c r="Q915" s="6" t="str">
        <f>IF(tblSalaries[[#This Row],[Years of Experience]]&lt;5,"&lt;5",IF(tblSalaries[[#This Row],[Years of Experience]]&lt;10,"&lt;10",IF(tblSalaries[[#This Row],[Years of Experience]]&lt;15,"&lt;15",IF(tblSalaries[[#This Row],[Years of Experience]]&lt;20,"&lt;20"," &gt;20"))))</f>
        <v>&lt;20</v>
      </c>
      <c r="R915" s="14">
        <v>898</v>
      </c>
      <c r="S915" s="14">
        <f>VLOOKUP(tblSalaries[[#This Row],[clean Country]],Table3[[Country]:[GNI]],2,FALSE)</f>
        <v>35840</v>
      </c>
      <c r="T915" s="18">
        <f>tblSalaries[[#This Row],[Salary in USD]]/tblSalaries[[#This Row],[PPP GNI]]</f>
        <v>1.2753674634473002</v>
      </c>
      <c r="U915" s="27">
        <f>IF(ISNUMBER(VLOOKUP(tblSalaries[[#This Row],[clean Country]],calc!$B$22:$C$127,2,TRUE)),tblSalaries[[#This Row],[Salary in USD]],0.001)</f>
        <v>45709.169889951241</v>
      </c>
    </row>
    <row r="916" spans="2:21" ht="15" customHeight="1" x14ac:dyDescent="0.25">
      <c r="B916" s="6" t="s">
        <v>3122</v>
      </c>
      <c r="C916" s="7">
        <v>41057.785127314812</v>
      </c>
      <c r="D916" s="8">
        <v>29000</v>
      </c>
      <c r="E916" s="6">
        <v>29000</v>
      </c>
      <c r="F916" s="6" t="s">
        <v>69</v>
      </c>
      <c r="G916" s="9">
        <f>tblSalaries[[#This Row],[clean Salary (in local currency)]]*VLOOKUP(tblSalaries[[#This Row],[Currency]],tblXrate[],2,FALSE)</f>
        <v>45709.169889951241</v>
      </c>
      <c r="H916" s="6" t="s">
        <v>14</v>
      </c>
      <c r="I916" s="6" t="s">
        <v>20</v>
      </c>
      <c r="J916" s="6" t="s">
        <v>71</v>
      </c>
      <c r="K916" s="6" t="str">
        <f>VLOOKUP(tblSalaries[[#This Row],[Where do you work]],tblCountries[[Actual]:[Mapping]],2,FALSE)</f>
        <v>UK</v>
      </c>
      <c r="L916" s="6" t="str">
        <f>VLOOKUP(tblSalaries[[#This Row],[clean Country]],tblCountries[[Mapping]:[Region]],2,FALSE)</f>
        <v>Europe</v>
      </c>
      <c r="M916" s="6">
        <f>VLOOKUP(tblSalaries[[#This Row],[clean Country]],tblCountries[[Mapping]:[geo_latitude]],3,FALSE)</f>
        <v>-3.2765753000000002</v>
      </c>
      <c r="N916" s="6">
        <f>VLOOKUP(tblSalaries[[#This Row],[clean Country]],tblCountries[[Mapping]:[geo_latitude]],4,FALSE)</f>
        <v>54.702354499999998</v>
      </c>
      <c r="O916" s="6" t="s">
        <v>9</v>
      </c>
      <c r="P916" s="6">
        <v>14</v>
      </c>
      <c r="Q916" s="6" t="str">
        <f>IF(tblSalaries[[#This Row],[Years of Experience]]&lt;5,"&lt;5",IF(tblSalaries[[#This Row],[Years of Experience]]&lt;10,"&lt;10",IF(tblSalaries[[#This Row],[Years of Experience]]&lt;15,"&lt;15",IF(tblSalaries[[#This Row],[Years of Experience]]&lt;20,"&lt;20"," &gt;20"))))</f>
        <v>&lt;15</v>
      </c>
      <c r="R916" s="14">
        <v>899</v>
      </c>
      <c r="S916" s="14">
        <f>VLOOKUP(tblSalaries[[#This Row],[clean Country]],Table3[[Country]:[GNI]],2,FALSE)</f>
        <v>35840</v>
      </c>
      <c r="T916" s="18">
        <f>tblSalaries[[#This Row],[Salary in USD]]/tblSalaries[[#This Row],[PPP GNI]]</f>
        <v>1.2753674634473002</v>
      </c>
      <c r="U916" s="27">
        <f>IF(ISNUMBER(VLOOKUP(tblSalaries[[#This Row],[clean Country]],calc!$B$22:$C$127,2,TRUE)),tblSalaries[[#This Row],[Salary in USD]],0.001)</f>
        <v>45709.169889951241</v>
      </c>
    </row>
    <row r="917" spans="2:21" ht="15" customHeight="1" x14ac:dyDescent="0.25">
      <c r="B917" s="6" t="s">
        <v>3213</v>
      </c>
      <c r="C917" s="7">
        <v>41058.09684027778</v>
      </c>
      <c r="D917" s="8" t="s">
        <v>400</v>
      </c>
      <c r="E917" s="6">
        <v>29000</v>
      </c>
      <c r="F917" s="6" t="s">
        <v>69</v>
      </c>
      <c r="G917" s="9">
        <f>tblSalaries[[#This Row],[clean Salary (in local currency)]]*VLOOKUP(tblSalaries[[#This Row],[Currency]],tblXrate[],2,FALSE)</f>
        <v>45709.169889951241</v>
      </c>
      <c r="H917" s="6" t="s">
        <v>1383</v>
      </c>
      <c r="I917" s="6" t="s">
        <v>310</v>
      </c>
      <c r="J917" s="6" t="s">
        <v>71</v>
      </c>
      <c r="K917" s="6" t="str">
        <f>VLOOKUP(tblSalaries[[#This Row],[Where do you work]],tblCountries[[Actual]:[Mapping]],2,FALSE)</f>
        <v>UK</v>
      </c>
      <c r="L917" s="6" t="str">
        <f>VLOOKUP(tblSalaries[[#This Row],[clean Country]],tblCountries[[Mapping]:[Region]],2,FALSE)</f>
        <v>Europe</v>
      </c>
      <c r="M917" s="6">
        <f>VLOOKUP(tblSalaries[[#This Row],[clean Country]],tblCountries[[Mapping]:[geo_latitude]],3,FALSE)</f>
        <v>-3.2765753000000002</v>
      </c>
      <c r="N917" s="6">
        <f>VLOOKUP(tblSalaries[[#This Row],[clean Country]],tblCountries[[Mapping]:[geo_latitude]],4,FALSE)</f>
        <v>54.702354499999998</v>
      </c>
      <c r="O917" s="6" t="s">
        <v>18</v>
      </c>
      <c r="P917" s="6">
        <v>8</v>
      </c>
      <c r="Q917" s="6" t="str">
        <f>IF(tblSalaries[[#This Row],[Years of Experience]]&lt;5,"&lt;5",IF(tblSalaries[[#This Row],[Years of Experience]]&lt;10,"&lt;10",IF(tblSalaries[[#This Row],[Years of Experience]]&lt;15,"&lt;15",IF(tblSalaries[[#This Row],[Years of Experience]]&lt;20,"&lt;20"," &gt;20"))))</f>
        <v>&lt;10</v>
      </c>
      <c r="R917" s="14">
        <v>900</v>
      </c>
      <c r="S917" s="14">
        <f>VLOOKUP(tblSalaries[[#This Row],[clean Country]],Table3[[Country]:[GNI]],2,FALSE)</f>
        <v>35840</v>
      </c>
      <c r="T917" s="18">
        <f>tblSalaries[[#This Row],[Salary in USD]]/tblSalaries[[#This Row],[PPP GNI]]</f>
        <v>1.2753674634473002</v>
      </c>
      <c r="U917" s="27">
        <f>IF(ISNUMBER(VLOOKUP(tblSalaries[[#This Row],[clean Country]],calc!$B$22:$C$127,2,TRUE)),tblSalaries[[#This Row],[Salary in USD]],0.001)</f>
        <v>45709.169889951241</v>
      </c>
    </row>
    <row r="918" spans="2:21" ht="15" customHeight="1" x14ac:dyDescent="0.25">
      <c r="B918" s="6" t="s">
        <v>2957</v>
      </c>
      <c r="C918" s="7">
        <v>41057.286168981482</v>
      </c>
      <c r="D918" s="8">
        <v>45616</v>
      </c>
      <c r="E918" s="6">
        <v>45616</v>
      </c>
      <c r="F918" s="6" t="s">
        <v>6</v>
      </c>
      <c r="G918" s="9">
        <f>tblSalaries[[#This Row],[clean Salary (in local currency)]]*VLOOKUP(tblSalaries[[#This Row],[Currency]],tblXrate[],2,FALSE)</f>
        <v>45616</v>
      </c>
      <c r="H918" s="6" t="s">
        <v>1108</v>
      </c>
      <c r="I918" s="6" t="s">
        <v>20</v>
      </c>
      <c r="J918" s="6" t="s">
        <v>84</v>
      </c>
      <c r="K918" s="6" t="str">
        <f>VLOOKUP(tblSalaries[[#This Row],[Where do you work]],tblCountries[[Actual]:[Mapping]],2,FALSE)</f>
        <v>Australia</v>
      </c>
      <c r="L918" s="6" t="str">
        <f>VLOOKUP(tblSalaries[[#This Row],[clean Country]],tblCountries[[Mapping]:[Region]],2,FALSE)</f>
        <v>Australia</v>
      </c>
      <c r="M918" s="6">
        <f>VLOOKUP(tblSalaries[[#This Row],[clean Country]],tblCountries[[Mapping]:[geo_latitude]],3,FALSE)</f>
        <v>136.67140151954899</v>
      </c>
      <c r="N918" s="6">
        <f>VLOOKUP(tblSalaries[[#This Row],[clean Country]],tblCountries[[Mapping]:[geo_latitude]],4,FALSE)</f>
        <v>-24.803590596310801</v>
      </c>
      <c r="O918" s="6" t="s">
        <v>9</v>
      </c>
      <c r="P918" s="6">
        <v>1.5</v>
      </c>
      <c r="Q918" s="6" t="str">
        <f>IF(tblSalaries[[#This Row],[Years of Experience]]&lt;5,"&lt;5",IF(tblSalaries[[#This Row],[Years of Experience]]&lt;10,"&lt;10",IF(tblSalaries[[#This Row],[Years of Experience]]&lt;15,"&lt;15",IF(tblSalaries[[#This Row],[Years of Experience]]&lt;20,"&lt;20"," &gt;20"))))</f>
        <v>&lt;5</v>
      </c>
      <c r="R918" s="14">
        <v>901</v>
      </c>
      <c r="S918" s="14">
        <f>VLOOKUP(tblSalaries[[#This Row],[clean Country]],Table3[[Country]:[GNI]],2,FALSE)</f>
        <v>36910</v>
      </c>
      <c r="T918" s="18">
        <f>tblSalaries[[#This Row],[Salary in USD]]/tblSalaries[[#This Row],[PPP GNI]]</f>
        <v>1.2358710376591711</v>
      </c>
      <c r="U918" s="27">
        <f>IF(ISNUMBER(VLOOKUP(tblSalaries[[#This Row],[clean Country]],calc!$B$22:$C$127,2,TRUE)),tblSalaries[[#This Row],[Salary in USD]],0.001)</f>
        <v>45616</v>
      </c>
    </row>
    <row r="919" spans="2:21" ht="15" customHeight="1" x14ac:dyDescent="0.25">
      <c r="B919" s="6" t="s">
        <v>2570</v>
      </c>
      <c r="C919" s="7">
        <v>41055.289687500001</v>
      </c>
      <c r="D919" s="8" t="s">
        <v>675</v>
      </c>
      <c r="E919" s="6">
        <v>28800</v>
      </c>
      <c r="F919" s="6" t="s">
        <v>69</v>
      </c>
      <c r="G919" s="9">
        <f>tblSalaries[[#This Row],[clean Salary (in local currency)]]*VLOOKUP(tblSalaries[[#This Row],[Currency]],tblXrate[],2,FALSE)</f>
        <v>45393.934235537781</v>
      </c>
      <c r="H919" s="6" t="s">
        <v>642</v>
      </c>
      <c r="I919" s="6" t="s">
        <v>52</v>
      </c>
      <c r="J919" s="6" t="s">
        <v>71</v>
      </c>
      <c r="K919" s="6" t="str">
        <f>VLOOKUP(tblSalaries[[#This Row],[Where do you work]],tblCountries[[Actual]:[Mapping]],2,FALSE)</f>
        <v>UK</v>
      </c>
      <c r="L919" s="6" t="str">
        <f>VLOOKUP(tblSalaries[[#This Row],[clean Country]],tblCountries[[Mapping]:[Region]],2,FALSE)</f>
        <v>Europe</v>
      </c>
      <c r="M919" s="6">
        <f>VLOOKUP(tblSalaries[[#This Row],[clean Country]],tblCountries[[Mapping]:[geo_latitude]],3,FALSE)</f>
        <v>-3.2765753000000002</v>
      </c>
      <c r="N919" s="6">
        <f>VLOOKUP(tblSalaries[[#This Row],[clean Country]],tblCountries[[Mapping]:[geo_latitude]],4,FALSE)</f>
        <v>54.702354499999998</v>
      </c>
      <c r="O919" s="6" t="s">
        <v>9</v>
      </c>
      <c r="P919" s="6">
        <v>27</v>
      </c>
      <c r="Q919" s="6" t="str">
        <f>IF(tblSalaries[[#This Row],[Years of Experience]]&lt;5,"&lt;5",IF(tblSalaries[[#This Row],[Years of Experience]]&lt;10,"&lt;10",IF(tblSalaries[[#This Row],[Years of Experience]]&lt;15,"&lt;15",IF(tblSalaries[[#This Row],[Years of Experience]]&lt;20,"&lt;20"," &gt;20"))))</f>
        <v xml:space="preserve"> &gt;20</v>
      </c>
      <c r="R919" s="14">
        <v>902</v>
      </c>
      <c r="S919" s="14">
        <f>VLOOKUP(tblSalaries[[#This Row],[clean Country]],Table3[[Country]:[GNI]],2,FALSE)</f>
        <v>35840</v>
      </c>
      <c r="T919" s="18">
        <f>tblSalaries[[#This Row],[Salary in USD]]/tblSalaries[[#This Row],[PPP GNI]]</f>
        <v>1.2665718257683534</v>
      </c>
      <c r="U919" s="27">
        <f>IF(ISNUMBER(VLOOKUP(tblSalaries[[#This Row],[clean Country]],calc!$B$22:$C$127,2,TRUE)),tblSalaries[[#This Row],[Salary in USD]],0.001)</f>
        <v>45393.934235537781</v>
      </c>
    </row>
    <row r="920" spans="2:21" ht="15" customHeight="1" x14ac:dyDescent="0.25">
      <c r="B920" s="6" t="s">
        <v>2487</v>
      </c>
      <c r="C920" s="7">
        <v>41055.147835648146</v>
      </c>
      <c r="D920" s="8">
        <v>46000</v>
      </c>
      <c r="E920" s="6">
        <v>46000</v>
      </c>
      <c r="F920" s="6" t="s">
        <v>86</v>
      </c>
      <c r="G920" s="9">
        <f>tblSalaries[[#This Row],[clean Salary (in local currency)]]*VLOOKUP(tblSalaries[[#This Row],[Currency]],tblXrate[],2,FALSE)</f>
        <v>45234.630059395036</v>
      </c>
      <c r="H920" s="6" t="s">
        <v>591</v>
      </c>
      <c r="I920" s="6" t="s">
        <v>20</v>
      </c>
      <c r="J920" s="6" t="s">
        <v>88</v>
      </c>
      <c r="K920" s="6" t="str">
        <f>VLOOKUP(tblSalaries[[#This Row],[Where do you work]],tblCountries[[Actual]:[Mapping]],2,FALSE)</f>
        <v>Canada</v>
      </c>
      <c r="L920" s="6" t="str">
        <f>VLOOKUP(tblSalaries[[#This Row],[clean Country]],tblCountries[[Mapping]:[Region]],2,FALSE)</f>
        <v>America</v>
      </c>
      <c r="M920" s="6">
        <f>VLOOKUP(tblSalaries[[#This Row],[clean Country]],tblCountries[[Mapping]:[geo_latitude]],3,FALSE)</f>
        <v>-96.081121840459303</v>
      </c>
      <c r="N920" s="6">
        <f>VLOOKUP(tblSalaries[[#This Row],[clean Country]],tblCountries[[Mapping]:[geo_latitude]],4,FALSE)</f>
        <v>62.8661033080922</v>
      </c>
      <c r="O920" s="6" t="s">
        <v>13</v>
      </c>
      <c r="P920" s="6"/>
      <c r="Q920" s="6" t="str">
        <f>IF(tblSalaries[[#This Row],[Years of Experience]]&lt;5,"&lt;5",IF(tblSalaries[[#This Row],[Years of Experience]]&lt;10,"&lt;10",IF(tblSalaries[[#This Row],[Years of Experience]]&lt;15,"&lt;15",IF(tblSalaries[[#This Row],[Years of Experience]]&lt;20,"&lt;20"," &gt;20"))))</f>
        <v>&lt;5</v>
      </c>
      <c r="R920" s="14">
        <v>903</v>
      </c>
      <c r="S920" s="14">
        <f>VLOOKUP(tblSalaries[[#This Row],[clean Country]],Table3[[Country]:[GNI]],2,FALSE)</f>
        <v>38370</v>
      </c>
      <c r="T920" s="18">
        <f>tblSalaries[[#This Row],[Salary in USD]]/tblSalaries[[#This Row],[PPP GNI]]</f>
        <v>1.1789061782485024</v>
      </c>
      <c r="U920" s="27">
        <f>IF(ISNUMBER(VLOOKUP(tblSalaries[[#This Row],[clean Country]],calc!$B$22:$C$127,2,TRUE)),tblSalaries[[#This Row],[Salary in USD]],0.001)</f>
        <v>1E-3</v>
      </c>
    </row>
    <row r="921" spans="2:21" ht="15" customHeight="1" x14ac:dyDescent="0.25">
      <c r="B921" s="6" t="s">
        <v>2026</v>
      </c>
      <c r="C921" s="7">
        <v>41054.174120370371</v>
      </c>
      <c r="D921" s="8">
        <v>45000</v>
      </c>
      <c r="E921" s="6">
        <v>45000</v>
      </c>
      <c r="F921" s="6" t="s">
        <v>6</v>
      </c>
      <c r="G921" s="9">
        <f>tblSalaries[[#This Row],[clean Salary (in local currency)]]*VLOOKUP(tblSalaries[[#This Row],[Currency]],tblXrate[],2,FALSE)</f>
        <v>45000</v>
      </c>
      <c r="H921" s="6" t="s">
        <v>47</v>
      </c>
      <c r="I921" s="6" t="s">
        <v>3999</v>
      </c>
      <c r="J921" s="6" t="s">
        <v>48</v>
      </c>
      <c r="K921" s="6" t="str">
        <f>VLOOKUP(tblSalaries[[#This Row],[Where do you work]],tblCountries[[Actual]:[Mapping]],2,FALSE)</f>
        <v>South Africa</v>
      </c>
      <c r="L921" s="6" t="str">
        <f>VLOOKUP(tblSalaries[[#This Row],[clean Country]],tblCountries[[Mapping]:[Region]],2,FALSE)</f>
        <v>Africa</v>
      </c>
      <c r="M921" s="6">
        <f>VLOOKUP(tblSalaries[[#This Row],[clean Country]],tblCountries[[Mapping]:[geo_latitude]],3,FALSE)</f>
        <v>25.075048595878101</v>
      </c>
      <c r="N921" s="6">
        <f>VLOOKUP(tblSalaries[[#This Row],[clean Country]],tblCountries[[Mapping]:[geo_latitude]],4,FALSE)</f>
        <v>-29.262871995561401</v>
      </c>
      <c r="O921" s="6" t="s">
        <v>13</v>
      </c>
      <c r="P921" s="6"/>
      <c r="Q921" s="6" t="str">
        <f>IF(tblSalaries[[#This Row],[Years of Experience]]&lt;5,"&lt;5",IF(tblSalaries[[#This Row],[Years of Experience]]&lt;10,"&lt;10",IF(tblSalaries[[#This Row],[Years of Experience]]&lt;15,"&lt;15",IF(tblSalaries[[#This Row],[Years of Experience]]&lt;20,"&lt;20"," &gt;20"))))</f>
        <v>&lt;5</v>
      </c>
      <c r="R921" s="14">
        <v>904</v>
      </c>
      <c r="S921" s="14">
        <f>VLOOKUP(tblSalaries[[#This Row],[clean Country]],Table3[[Country]:[GNI]],2,FALSE)</f>
        <v>10360</v>
      </c>
      <c r="T921" s="18">
        <f>tblSalaries[[#This Row],[Salary in USD]]/tblSalaries[[#This Row],[PPP GNI]]</f>
        <v>4.3436293436293436</v>
      </c>
      <c r="U921" s="27">
        <f>IF(ISNUMBER(VLOOKUP(tblSalaries[[#This Row],[clean Country]],calc!$B$22:$C$127,2,TRUE)),tblSalaries[[#This Row],[Salary in USD]],0.001)</f>
        <v>45000</v>
      </c>
    </row>
    <row r="922" spans="2:21" ht="15" customHeight="1" x14ac:dyDescent="0.25">
      <c r="B922" s="6" t="s">
        <v>2137</v>
      </c>
      <c r="C922" s="7">
        <v>41055.029699074075</v>
      </c>
      <c r="D922" s="8">
        <v>45000</v>
      </c>
      <c r="E922" s="6">
        <v>45000</v>
      </c>
      <c r="F922" s="6" t="s">
        <v>6</v>
      </c>
      <c r="G922" s="9">
        <f>tblSalaries[[#This Row],[clean Salary (in local currency)]]*VLOOKUP(tblSalaries[[#This Row],[Currency]],tblXrate[],2,FALSE)</f>
        <v>45000</v>
      </c>
      <c r="H922" s="6" t="s">
        <v>199</v>
      </c>
      <c r="I922" s="6" t="s">
        <v>20</v>
      </c>
      <c r="J922" s="6" t="s">
        <v>15</v>
      </c>
      <c r="K922" s="6" t="str">
        <f>VLOOKUP(tblSalaries[[#This Row],[Where do you work]],tblCountries[[Actual]:[Mapping]],2,FALSE)</f>
        <v>USA</v>
      </c>
      <c r="L922" s="6" t="str">
        <f>VLOOKUP(tblSalaries[[#This Row],[clean Country]],tblCountries[[Mapping]:[Region]],2,FALSE)</f>
        <v>America</v>
      </c>
      <c r="M922" s="6">
        <f>VLOOKUP(tblSalaries[[#This Row],[clean Country]],tblCountries[[Mapping]:[geo_latitude]],3,FALSE)</f>
        <v>-100.37109375</v>
      </c>
      <c r="N922" s="6">
        <f>VLOOKUP(tblSalaries[[#This Row],[clean Country]],tblCountries[[Mapping]:[geo_latitude]],4,FALSE)</f>
        <v>40.580584664127599</v>
      </c>
      <c r="O922" s="6" t="s">
        <v>9</v>
      </c>
      <c r="P922" s="6"/>
      <c r="Q922" s="6" t="str">
        <f>IF(tblSalaries[[#This Row],[Years of Experience]]&lt;5,"&lt;5",IF(tblSalaries[[#This Row],[Years of Experience]]&lt;10,"&lt;10",IF(tblSalaries[[#This Row],[Years of Experience]]&lt;15,"&lt;15",IF(tblSalaries[[#This Row],[Years of Experience]]&lt;20,"&lt;20"," &gt;20"))))</f>
        <v>&lt;5</v>
      </c>
      <c r="R922" s="14">
        <v>905</v>
      </c>
      <c r="S922" s="14">
        <f>VLOOKUP(tblSalaries[[#This Row],[clean Country]],Table3[[Country]:[GNI]],2,FALSE)</f>
        <v>47310</v>
      </c>
      <c r="T922" s="18">
        <f>tblSalaries[[#This Row],[Salary in USD]]/tblSalaries[[#This Row],[PPP GNI]]</f>
        <v>0.95117311350665823</v>
      </c>
      <c r="U922" s="27">
        <f>IF(ISNUMBER(VLOOKUP(tblSalaries[[#This Row],[clean Country]],calc!$B$22:$C$127,2,TRUE)),tblSalaries[[#This Row],[Salary in USD]],0.001)</f>
        <v>1E-3</v>
      </c>
    </row>
    <row r="923" spans="2:21" ht="15" customHeight="1" x14ac:dyDescent="0.25">
      <c r="B923" s="6" t="s">
        <v>2150</v>
      </c>
      <c r="C923" s="7">
        <v>41055.030659722222</v>
      </c>
      <c r="D923" s="8">
        <v>45000</v>
      </c>
      <c r="E923" s="6">
        <v>45000</v>
      </c>
      <c r="F923" s="6" t="s">
        <v>6</v>
      </c>
      <c r="G923" s="9">
        <f>tblSalaries[[#This Row],[clean Salary (in local currency)]]*VLOOKUP(tblSalaries[[#This Row],[Currency]],tblXrate[],2,FALSE)</f>
        <v>45000</v>
      </c>
      <c r="H923" s="6" t="s">
        <v>214</v>
      </c>
      <c r="I923" s="6" t="s">
        <v>20</v>
      </c>
      <c r="J923" s="6" t="s">
        <v>15</v>
      </c>
      <c r="K923" s="6" t="str">
        <f>VLOOKUP(tblSalaries[[#This Row],[Where do you work]],tblCountries[[Actual]:[Mapping]],2,FALSE)</f>
        <v>USA</v>
      </c>
      <c r="L923" s="6" t="str">
        <f>VLOOKUP(tblSalaries[[#This Row],[clean Country]],tblCountries[[Mapping]:[Region]],2,FALSE)</f>
        <v>America</v>
      </c>
      <c r="M923" s="6">
        <f>VLOOKUP(tblSalaries[[#This Row],[clean Country]],tblCountries[[Mapping]:[geo_latitude]],3,FALSE)</f>
        <v>-100.37109375</v>
      </c>
      <c r="N923" s="6">
        <f>VLOOKUP(tblSalaries[[#This Row],[clean Country]],tblCountries[[Mapping]:[geo_latitude]],4,FALSE)</f>
        <v>40.580584664127599</v>
      </c>
      <c r="O923" s="6" t="s">
        <v>18</v>
      </c>
      <c r="P923" s="6"/>
      <c r="Q923" s="6" t="str">
        <f>IF(tblSalaries[[#This Row],[Years of Experience]]&lt;5,"&lt;5",IF(tblSalaries[[#This Row],[Years of Experience]]&lt;10,"&lt;10",IF(tblSalaries[[#This Row],[Years of Experience]]&lt;15,"&lt;15",IF(tblSalaries[[#This Row],[Years of Experience]]&lt;20,"&lt;20"," &gt;20"))))</f>
        <v>&lt;5</v>
      </c>
      <c r="R923" s="14">
        <v>906</v>
      </c>
      <c r="S923" s="14">
        <f>VLOOKUP(tblSalaries[[#This Row],[clean Country]],Table3[[Country]:[GNI]],2,FALSE)</f>
        <v>47310</v>
      </c>
      <c r="T923" s="18">
        <f>tblSalaries[[#This Row],[Salary in USD]]/tblSalaries[[#This Row],[PPP GNI]]</f>
        <v>0.95117311350665823</v>
      </c>
      <c r="U923" s="27">
        <f>IF(ISNUMBER(VLOOKUP(tblSalaries[[#This Row],[clean Country]],calc!$B$22:$C$127,2,TRUE)),tblSalaries[[#This Row],[Salary in USD]],0.001)</f>
        <v>1E-3</v>
      </c>
    </row>
    <row r="924" spans="2:21" ht="15" customHeight="1" x14ac:dyDescent="0.25">
      <c r="B924" s="6" t="s">
        <v>2221</v>
      </c>
      <c r="C924" s="7">
        <v>41055.039317129631</v>
      </c>
      <c r="D924" s="8" t="s">
        <v>289</v>
      </c>
      <c r="E924" s="6">
        <v>45000</v>
      </c>
      <c r="F924" s="6" t="s">
        <v>6</v>
      </c>
      <c r="G924" s="9">
        <f>tblSalaries[[#This Row],[clean Salary (in local currency)]]*VLOOKUP(tblSalaries[[#This Row],[Currency]],tblXrate[],2,FALSE)</f>
        <v>45000</v>
      </c>
      <c r="H924" s="6" t="s">
        <v>290</v>
      </c>
      <c r="I924" s="6" t="s">
        <v>310</v>
      </c>
      <c r="J924" s="6" t="s">
        <v>15</v>
      </c>
      <c r="K924" s="6" t="str">
        <f>VLOOKUP(tblSalaries[[#This Row],[Where do you work]],tblCountries[[Actual]:[Mapping]],2,FALSE)</f>
        <v>USA</v>
      </c>
      <c r="L924" s="6" t="str">
        <f>VLOOKUP(tblSalaries[[#This Row],[clean Country]],tblCountries[[Mapping]:[Region]],2,FALSE)</f>
        <v>America</v>
      </c>
      <c r="M924" s="6">
        <f>VLOOKUP(tblSalaries[[#This Row],[clean Country]],tblCountries[[Mapping]:[geo_latitude]],3,FALSE)</f>
        <v>-100.37109375</v>
      </c>
      <c r="N924" s="6">
        <f>VLOOKUP(tblSalaries[[#This Row],[clean Country]],tblCountries[[Mapping]:[geo_latitude]],4,FALSE)</f>
        <v>40.580584664127599</v>
      </c>
      <c r="O924" s="6" t="s">
        <v>18</v>
      </c>
      <c r="P924" s="6"/>
      <c r="Q924" s="6" t="str">
        <f>IF(tblSalaries[[#This Row],[Years of Experience]]&lt;5,"&lt;5",IF(tblSalaries[[#This Row],[Years of Experience]]&lt;10,"&lt;10",IF(tblSalaries[[#This Row],[Years of Experience]]&lt;15,"&lt;15",IF(tblSalaries[[#This Row],[Years of Experience]]&lt;20,"&lt;20"," &gt;20"))))</f>
        <v>&lt;5</v>
      </c>
      <c r="R924" s="14">
        <v>907</v>
      </c>
      <c r="S924" s="14">
        <f>VLOOKUP(tblSalaries[[#This Row],[clean Country]],Table3[[Country]:[GNI]],2,FALSE)</f>
        <v>47310</v>
      </c>
      <c r="T924" s="18">
        <f>tblSalaries[[#This Row],[Salary in USD]]/tblSalaries[[#This Row],[PPP GNI]]</f>
        <v>0.95117311350665823</v>
      </c>
      <c r="U924" s="27">
        <f>IF(ISNUMBER(VLOOKUP(tblSalaries[[#This Row],[clean Country]],calc!$B$22:$C$127,2,TRUE)),tblSalaries[[#This Row],[Salary in USD]],0.001)</f>
        <v>1E-3</v>
      </c>
    </row>
    <row r="925" spans="2:21" ht="15" customHeight="1" x14ac:dyDescent="0.25">
      <c r="B925" s="6" t="s">
        <v>2298</v>
      </c>
      <c r="C925" s="7">
        <v>41055.055115740739</v>
      </c>
      <c r="D925" s="8">
        <v>45000</v>
      </c>
      <c r="E925" s="6">
        <v>45000</v>
      </c>
      <c r="F925" s="6" t="s">
        <v>6</v>
      </c>
      <c r="G925" s="9">
        <f>tblSalaries[[#This Row],[clean Salary (in local currency)]]*VLOOKUP(tblSalaries[[#This Row],[Currency]],tblXrate[],2,FALSE)</f>
        <v>45000</v>
      </c>
      <c r="H925" s="6" t="s">
        <v>368</v>
      </c>
      <c r="I925" s="6" t="s">
        <v>20</v>
      </c>
      <c r="J925" s="6" t="s">
        <v>15</v>
      </c>
      <c r="K925" s="6" t="str">
        <f>VLOOKUP(tblSalaries[[#This Row],[Where do you work]],tblCountries[[Actual]:[Mapping]],2,FALSE)</f>
        <v>USA</v>
      </c>
      <c r="L925" s="6" t="str">
        <f>VLOOKUP(tblSalaries[[#This Row],[clean Country]],tblCountries[[Mapping]:[Region]],2,FALSE)</f>
        <v>America</v>
      </c>
      <c r="M925" s="6">
        <f>VLOOKUP(tblSalaries[[#This Row],[clean Country]],tblCountries[[Mapping]:[geo_latitude]],3,FALSE)</f>
        <v>-100.37109375</v>
      </c>
      <c r="N925" s="6">
        <f>VLOOKUP(tblSalaries[[#This Row],[clean Country]],tblCountries[[Mapping]:[geo_latitude]],4,FALSE)</f>
        <v>40.580584664127599</v>
      </c>
      <c r="O925" s="6" t="s">
        <v>9</v>
      </c>
      <c r="P925" s="6"/>
      <c r="Q925" s="6" t="str">
        <f>IF(tblSalaries[[#This Row],[Years of Experience]]&lt;5,"&lt;5",IF(tblSalaries[[#This Row],[Years of Experience]]&lt;10,"&lt;10",IF(tblSalaries[[#This Row],[Years of Experience]]&lt;15,"&lt;15",IF(tblSalaries[[#This Row],[Years of Experience]]&lt;20,"&lt;20"," &gt;20"))))</f>
        <v>&lt;5</v>
      </c>
      <c r="R925" s="14">
        <v>908</v>
      </c>
      <c r="S925" s="14">
        <f>VLOOKUP(tblSalaries[[#This Row],[clean Country]],Table3[[Country]:[GNI]],2,FALSE)</f>
        <v>47310</v>
      </c>
      <c r="T925" s="18">
        <f>tblSalaries[[#This Row],[Salary in USD]]/tblSalaries[[#This Row],[PPP GNI]]</f>
        <v>0.95117311350665823</v>
      </c>
      <c r="U925" s="27">
        <f>IF(ISNUMBER(VLOOKUP(tblSalaries[[#This Row],[clean Country]],calc!$B$22:$C$127,2,TRUE)),tblSalaries[[#This Row],[Salary in USD]],0.001)</f>
        <v>1E-3</v>
      </c>
    </row>
    <row r="926" spans="2:21" ht="15" customHeight="1" x14ac:dyDescent="0.25">
      <c r="B926" s="6" t="s">
        <v>2340</v>
      </c>
      <c r="C926" s="7">
        <v>41055.065925925926</v>
      </c>
      <c r="D926" s="8">
        <v>45000</v>
      </c>
      <c r="E926" s="6">
        <v>45000</v>
      </c>
      <c r="F926" s="6" t="s">
        <v>6</v>
      </c>
      <c r="G926" s="9">
        <f>tblSalaries[[#This Row],[clean Salary (in local currency)]]*VLOOKUP(tblSalaries[[#This Row],[Currency]],tblXrate[],2,FALSE)</f>
        <v>45000</v>
      </c>
      <c r="H926" s="6" t="s">
        <v>417</v>
      </c>
      <c r="I926" s="6" t="s">
        <v>67</v>
      </c>
      <c r="J926" s="6" t="s">
        <v>15</v>
      </c>
      <c r="K926" s="6" t="str">
        <f>VLOOKUP(tblSalaries[[#This Row],[Where do you work]],tblCountries[[Actual]:[Mapping]],2,FALSE)</f>
        <v>USA</v>
      </c>
      <c r="L926" s="6" t="str">
        <f>VLOOKUP(tblSalaries[[#This Row],[clean Country]],tblCountries[[Mapping]:[Region]],2,FALSE)</f>
        <v>America</v>
      </c>
      <c r="M926" s="6">
        <f>VLOOKUP(tblSalaries[[#This Row],[clean Country]],tblCountries[[Mapping]:[geo_latitude]],3,FALSE)</f>
        <v>-100.37109375</v>
      </c>
      <c r="N926" s="6">
        <f>VLOOKUP(tblSalaries[[#This Row],[clean Country]],tblCountries[[Mapping]:[geo_latitude]],4,FALSE)</f>
        <v>40.580584664127599</v>
      </c>
      <c r="O926" s="6" t="s">
        <v>9</v>
      </c>
      <c r="P926" s="6"/>
      <c r="Q926" s="6" t="str">
        <f>IF(tblSalaries[[#This Row],[Years of Experience]]&lt;5,"&lt;5",IF(tblSalaries[[#This Row],[Years of Experience]]&lt;10,"&lt;10",IF(tblSalaries[[#This Row],[Years of Experience]]&lt;15,"&lt;15",IF(tblSalaries[[#This Row],[Years of Experience]]&lt;20,"&lt;20"," &gt;20"))))</f>
        <v>&lt;5</v>
      </c>
      <c r="R926" s="14">
        <v>909</v>
      </c>
      <c r="S926" s="14">
        <f>VLOOKUP(tblSalaries[[#This Row],[clean Country]],Table3[[Country]:[GNI]],2,FALSE)</f>
        <v>47310</v>
      </c>
      <c r="T926" s="18">
        <f>tblSalaries[[#This Row],[Salary in USD]]/tblSalaries[[#This Row],[PPP GNI]]</f>
        <v>0.95117311350665823</v>
      </c>
      <c r="U926" s="27">
        <f>IF(ISNUMBER(VLOOKUP(tblSalaries[[#This Row],[clean Country]],calc!$B$22:$C$127,2,TRUE)),tblSalaries[[#This Row],[Salary in USD]],0.001)</f>
        <v>1E-3</v>
      </c>
    </row>
    <row r="927" spans="2:21" ht="15" customHeight="1" x14ac:dyDescent="0.25">
      <c r="B927" s="6" t="s">
        <v>2463</v>
      </c>
      <c r="C927" s="7">
        <v>41055.130393518521</v>
      </c>
      <c r="D927" s="8">
        <v>45000</v>
      </c>
      <c r="E927" s="6">
        <v>45000</v>
      </c>
      <c r="F927" s="6" t="s">
        <v>6</v>
      </c>
      <c r="G927" s="9">
        <f>tblSalaries[[#This Row],[clean Salary (in local currency)]]*VLOOKUP(tblSalaries[[#This Row],[Currency]],tblXrate[],2,FALSE)</f>
        <v>45000</v>
      </c>
      <c r="H927" s="6" t="s">
        <v>20</v>
      </c>
      <c r="I927" s="6" t="s">
        <v>20</v>
      </c>
      <c r="J927" s="6" t="s">
        <v>15</v>
      </c>
      <c r="K927" s="6" t="str">
        <f>VLOOKUP(tblSalaries[[#This Row],[Where do you work]],tblCountries[[Actual]:[Mapping]],2,FALSE)</f>
        <v>USA</v>
      </c>
      <c r="L927" s="6" t="str">
        <f>VLOOKUP(tblSalaries[[#This Row],[clean Country]],tblCountries[[Mapping]:[Region]],2,FALSE)</f>
        <v>America</v>
      </c>
      <c r="M927" s="6">
        <f>VLOOKUP(tblSalaries[[#This Row],[clean Country]],tblCountries[[Mapping]:[geo_latitude]],3,FALSE)</f>
        <v>-100.37109375</v>
      </c>
      <c r="N927" s="6">
        <f>VLOOKUP(tblSalaries[[#This Row],[clean Country]],tblCountries[[Mapping]:[geo_latitude]],4,FALSE)</f>
        <v>40.580584664127599</v>
      </c>
      <c r="O927" s="6" t="s">
        <v>9</v>
      </c>
      <c r="P927" s="6"/>
      <c r="Q927" s="6" t="str">
        <f>IF(tblSalaries[[#This Row],[Years of Experience]]&lt;5,"&lt;5",IF(tblSalaries[[#This Row],[Years of Experience]]&lt;10,"&lt;10",IF(tblSalaries[[#This Row],[Years of Experience]]&lt;15,"&lt;15",IF(tblSalaries[[#This Row],[Years of Experience]]&lt;20,"&lt;20"," &gt;20"))))</f>
        <v>&lt;5</v>
      </c>
      <c r="R927" s="14">
        <v>910</v>
      </c>
      <c r="S927" s="14">
        <f>VLOOKUP(tblSalaries[[#This Row],[clean Country]],Table3[[Country]:[GNI]],2,FALSE)</f>
        <v>47310</v>
      </c>
      <c r="T927" s="18">
        <f>tblSalaries[[#This Row],[Salary in USD]]/tblSalaries[[#This Row],[PPP GNI]]</f>
        <v>0.95117311350665823</v>
      </c>
      <c r="U927" s="27">
        <f>IF(ISNUMBER(VLOOKUP(tblSalaries[[#This Row],[clean Country]],calc!$B$22:$C$127,2,TRUE)),tblSalaries[[#This Row],[Salary in USD]],0.001)</f>
        <v>1E-3</v>
      </c>
    </row>
    <row r="928" spans="2:21" ht="15" customHeight="1" x14ac:dyDescent="0.25">
      <c r="B928" s="6" t="s">
        <v>2546</v>
      </c>
      <c r="C928" s="7">
        <v>41055.231747685182</v>
      </c>
      <c r="D928" s="8">
        <v>45000</v>
      </c>
      <c r="E928" s="6">
        <v>45000</v>
      </c>
      <c r="F928" s="6" t="s">
        <v>6</v>
      </c>
      <c r="G928" s="9">
        <f>tblSalaries[[#This Row],[clean Salary (in local currency)]]*VLOOKUP(tblSalaries[[#This Row],[Currency]],tblXrate[],2,FALSE)</f>
        <v>45000</v>
      </c>
      <c r="H928" s="6" t="s">
        <v>650</v>
      </c>
      <c r="I928" s="6" t="s">
        <v>3999</v>
      </c>
      <c r="J928" s="6" t="s">
        <v>15</v>
      </c>
      <c r="K928" s="6" t="str">
        <f>VLOOKUP(tblSalaries[[#This Row],[Where do you work]],tblCountries[[Actual]:[Mapping]],2,FALSE)</f>
        <v>USA</v>
      </c>
      <c r="L928" s="6" t="str">
        <f>VLOOKUP(tblSalaries[[#This Row],[clean Country]],tblCountries[[Mapping]:[Region]],2,FALSE)</f>
        <v>America</v>
      </c>
      <c r="M928" s="6">
        <f>VLOOKUP(tblSalaries[[#This Row],[clean Country]],tblCountries[[Mapping]:[geo_latitude]],3,FALSE)</f>
        <v>-100.37109375</v>
      </c>
      <c r="N928" s="6">
        <f>VLOOKUP(tblSalaries[[#This Row],[clean Country]],tblCountries[[Mapping]:[geo_latitude]],4,FALSE)</f>
        <v>40.580584664127599</v>
      </c>
      <c r="O928" s="6" t="s">
        <v>13</v>
      </c>
      <c r="P928" s="6"/>
      <c r="Q928" s="6" t="str">
        <f>IF(tblSalaries[[#This Row],[Years of Experience]]&lt;5,"&lt;5",IF(tblSalaries[[#This Row],[Years of Experience]]&lt;10,"&lt;10",IF(tblSalaries[[#This Row],[Years of Experience]]&lt;15,"&lt;15",IF(tblSalaries[[#This Row],[Years of Experience]]&lt;20,"&lt;20"," &gt;20"))))</f>
        <v>&lt;5</v>
      </c>
      <c r="R928" s="14">
        <v>911</v>
      </c>
      <c r="S928" s="14">
        <f>VLOOKUP(tblSalaries[[#This Row],[clean Country]],Table3[[Country]:[GNI]],2,FALSE)</f>
        <v>47310</v>
      </c>
      <c r="T928" s="18">
        <f>tblSalaries[[#This Row],[Salary in USD]]/tblSalaries[[#This Row],[PPP GNI]]</f>
        <v>0.95117311350665823</v>
      </c>
      <c r="U928" s="27">
        <f>IF(ISNUMBER(VLOOKUP(tblSalaries[[#This Row],[clean Country]],calc!$B$22:$C$127,2,TRUE)),tblSalaries[[#This Row],[Salary in USD]],0.001)</f>
        <v>1E-3</v>
      </c>
    </row>
    <row r="929" spans="2:21" ht="15" customHeight="1" x14ac:dyDescent="0.25">
      <c r="B929" s="6" t="s">
        <v>2564</v>
      </c>
      <c r="C929" s="7">
        <v>41055.278460648151</v>
      </c>
      <c r="D929" s="8">
        <v>45000</v>
      </c>
      <c r="E929" s="6">
        <v>45000</v>
      </c>
      <c r="F929" s="6" t="s">
        <v>6</v>
      </c>
      <c r="G929" s="9">
        <f>tblSalaries[[#This Row],[clean Salary (in local currency)]]*VLOOKUP(tblSalaries[[#This Row],[Currency]],tblXrate[],2,FALSE)</f>
        <v>45000</v>
      </c>
      <c r="H929" s="6" t="s">
        <v>665</v>
      </c>
      <c r="I929" s="6" t="s">
        <v>20</v>
      </c>
      <c r="J929" s="6" t="s">
        <v>15</v>
      </c>
      <c r="K929" s="6" t="str">
        <f>VLOOKUP(tblSalaries[[#This Row],[Where do you work]],tblCountries[[Actual]:[Mapping]],2,FALSE)</f>
        <v>USA</v>
      </c>
      <c r="L929" s="6" t="str">
        <f>VLOOKUP(tblSalaries[[#This Row],[clean Country]],tblCountries[[Mapping]:[Region]],2,FALSE)</f>
        <v>America</v>
      </c>
      <c r="M929" s="6">
        <f>VLOOKUP(tblSalaries[[#This Row],[clean Country]],tblCountries[[Mapping]:[geo_latitude]],3,FALSE)</f>
        <v>-100.37109375</v>
      </c>
      <c r="N929" s="6">
        <f>VLOOKUP(tblSalaries[[#This Row],[clean Country]],tblCountries[[Mapping]:[geo_latitude]],4,FALSE)</f>
        <v>40.580584664127599</v>
      </c>
      <c r="O929" s="6" t="s">
        <v>9</v>
      </c>
      <c r="P929" s="6">
        <v>2</v>
      </c>
      <c r="Q929" s="6" t="str">
        <f>IF(tblSalaries[[#This Row],[Years of Experience]]&lt;5,"&lt;5",IF(tblSalaries[[#This Row],[Years of Experience]]&lt;10,"&lt;10",IF(tblSalaries[[#This Row],[Years of Experience]]&lt;15,"&lt;15",IF(tblSalaries[[#This Row],[Years of Experience]]&lt;20,"&lt;20"," &gt;20"))))</f>
        <v>&lt;5</v>
      </c>
      <c r="R929" s="14">
        <v>912</v>
      </c>
      <c r="S929" s="14">
        <f>VLOOKUP(tblSalaries[[#This Row],[clean Country]],Table3[[Country]:[GNI]],2,FALSE)</f>
        <v>47310</v>
      </c>
      <c r="T929" s="18">
        <f>tblSalaries[[#This Row],[Salary in USD]]/tblSalaries[[#This Row],[PPP GNI]]</f>
        <v>0.95117311350665823</v>
      </c>
      <c r="U929" s="27">
        <f>IF(ISNUMBER(VLOOKUP(tblSalaries[[#This Row],[clean Country]],calc!$B$22:$C$127,2,TRUE)),tblSalaries[[#This Row],[Salary in USD]],0.001)</f>
        <v>1E-3</v>
      </c>
    </row>
    <row r="930" spans="2:21" ht="15" customHeight="1" x14ac:dyDescent="0.25">
      <c r="B930" s="6" t="s">
        <v>2578</v>
      </c>
      <c r="C930" s="7">
        <v>41055.316932870373</v>
      </c>
      <c r="D930" s="8">
        <v>45000</v>
      </c>
      <c r="E930" s="6">
        <v>45000</v>
      </c>
      <c r="F930" s="6" t="s">
        <v>6</v>
      </c>
      <c r="G930" s="9">
        <f>tblSalaries[[#This Row],[clean Salary (in local currency)]]*VLOOKUP(tblSalaries[[#This Row],[Currency]],tblXrate[],2,FALSE)</f>
        <v>45000</v>
      </c>
      <c r="H930" s="6" t="s">
        <v>42</v>
      </c>
      <c r="I930" s="6" t="s">
        <v>20</v>
      </c>
      <c r="J930" s="6" t="s">
        <v>15</v>
      </c>
      <c r="K930" s="6" t="str">
        <f>VLOOKUP(tblSalaries[[#This Row],[Where do you work]],tblCountries[[Actual]:[Mapping]],2,FALSE)</f>
        <v>USA</v>
      </c>
      <c r="L930" s="6" t="str">
        <f>VLOOKUP(tblSalaries[[#This Row],[clean Country]],tblCountries[[Mapping]:[Region]],2,FALSE)</f>
        <v>America</v>
      </c>
      <c r="M930" s="6">
        <f>VLOOKUP(tblSalaries[[#This Row],[clean Country]],tblCountries[[Mapping]:[geo_latitude]],3,FALSE)</f>
        <v>-100.37109375</v>
      </c>
      <c r="N930" s="6">
        <f>VLOOKUP(tblSalaries[[#This Row],[clean Country]],tblCountries[[Mapping]:[geo_latitude]],4,FALSE)</f>
        <v>40.580584664127599</v>
      </c>
      <c r="O930" s="6" t="s">
        <v>9</v>
      </c>
      <c r="P930" s="6">
        <v>3</v>
      </c>
      <c r="Q930" s="6" t="str">
        <f>IF(tblSalaries[[#This Row],[Years of Experience]]&lt;5,"&lt;5",IF(tblSalaries[[#This Row],[Years of Experience]]&lt;10,"&lt;10",IF(tblSalaries[[#This Row],[Years of Experience]]&lt;15,"&lt;15",IF(tblSalaries[[#This Row],[Years of Experience]]&lt;20,"&lt;20"," &gt;20"))))</f>
        <v>&lt;5</v>
      </c>
      <c r="R930" s="14">
        <v>913</v>
      </c>
      <c r="S930" s="14">
        <f>VLOOKUP(tblSalaries[[#This Row],[clean Country]],Table3[[Country]:[GNI]],2,FALSE)</f>
        <v>47310</v>
      </c>
      <c r="T930" s="18">
        <f>tblSalaries[[#This Row],[Salary in USD]]/tblSalaries[[#This Row],[PPP GNI]]</f>
        <v>0.95117311350665823</v>
      </c>
      <c r="U930" s="27">
        <f>IF(ISNUMBER(VLOOKUP(tblSalaries[[#This Row],[clean Country]],calc!$B$22:$C$127,2,TRUE)),tblSalaries[[#This Row],[Salary in USD]],0.001)</f>
        <v>1E-3</v>
      </c>
    </row>
    <row r="931" spans="2:21" ht="15" customHeight="1" x14ac:dyDescent="0.25">
      <c r="B931" s="6" t="s">
        <v>2596</v>
      </c>
      <c r="C931" s="7">
        <v>41055.371666666666</v>
      </c>
      <c r="D931" s="8">
        <v>45000</v>
      </c>
      <c r="E931" s="6">
        <v>45000</v>
      </c>
      <c r="F931" s="6" t="s">
        <v>6</v>
      </c>
      <c r="G931" s="9">
        <f>tblSalaries[[#This Row],[clean Salary (in local currency)]]*VLOOKUP(tblSalaries[[#This Row],[Currency]],tblXrate[],2,FALSE)</f>
        <v>45000</v>
      </c>
      <c r="H931" s="6" t="s">
        <v>697</v>
      </c>
      <c r="I931" s="6" t="s">
        <v>20</v>
      </c>
      <c r="J931" s="6" t="s">
        <v>15</v>
      </c>
      <c r="K931" s="6" t="str">
        <f>VLOOKUP(tblSalaries[[#This Row],[Where do you work]],tblCountries[[Actual]:[Mapping]],2,FALSE)</f>
        <v>USA</v>
      </c>
      <c r="L931" s="6" t="str">
        <f>VLOOKUP(tblSalaries[[#This Row],[clean Country]],tblCountries[[Mapping]:[Region]],2,FALSE)</f>
        <v>America</v>
      </c>
      <c r="M931" s="6">
        <f>VLOOKUP(tblSalaries[[#This Row],[clean Country]],tblCountries[[Mapping]:[geo_latitude]],3,FALSE)</f>
        <v>-100.37109375</v>
      </c>
      <c r="N931" s="6">
        <f>VLOOKUP(tblSalaries[[#This Row],[clean Country]],tblCountries[[Mapping]:[geo_latitude]],4,FALSE)</f>
        <v>40.580584664127599</v>
      </c>
      <c r="O931" s="6" t="s">
        <v>9</v>
      </c>
      <c r="P931" s="6">
        <v>15</v>
      </c>
      <c r="Q931" s="6" t="str">
        <f>IF(tblSalaries[[#This Row],[Years of Experience]]&lt;5,"&lt;5",IF(tblSalaries[[#This Row],[Years of Experience]]&lt;10,"&lt;10",IF(tblSalaries[[#This Row],[Years of Experience]]&lt;15,"&lt;15",IF(tblSalaries[[#This Row],[Years of Experience]]&lt;20,"&lt;20"," &gt;20"))))</f>
        <v>&lt;20</v>
      </c>
      <c r="R931" s="14">
        <v>914</v>
      </c>
      <c r="S931" s="14">
        <f>VLOOKUP(tblSalaries[[#This Row],[clean Country]],Table3[[Country]:[GNI]],2,FALSE)</f>
        <v>47310</v>
      </c>
      <c r="T931" s="18">
        <f>tblSalaries[[#This Row],[Salary in USD]]/tblSalaries[[#This Row],[PPP GNI]]</f>
        <v>0.95117311350665823</v>
      </c>
      <c r="U931" s="27">
        <f>IF(ISNUMBER(VLOOKUP(tblSalaries[[#This Row],[clean Country]],calc!$B$22:$C$127,2,TRUE)),tblSalaries[[#This Row],[Salary in USD]],0.001)</f>
        <v>1E-3</v>
      </c>
    </row>
    <row r="932" spans="2:21" ht="15" customHeight="1" x14ac:dyDescent="0.25">
      <c r="B932" s="6" t="s">
        <v>2597</v>
      </c>
      <c r="C932" s="7">
        <v>41055.371724537035</v>
      </c>
      <c r="D932" s="8">
        <v>45000</v>
      </c>
      <c r="E932" s="6">
        <v>45000</v>
      </c>
      <c r="F932" s="6" t="s">
        <v>6</v>
      </c>
      <c r="G932" s="9">
        <f>tblSalaries[[#This Row],[clean Salary (in local currency)]]*VLOOKUP(tblSalaries[[#This Row],[Currency]],tblXrate[],2,FALSE)</f>
        <v>45000</v>
      </c>
      <c r="H932" s="6" t="s">
        <v>698</v>
      </c>
      <c r="I932" s="6" t="s">
        <v>310</v>
      </c>
      <c r="J932" s="6" t="s">
        <v>15</v>
      </c>
      <c r="K932" s="6" t="str">
        <f>VLOOKUP(tblSalaries[[#This Row],[Where do you work]],tblCountries[[Actual]:[Mapping]],2,FALSE)</f>
        <v>USA</v>
      </c>
      <c r="L932" s="6" t="str">
        <f>VLOOKUP(tblSalaries[[#This Row],[clean Country]],tblCountries[[Mapping]:[Region]],2,FALSE)</f>
        <v>America</v>
      </c>
      <c r="M932" s="6">
        <f>VLOOKUP(tblSalaries[[#This Row],[clean Country]],tblCountries[[Mapping]:[geo_latitude]],3,FALSE)</f>
        <v>-100.37109375</v>
      </c>
      <c r="N932" s="6">
        <f>VLOOKUP(tblSalaries[[#This Row],[clean Country]],tblCountries[[Mapping]:[geo_latitude]],4,FALSE)</f>
        <v>40.580584664127599</v>
      </c>
      <c r="O932" s="6" t="s">
        <v>9</v>
      </c>
      <c r="P932" s="6">
        <v>7</v>
      </c>
      <c r="Q932" s="6" t="str">
        <f>IF(tblSalaries[[#This Row],[Years of Experience]]&lt;5,"&lt;5",IF(tblSalaries[[#This Row],[Years of Experience]]&lt;10,"&lt;10",IF(tblSalaries[[#This Row],[Years of Experience]]&lt;15,"&lt;15",IF(tblSalaries[[#This Row],[Years of Experience]]&lt;20,"&lt;20"," &gt;20"))))</f>
        <v>&lt;10</v>
      </c>
      <c r="R932" s="14">
        <v>915</v>
      </c>
      <c r="S932" s="14">
        <f>VLOOKUP(tblSalaries[[#This Row],[clean Country]],Table3[[Country]:[GNI]],2,FALSE)</f>
        <v>47310</v>
      </c>
      <c r="T932" s="18">
        <f>tblSalaries[[#This Row],[Salary in USD]]/tblSalaries[[#This Row],[PPP GNI]]</f>
        <v>0.95117311350665823</v>
      </c>
      <c r="U932" s="27">
        <f>IF(ISNUMBER(VLOOKUP(tblSalaries[[#This Row],[clean Country]],calc!$B$22:$C$127,2,TRUE)),tblSalaries[[#This Row],[Salary in USD]],0.001)</f>
        <v>1E-3</v>
      </c>
    </row>
    <row r="933" spans="2:21" ht="15" customHeight="1" x14ac:dyDescent="0.25">
      <c r="B933" s="6" t="s">
        <v>2770</v>
      </c>
      <c r="C933" s="7">
        <v>41055.774537037039</v>
      </c>
      <c r="D933" s="8" t="s">
        <v>894</v>
      </c>
      <c r="E933" s="6">
        <v>45000</v>
      </c>
      <c r="F933" s="6" t="s">
        <v>6</v>
      </c>
      <c r="G933" s="9">
        <f>tblSalaries[[#This Row],[clean Salary (in local currency)]]*VLOOKUP(tblSalaries[[#This Row],[Currency]],tblXrate[],2,FALSE)</f>
        <v>45000</v>
      </c>
      <c r="H933" s="6" t="s">
        <v>49</v>
      </c>
      <c r="I933" s="6" t="s">
        <v>52</v>
      </c>
      <c r="J933" s="6" t="s">
        <v>8</v>
      </c>
      <c r="K933" s="6" t="str">
        <f>VLOOKUP(tblSalaries[[#This Row],[Where do you work]],tblCountries[[Actual]:[Mapping]],2,FALSE)</f>
        <v>India</v>
      </c>
      <c r="L933" s="6" t="str">
        <f>VLOOKUP(tblSalaries[[#This Row],[clean Country]],tblCountries[[Mapping]:[Region]],2,FALSE)</f>
        <v>Asia</v>
      </c>
      <c r="M933" s="6">
        <f>VLOOKUP(tblSalaries[[#This Row],[clean Country]],tblCountries[[Mapping]:[geo_latitude]],3,FALSE)</f>
        <v>79.718824157759499</v>
      </c>
      <c r="N933" s="6">
        <f>VLOOKUP(tblSalaries[[#This Row],[clean Country]],tblCountries[[Mapping]:[geo_latitude]],4,FALSE)</f>
        <v>22.134914550529199</v>
      </c>
      <c r="O933" s="6" t="s">
        <v>25</v>
      </c>
      <c r="P933" s="6">
        <v>15</v>
      </c>
      <c r="Q933" s="6" t="str">
        <f>IF(tblSalaries[[#This Row],[Years of Experience]]&lt;5,"&lt;5",IF(tblSalaries[[#This Row],[Years of Experience]]&lt;10,"&lt;10",IF(tblSalaries[[#This Row],[Years of Experience]]&lt;15,"&lt;15",IF(tblSalaries[[#This Row],[Years of Experience]]&lt;20,"&lt;20"," &gt;20"))))</f>
        <v>&lt;20</v>
      </c>
      <c r="R933" s="14">
        <v>916</v>
      </c>
      <c r="S933" s="14">
        <f>VLOOKUP(tblSalaries[[#This Row],[clean Country]],Table3[[Country]:[GNI]],2,FALSE)</f>
        <v>3400</v>
      </c>
      <c r="T933" s="18">
        <f>tblSalaries[[#This Row],[Salary in USD]]/tblSalaries[[#This Row],[PPP GNI]]</f>
        <v>13.235294117647058</v>
      </c>
      <c r="U933" s="27">
        <f>IF(ISNUMBER(VLOOKUP(tblSalaries[[#This Row],[clean Country]],calc!$B$22:$C$127,2,TRUE)),tblSalaries[[#This Row],[Salary in USD]],0.001)</f>
        <v>45000</v>
      </c>
    </row>
    <row r="934" spans="2:21" ht="15" customHeight="1" x14ac:dyDescent="0.25">
      <c r="B934" s="6" t="s">
        <v>2990</v>
      </c>
      <c r="C934" s="7">
        <v>41057.437280092592</v>
      </c>
      <c r="D934" s="8" t="s">
        <v>1138</v>
      </c>
      <c r="E934" s="6">
        <v>45000</v>
      </c>
      <c r="F934" s="6" t="s">
        <v>6</v>
      </c>
      <c r="G934" s="9">
        <f>tblSalaries[[#This Row],[clean Salary (in local currency)]]*VLOOKUP(tblSalaries[[#This Row],[Currency]],tblXrate[],2,FALSE)</f>
        <v>45000</v>
      </c>
      <c r="H934" s="6" t="s">
        <v>1139</v>
      </c>
      <c r="I934" s="6" t="s">
        <v>310</v>
      </c>
      <c r="J934" s="6" t="s">
        <v>15</v>
      </c>
      <c r="K934" s="6" t="str">
        <f>VLOOKUP(tblSalaries[[#This Row],[Where do you work]],tblCountries[[Actual]:[Mapping]],2,FALSE)</f>
        <v>USA</v>
      </c>
      <c r="L934" s="6" t="str">
        <f>VLOOKUP(tblSalaries[[#This Row],[clean Country]],tblCountries[[Mapping]:[Region]],2,FALSE)</f>
        <v>America</v>
      </c>
      <c r="M934" s="6">
        <f>VLOOKUP(tblSalaries[[#This Row],[clean Country]],tblCountries[[Mapping]:[geo_latitude]],3,FALSE)</f>
        <v>-100.37109375</v>
      </c>
      <c r="N934" s="6">
        <f>VLOOKUP(tblSalaries[[#This Row],[clean Country]],tblCountries[[Mapping]:[geo_latitude]],4,FALSE)</f>
        <v>40.580584664127599</v>
      </c>
      <c r="O934" s="6" t="s">
        <v>13</v>
      </c>
      <c r="P934" s="6">
        <v>3</v>
      </c>
      <c r="Q934" s="6" t="str">
        <f>IF(tblSalaries[[#This Row],[Years of Experience]]&lt;5,"&lt;5",IF(tblSalaries[[#This Row],[Years of Experience]]&lt;10,"&lt;10",IF(tblSalaries[[#This Row],[Years of Experience]]&lt;15,"&lt;15",IF(tblSalaries[[#This Row],[Years of Experience]]&lt;20,"&lt;20"," &gt;20"))))</f>
        <v>&lt;5</v>
      </c>
      <c r="R934" s="14">
        <v>917</v>
      </c>
      <c r="S934" s="14">
        <f>VLOOKUP(tblSalaries[[#This Row],[clean Country]],Table3[[Country]:[GNI]],2,FALSE)</f>
        <v>47310</v>
      </c>
      <c r="T934" s="18">
        <f>tblSalaries[[#This Row],[Salary in USD]]/tblSalaries[[#This Row],[PPP GNI]]</f>
        <v>0.95117311350665823</v>
      </c>
      <c r="U934" s="27">
        <f>IF(ISNUMBER(VLOOKUP(tblSalaries[[#This Row],[clean Country]],calc!$B$22:$C$127,2,TRUE)),tblSalaries[[#This Row],[Salary in USD]],0.001)</f>
        <v>1E-3</v>
      </c>
    </row>
    <row r="935" spans="2:21" ht="15" customHeight="1" x14ac:dyDescent="0.25">
      <c r="B935" s="6" t="s">
        <v>3013</v>
      </c>
      <c r="C935" s="7">
        <v>41057.536030092589</v>
      </c>
      <c r="D935" s="8">
        <v>45000</v>
      </c>
      <c r="E935" s="6">
        <v>45000</v>
      </c>
      <c r="F935" s="6" t="s">
        <v>6</v>
      </c>
      <c r="G935" s="9">
        <f>tblSalaries[[#This Row],[clean Salary (in local currency)]]*VLOOKUP(tblSalaries[[#This Row],[Currency]],tblXrate[],2,FALSE)</f>
        <v>45000</v>
      </c>
      <c r="H935" s="6" t="s">
        <v>279</v>
      </c>
      <c r="I935" s="6" t="s">
        <v>279</v>
      </c>
      <c r="J935" s="6" t="s">
        <v>1167</v>
      </c>
      <c r="K935" s="6" t="str">
        <f>VLOOKUP(tblSalaries[[#This Row],[Where do you work]],tblCountries[[Actual]:[Mapping]],2,FALSE)</f>
        <v>Singapore</v>
      </c>
      <c r="L935" s="6" t="str">
        <f>VLOOKUP(tblSalaries[[#This Row],[clean Country]],tblCountries[[Mapping]:[Region]],2,FALSE)</f>
        <v>Asia</v>
      </c>
      <c r="M935" s="6">
        <f>VLOOKUP(tblSalaries[[#This Row],[clean Country]],tblCountries[[Mapping]:[geo_latitude]],3,FALSE)</f>
        <v>103.8194992</v>
      </c>
      <c r="N935" s="6">
        <f>VLOOKUP(tblSalaries[[#This Row],[clean Country]],tblCountries[[Mapping]:[geo_latitude]],4,FALSE)</f>
        <v>1.3571070000000001</v>
      </c>
      <c r="O935" s="6" t="s">
        <v>18</v>
      </c>
      <c r="P935" s="6">
        <v>4</v>
      </c>
      <c r="Q935" s="6" t="str">
        <f>IF(tblSalaries[[#This Row],[Years of Experience]]&lt;5,"&lt;5",IF(tblSalaries[[#This Row],[Years of Experience]]&lt;10,"&lt;10",IF(tblSalaries[[#This Row],[Years of Experience]]&lt;15,"&lt;15",IF(tblSalaries[[#This Row],[Years of Experience]]&lt;20,"&lt;20"," &gt;20"))))</f>
        <v>&lt;5</v>
      </c>
      <c r="R935" s="14">
        <v>918</v>
      </c>
      <c r="S935" s="14">
        <f>VLOOKUP(tblSalaries[[#This Row],[clean Country]],Table3[[Country]:[GNI]],2,FALSE)</f>
        <v>55790</v>
      </c>
      <c r="T935" s="18">
        <f>tblSalaries[[#This Row],[Salary in USD]]/tblSalaries[[#This Row],[PPP GNI]]</f>
        <v>0.80659616418713032</v>
      </c>
      <c r="U935" s="27">
        <f>IF(ISNUMBER(VLOOKUP(tblSalaries[[#This Row],[clean Country]],calc!$B$22:$C$127,2,TRUE)),tblSalaries[[#This Row],[Salary in USD]],0.001)</f>
        <v>45000</v>
      </c>
    </row>
    <row r="936" spans="2:21" ht="15" customHeight="1" x14ac:dyDescent="0.25">
      <c r="B936" s="6" t="s">
        <v>3254</v>
      </c>
      <c r="C936" s="7">
        <v>41058.423344907409</v>
      </c>
      <c r="D936" s="8">
        <v>45000</v>
      </c>
      <c r="E936" s="6">
        <v>45000</v>
      </c>
      <c r="F936" s="6" t="s">
        <v>6</v>
      </c>
      <c r="G936" s="9">
        <f>tblSalaries[[#This Row],[clean Salary (in local currency)]]*VLOOKUP(tblSalaries[[#This Row],[Currency]],tblXrate[],2,FALSE)</f>
        <v>45000</v>
      </c>
      <c r="H936" s="6" t="s">
        <v>1425</v>
      </c>
      <c r="I936" s="6" t="s">
        <v>20</v>
      </c>
      <c r="J936" s="6" t="s">
        <v>15</v>
      </c>
      <c r="K936" s="6" t="str">
        <f>VLOOKUP(tblSalaries[[#This Row],[Where do you work]],tblCountries[[Actual]:[Mapping]],2,FALSE)</f>
        <v>USA</v>
      </c>
      <c r="L936" s="6" t="str">
        <f>VLOOKUP(tblSalaries[[#This Row],[clean Country]],tblCountries[[Mapping]:[Region]],2,FALSE)</f>
        <v>America</v>
      </c>
      <c r="M936" s="6">
        <f>VLOOKUP(tblSalaries[[#This Row],[clean Country]],tblCountries[[Mapping]:[geo_latitude]],3,FALSE)</f>
        <v>-100.37109375</v>
      </c>
      <c r="N936" s="6">
        <f>VLOOKUP(tblSalaries[[#This Row],[clean Country]],tblCountries[[Mapping]:[geo_latitude]],4,FALSE)</f>
        <v>40.580584664127599</v>
      </c>
      <c r="O936" s="6" t="s">
        <v>9</v>
      </c>
      <c r="P936" s="6">
        <v>7</v>
      </c>
      <c r="Q936" s="6" t="str">
        <f>IF(tblSalaries[[#This Row],[Years of Experience]]&lt;5,"&lt;5",IF(tblSalaries[[#This Row],[Years of Experience]]&lt;10,"&lt;10",IF(tblSalaries[[#This Row],[Years of Experience]]&lt;15,"&lt;15",IF(tblSalaries[[#This Row],[Years of Experience]]&lt;20,"&lt;20"," &gt;20"))))</f>
        <v>&lt;10</v>
      </c>
      <c r="R936" s="14">
        <v>919</v>
      </c>
      <c r="S936" s="14">
        <f>VLOOKUP(tblSalaries[[#This Row],[clean Country]],Table3[[Country]:[GNI]],2,FALSE)</f>
        <v>47310</v>
      </c>
      <c r="T936" s="18">
        <f>tblSalaries[[#This Row],[Salary in USD]]/tblSalaries[[#This Row],[PPP GNI]]</f>
        <v>0.95117311350665823</v>
      </c>
      <c r="U936" s="27">
        <f>IF(ISNUMBER(VLOOKUP(tblSalaries[[#This Row],[clean Country]],calc!$B$22:$C$127,2,TRUE)),tblSalaries[[#This Row],[Salary in USD]],0.001)</f>
        <v>1E-3</v>
      </c>
    </row>
    <row r="937" spans="2:21" ht="15" customHeight="1" x14ac:dyDescent="0.25">
      <c r="B937" s="6" t="s">
        <v>3278</v>
      </c>
      <c r="C937" s="7">
        <v>41058.577928240738</v>
      </c>
      <c r="D937" s="8">
        <v>45000</v>
      </c>
      <c r="E937" s="6">
        <v>45000</v>
      </c>
      <c r="F937" s="6" t="s">
        <v>6</v>
      </c>
      <c r="G937" s="9">
        <f>tblSalaries[[#This Row],[clean Salary (in local currency)]]*VLOOKUP(tblSalaries[[#This Row],[Currency]],tblXrate[],2,FALSE)</f>
        <v>45000</v>
      </c>
      <c r="H937" s="6" t="s">
        <v>1455</v>
      </c>
      <c r="I937" s="6" t="s">
        <v>20</v>
      </c>
      <c r="J937" s="6" t="s">
        <v>17</v>
      </c>
      <c r="K937" s="6" t="str">
        <f>VLOOKUP(tblSalaries[[#This Row],[Where do you work]],tblCountries[[Actual]:[Mapping]],2,FALSE)</f>
        <v>Pakistan</v>
      </c>
      <c r="L937" s="6" t="str">
        <f>VLOOKUP(tblSalaries[[#This Row],[clean Country]],tblCountries[[Mapping]:[Region]],2,FALSE)</f>
        <v>Asia</v>
      </c>
      <c r="M937" s="6">
        <f>VLOOKUP(tblSalaries[[#This Row],[clean Country]],tblCountries[[Mapping]:[geo_latitude]],3,FALSE)</f>
        <v>71.247499000000005</v>
      </c>
      <c r="N937" s="6">
        <f>VLOOKUP(tblSalaries[[#This Row],[clean Country]],tblCountries[[Mapping]:[geo_latitude]],4,FALSE)</f>
        <v>30.3308401</v>
      </c>
      <c r="O937" s="6" t="s">
        <v>13</v>
      </c>
      <c r="P937" s="6">
        <v>8</v>
      </c>
      <c r="Q937" s="6" t="str">
        <f>IF(tblSalaries[[#This Row],[Years of Experience]]&lt;5,"&lt;5",IF(tblSalaries[[#This Row],[Years of Experience]]&lt;10,"&lt;10",IF(tblSalaries[[#This Row],[Years of Experience]]&lt;15,"&lt;15",IF(tblSalaries[[#This Row],[Years of Experience]]&lt;20,"&lt;20"," &gt;20"))))</f>
        <v>&lt;10</v>
      </c>
      <c r="R937" s="14">
        <v>920</v>
      </c>
      <c r="S937" s="14">
        <f>VLOOKUP(tblSalaries[[#This Row],[clean Country]],Table3[[Country]:[GNI]],2,FALSE)</f>
        <v>2790</v>
      </c>
      <c r="T937" s="18">
        <f>tblSalaries[[#This Row],[Salary in USD]]/tblSalaries[[#This Row],[PPP GNI]]</f>
        <v>16.129032258064516</v>
      </c>
      <c r="U937" s="27">
        <f>IF(ISNUMBER(VLOOKUP(tblSalaries[[#This Row],[clean Country]],calc!$B$22:$C$127,2,TRUE)),tblSalaries[[#This Row],[Salary in USD]],0.001)</f>
        <v>45000</v>
      </c>
    </row>
    <row r="938" spans="2:21" ht="15" customHeight="1" x14ac:dyDescent="0.25">
      <c r="B938" s="6" t="s">
        <v>3396</v>
      </c>
      <c r="C938" s="7">
        <v>41059.045439814814</v>
      </c>
      <c r="D938" s="8">
        <v>45000</v>
      </c>
      <c r="E938" s="6">
        <v>45000</v>
      </c>
      <c r="F938" s="6" t="s">
        <v>6</v>
      </c>
      <c r="G938" s="9">
        <f>tblSalaries[[#This Row],[clean Salary (in local currency)]]*VLOOKUP(tblSalaries[[#This Row],[Currency]],tblXrate[],2,FALSE)</f>
        <v>45000</v>
      </c>
      <c r="H938" s="6" t="s">
        <v>1576</v>
      </c>
      <c r="I938" s="6" t="s">
        <v>67</v>
      </c>
      <c r="J938" s="6" t="s">
        <v>15</v>
      </c>
      <c r="K938" s="6" t="str">
        <f>VLOOKUP(tblSalaries[[#This Row],[Where do you work]],tblCountries[[Actual]:[Mapping]],2,FALSE)</f>
        <v>USA</v>
      </c>
      <c r="L938" s="6" t="str">
        <f>VLOOKUP(tblSalaries[[#This Row],[clean Country]],tblCountries[[Mapping]:[Region]],2,FALSE)</f>
        <v>America</v>
      </c>
      <c r="M938" s="6">
        <f>VLOOKUP(tblSalaries[[#This Row],[clean Country]],tblCountries[[Mapping]:[geo_latitude]],3,FALSE)</f>
        <v>-100.37109375</v>
      </c>
      <c r="N938" s="6">
        <f>VLOOKUP(tblSalaries[[#This Row],[clean Country]],tblCountries[[Mapping]:[geo_latitude]],4,FALSE)</f>
        <v>40.580584664127599</v>
      </c>
      <c r="O938" s="6" t="s">
        <v>9</v>
      </c>
      <c r="P938" s="6">
        <v>20</v>
      </c>
      <c r="Q938" s="6" t="str">
        <f>IF(tblSalaries[[#This Row],[Years of Experience]]&lt;5,"&lt;5",IF(tblSalaries[[#This Row],[Years of Experience]]&lt;10,"&lt;10",IF(tblSalaries[[#This Row],[Years of Experience]]&lt;15,"&lt;15",IF(tblSalaries[[#This Row],[Years of Experience]]&lt;20,"&lt;20"," &gt;20"))))</f>
        <v xml:space="preserve"> &gt;20</v>
      </c>
      <c r="R938" s="14">
        <v>921</v>
      </c>
      <c r="S938" s="14">
        <f>VLOOKUP(tblSalaries[[#This Row],[clean Country]],Table3[[Country]:[GNI]],2,FALSE)</f>
        <v>47310</v>
      </c>
      <c r="T938" s="18">
        <f>tblSalaries[[#This Row],[Salary in USD]]/tblSalaries[[#This Row],[PPP GNI]]</f>
        <v>0.95117311350665823</v>
      </c>
      <c r="U938" s="27">
        <f>IF(ISNUMBER(VLOOKUP(tblSalaries[[#This Row],[clean Country]],calc!$B$22:$C$127,2,TRUE)),tblSalaries[[#This Row],[Salary in USD]],0.001)</f>
        <v>1E-3</v>
      </c>
    </row>
    <row r="939" spans="2:21" ht="15" customHeight="1" x14ac:dyDescent="0.25">
      <c r="B939" s="6" t="s">
        <v>3470</v>
      </c>
      <c r="C939" s="7">
        <v>41059.888553240744</v>
      </c>
      <c r="D939" s="8">
        <v>45000</v>
      </c>
      <c r="E939" s="6">
        <v>45000</v>
      </c>
      <c r="F939" s="6" t="s">
        <v>6</v>
      </c>
      <c r="G939" s="9">
        <f>tblSalaries[[#This Row],[clean Salary (in local currency)]]*VLOOKUP(tblSalaries[[#This Row],[Currency]],tblXrate[],2,FALSE)</f>
        <v>45000</v>
      </c>
      <c r="H939" s="6" t="s">
        <v>1144</v>
      </c>
      <c r="I939" s="6" t="s">
        <v>67</v>
      </c>
      <c r="J939" s="6" t="s">
        <v>15</v>
      </c>
      <c r="K939" s="6" t="str">
        <f>VLOOKUP(tblSalaries[[#This Row],[Where do you work]],tblCountries[[Actual]:[Mapping]],2,FALSE)</f>
        <v>USA</v>
      </c>
      <c r="L939" s="6" t="str">
        <f>VLOOKUP(tblSalaries[[#This Row],[clean Country]],tblCountries[[Mapping]:[Region]],2,FALSE)</f>
        <v>America</v>
      </c>
      <c r="M939" s="6">
        <f>VLOOKUP(tblSalaries[[#This Row],[clean Country]],tblCountries[[Mapping]:[geo_latitude]],3,FALSE)</f>
        <v>-100.37109375</v>
      </c>
      <c r="N939" s="6">
        <f>VLOOKUP(tblSalaries[[#This Row],[clean Country]],tblCountries[[Mapping]:[geo_latitude]],4,FALSE)</f>
        <v>40.580584664127599</v>
      </c>
      <c r="O939" s="6" t="s">
        <v>18</v>
      </c>
      <c r="P939" s="6">
        <v>10</v>
      </c>
      <c r="Q939" s="6" t="str">
        <f>IF(tblSalaries[[#This Row],[Years of Experience]]&lt;5,"&lt;5",IF(tblSalaries[[#This Row],[Years of Experience]]&lt;10,"&lt;10",IF(tblSalaries[[#This Row],[Years of Experience]]&lt;15,"&lt;15",IF(tblSalaries[[#This Row],[Years of Experience]]&lt;20,"&lt;20"," &gt;20"))))</f>
        <v>&lt;15</v>
      </c>
      <c r="R939" s="14">
        <v>922</v>
      </c>
      <c r="S939" s="14">
        <f>VLOOKUP(tblSalaries[[#This Row],[clean Country]],Table3[[Country]:[GNI]],2,FALSE)</f>
        <v>47310</v>
      </c>
      <c r="T939" s="18">
        <f>tblSalaries[[#This Row],[Salary in USD]]/tblSalaries[[#This Row],[PPP GNI]]</f>
        <v>0.95117311350665823</v>
      </c>
      <c r="U939" s="27">
        <f>IF(ISNUMBER(VLOOKUP(tblSalaries[[#This Row],[clean Country]],calc!$B$22:$C$127,2,TRUE)),tblSalaries[[#This Row],[Salary in USD]],0.001)</f>
        <v>1E-3</v>
      </c>
    </row>
    <row r="940" spans="2:21" ht="15" customHeight="1" x14ac:dyDescent="0.25">
      <c r="B940" s="6" t="s">
        <v>3493</v>
      </c>
      <c r="C940" s="7">
        <v>41060.210405092592</v>
      </c>
      <c r="D940" s="8">
        <v>45000</v>
      </c>
      <c r="E940" s="6">
        <v>45000</v>
      </c>
      <c r="F940" s="6" t="s">
        <v>6</v>
      </c>
      <c r="G940" s="9">
        <f>tblSalaries[[#This Row],[clean Salary (in local currency)]]*VLOOKUP(tblSalaries[[#This Row],[Currency]],tblXrate[],2,FALSE)</f>
        <v>45000</v>
      </c>
      <c r="H940" s="6" t="s">
        <v>1669</v>
      </c>
      <c r="I940" s="6" t="s">
        <v>20</v>
      </c>
      <c r="J940" s="6" t="s">
        <v>15</v>
      </c>
      <c r="K940" s="6" t="str">
        <f>VLOOKUP(tblSalaries[[#This Row],[Where do you work]],tblCountries[[Actual]:[Mapping]],2,FALSE)</f>
        <v>USA</v>
      </c>
      <c r="L940" s="6" t="str">
        <f>VLOOKUP(tblSalaries[[#This Row],[clean Country]],tblCountries[[Mapping]:[Region]],2,FALSE)</f>
        <v>America</v>
      </c>
      <c r="M940" s="6">
        <f>VLOOKUP(tblSalaries[[#This Row],[clean Country]],tblCountries[[Mapping]:[geo_latitude]],3,FALSE)</f>
        <v>-100.37109375</v>
      </c>
      <c r="N940" s="6">
        <f>VLOOKUP(tblSalaries[[#This Row],[clean Country]],tblCountries[[Mapping]:[geo_latitude]],4,FALSE)</f>
        <v>40.580584664127599</v>
      </c>
      <c r="O940" s="6" t="s">
        <v>13</v>
      </c>
      <c r="P940" s="6">
        <v>5</v>
      </c>
      <c r="Q940" s="6" t="str">
        <f>IF(tblSalaries[[#This Row],[Years of Experience]]&lt;5,"&lt;5",IF(tblSalaries[[#This Row],[Years of Experience]]&lt;10,"&lt;10",IF(tblSalaries[[#This Row],[Years of Experience]]&lt;15,"&lt;15",IF(tblSalaries[[#This Row],[Years of Experience]]&lt;20,"&lt;20"," &gt;20"))))</f>
        <v>&lt;10</v>
      </c>
      <c r="R940" s="14">
        <v>923</v>
      </c>
      <c r="S940" s="14">
        <f>VLOOKUP(tblSalaries[[#This Row],[clean Country]],Table3[[Country]:[GNI]],2,FALSE)</f>
        <v>47310</v>
      </c>
      <c r="T940" s="18">
        <f>tblSalaries[[#This Row],[Salary in USD]]/tblSalaries[[#This Row],[PPP GNI]]</f>
        <v>0.95117311350665823</v>
      </c>
      <c r="U940" s="27">
        <f>IF(ISNUMBER(VLOOKUP(tblSalaries[[#This Row],[clean Country]],calc!$B$22:$C$127,2,TRUE)),tblSalaries[[#This Row],[Salary in USD]],0.001)</f>
        <v>1E-3</v>
      </c>
    </row>
    <row r="941" spans="2:21" ht="15" customHeight="1" x14ac:dyDescent="0.25">
      <c r="B941" s="6" t="s">
        <v>3499</v>
      </c>
      <c r="C941" s="7">
        <v>41060.266608796293</v>
      </c>
      <c r="D941" s="8">
        <v>45000</v>
      </c>
      <c r="E941" s="6">
        <v>45000</v>
      </c>
      <c r="F941" s="6" t="s">
        <v>6</v>
      </c>
      <c r="G941" s="9">
        <f>tblSalaries[[#This Row],[clean Salary (in local currency)]]*VLOOKUP(tblSalaries[[#This Row],[Currency]],tblXrate[],2,FALSE)</f>
        <v>45000</v>
      </c>
      <c r="H941" s="6" t="s">
        <v>207</v>
      </c>
      <c r="I941" s="6" t="s">
        <v>20</v>
      </c>
      <c r="J941" s="6" t="s">
        <v>15</v>
      </c>
      <c r="K941" s="6" t="str">
        <f>VLOOKUP(tblSalaries[[#This Row],[Where do you work]],tblCountries[[Actual]:[Mapping]],2,FALSE)</f>
        <v>USA</v>
      </c>
      <c r="L941" s="6" t="str">
        <f>VLOOKUP(tblSalaries[[#This Row],[clean Country]],tblCountries[[Mapping]:[Region]],2,FALSE)</f>
        <v>America</v>
      </c>
      <c r="M941" s="6">
        <f>VLOOKUP(tblSalaries[[#This Row],[clean Country]],tblCountries[[Mapping]:[geo_latitude]],3,FALSE)</f>
        <v>-100.37109375</v>
      </c>
      <c r="N941" s="6">
        <f>VLOOKUP(tblSalaries[[#This Row],[clean Country]],tblCountries[[Mapping]:[geo_latitude]],4,FALSE)</f>
        <v>40.580584664127599</v>
      </c>
      <c r="O941" s="6" t="s">
        <v>9</v>
      </c>
      <c r="P941" s="6">
        <v>8</v>
      </c>
      <c r="Q941" s="6" t="str">
        <f>IF(tblSalaries[[#This Row],[Years of Experience]]&lt;5,"&lt;5",IF(tblSalaries[[#This Row],[Years of Experience]]&lt;10,"&lt;10",IF(tblSalaries[[#This Row],[Years of Experience]]&lt;15,"&lt;15",IF(tblSalaries[[#This Row],[Years of Experience]]&lt;20,"&lt;20"," &gt;20"))))</f>
        <v>&lt;10</v>
      </c>
      <c r="R941" s="14">
        <v>924</v>
      </c>
      <c r="S941" s="14">
        <f>VLOOKUP(tblSalaries[[#This Row],[clean Country]],Table3[[Country]:[GNI]],2,FALSE)</f>
        <v>47310</v>
      </c>
      <c r="T941" s="18">
        <f>tblSalaries[[#This Row],[Salary in USD]]/tblSalaries[[#This Row],[PPP GNI]]</f>
        <v>0.95117311350665823</v>
      </c>
      <c r="U941" s="27">
        <f>IF(ISNUMBER(VLOOKUP(tblSalaries[[#This Row],[clean Country]],calc!$B$22:$C$127,2,TRUE)),tblSalaries[[#This Row],[Salary in USD]],0.001)</f>
        <v>1E-3</v>
      </c>
    </row>
    <row r="942" spans="2:21" ht="15" customHeight="1" x14ac:dyDescent="0.25">
      <c r="B942" s="6" t="s">
        <v>3519</v>
      </c>
      <c r="C942" s="7">
        <v>41060.733020833337</v>
      </c>
      <c r="D942" s="8" t="s">
        <v>1697</v>
      </c>
      <c r="E942" s="6">
        <v>45000</v>
      </c>
      <c r="F942" s="6" t="s">
        <v>6</v>
      </c>
      <c r="G942" s="9">
        <f>tblSalaries[[#This Row],[clean Salary (in local currency)]]*VLOOKUP(tblSalaries[[#This Row],[Currency]],tblXrate[],2,FALSE)</f>
        <v>45000</v>
      </c>
      <c r="H942" s="6" t="s">
        <v>1698</v>
      </c>
      <c r="I942" s="6" t="s">
        <v>52</v>
      </c>
      <c r="J942" s="6" t="s">
        <v>24</v>
      </c>
      <c r="K942" s="6" t="str">
        <f>VLOOKUP(tblSalaries[[#This Row],[Where do you work]],tblCountries[[Actual]:[Mapping]],2,FALSE)</f>
        <v>Germany</v>
      </c>
      <c r="L942" s="6" t="str">
        <f>VLOOKUP(tblSalaries[[#This Row],[clean Country]],tblCountries[[Mapping]:[Region]],2,FALSE)</f>
        <v>Europe</v>
      </c>
      <c r="M942" s="6">
        <f>VLOOKUP(tblSalaries[[#This Row],[clean Country]],tblCountries[[Mapping]:[geo_latitude]],3,FALSE)</f>
        <v>10.370231137780101</v>
      </c>
      <c r="N942" s="6">
        <f>VLOOKUP(tblSalaries[[#This Row],[clean Country]],tblCountries[[Mapping]:[geo_latitude]],4,FALSE)</f>
        <v>51.322924262780397</v>
      </c>
      <c r="O942" s="6" t="s">
        <v>18</v>
      </c>
      <c r="P942" s="6">
        <v>5</v>
      </c>
      <c r="Q942" s="6" t="str">
        <f>IF(tblSalaries[[#This Row],[Years of Experience]]&lt;5,"&lt;5",IF(tblSalaries[[#This Row],[Years of Experience]]&lt;10,"&lt;10",IF(tblSalaries[[#This Row],[Years of Experience]]&lt;15,"&lt;15",IF(tblSalaries[[#This Row],[Years of Experience]]&lt;20,"&lt;20"," &gt;20"))))</f>
        <v>&lt;10</v>
      </c>
      <c r="R942" s="14">
        <v>925</v>
      </c>
      <c r="S942" s="14">
        <f>VLOOKUP(tblSalaries[[#This Row],[clean Country]],Table3[[Country]:[GNI]],2,FALSE)</f>
        <v>38100</v>
      </c>
      <c r="T942" s="18">
        <f>tblSalaries[[#This Row],[Salary in USD]]/tblSalaries[[#This Row],[PPP GNI]]</f>
        <v>1.1811023622047243</v>
      </c>
      <c r="U942" s="27">
        <f>IF(ISNUMBER(VLOOKUP(tblSalaries[[#This Row],[clean Country]],calc!$B$22:$C$127,2,TRUE)),tblSalaries[[#This Row],[Salary in USD]],0.001)</f>
        <v>45000</v>
      </c>
    </row>
    <row r="943" spans="2:21" ht="15" customHeight="1" x14ac:dyDescent="0.25">
      <c r="B943" s="6" t="s">
        <v>3668</v>
      </c>
      <c r="C943" s="7">
        <v>41066.034201388888</v>
      </c>
      <c r="D943" s="8">
        <v>45000</v>
      </c>
      <c r="E943" s="6">
        <v>45000</v>
      </c>
      <c r="F943" s="6" t="s">
        <v>6</v>
      </c>
      <c r="G943" s="9">
        <f>tblSalaries[[#This Row],[clean Salary (in local currency)]]*VLOOKUP(tblSalaries[[#This Row],[Currency]],tblXrate[],2,FALSE)</f>
        <v>45000</v>
      </c>
      <c r="H943" s="6" t="s">
        <v>1834</v>
      </c>
      <c r="I943" s="6" t="s">
        <v>20</v>
      </c>
      <c r="J943" s="6" t="s">
        <v>15</v>
      </c>
      <c r="K943" s="6" t="str">
        <f>VLOOKUP(tblSalaries[[#This Row],[Where do you work]],tblCountries[[Actual]:[Mapping]],2,FALSE)</f>
        <v>USA</v>
      </c>
      <c r="L943" s="6" t="str">
        <f>VLOOKUP(tblSalaries[[#This Row],[clean Country]],tblCountries[[Mapping]:[Region]],2,FALSE)</f>
        <v>America</v>
      </c>
      <c r="M943" s="6">
        <f>VLOOKUP(tblSalaries[[#This Row],[clean Country]],tblCountries[[Mapping]:[geo_latitude]],3,FALSE)</f>
        <v>-100.37109375</v>
      </c>
      <c r="N943" s="6">
        <f>VLOOKUP(tblSalaries[[#This Row],[clean Country]],tblCountries[[Mapping]:[geo_latitude]],4,FALSE)</f>
        <v>40.580584664127599</v>
      </c>
      <c r="O943" s="6" t="s">
        <v>18</v>
      </c>
      <c r="P943" s="6">
        <v>4</v>
      </c>
      <c r="Q943" s="6" t="str">
        <f>IF(tblSalaries[[#This Row],[Years of Experience]]&lt;5,"&lt;5",IF(tblSalaries[[#This Row],[Years of Experience]]&lt;10,"&lt;10",IF(tblSalaries[[#This Row],[Years of Experience]]&lt;15,"&lt;15",IF(tblSalaries[[#This Row],[Years of Experience]]&lt;20,"&lt;20"," &gt;20"))))</f>
        <v>&lt;5</v>
      </c>
      <c r="R943" s="14">
        <v>926</v>
      </c>
      <c r="S943" s="14">
        <f>VLOOKUP(tblSalaries[[#This Row],[clean Country]],Table3[[Country]:[GNI]],2,FALSE)</f>
        <v>47310</v>
      </c>
      <c r="T943" s="18">
        <f>tblSalaries[[#This Row],[Salary in USD]]/tblSalaries[[#This Row],[PPP GNI]]</f>
        <v>0.95117311350665823</v>
      </c>
      <c r="U943" s="27">
        <f>IF(ISNUMBER(VLOOKUP(tblSalaries[[#This Row],[clean Country]],calc!$B$22:$C$127,2,TRUE)),tblSalaries[[#This Row],[Salary in USD]],0.001)</f>
        <v>1E-3</v>
      </c>
    </row>
    <row r="944" spans="2:21" ht="15" customHeight="1" x14ac:dyDescent="0.25">
      <c r="B944" s="6" t="s">
        <v>3671</v>
      </c>
      <c r="C944" s="7">
        <v>41066.070601851854</v>
      </c>
      <c r="D944" s="8" t="s">
        <v>1838</v>
      </c>
      <c r="E944" s="6">
        <v>45000</v>
      </c>
      <c r="F944" s="6" t="s">
        <v>6</v>
      </c>
      <c r="G944" s="9">
        <f>tblSalaries[[#This Row],[clean Salary (in local currency)]]*VLOOKUP(tblSalaries[[#This Row],[Currency]],tblXrate[],2,FALSE)</f>
        <v>45000</v>
      </c>
      <c r="H944" s="6" t="s">
        <v>29</v>
      </c>
      <c r="I944" s="6" t="s">
        <v>4001</v>
      </c>
      <c r="J944" s="6" t="s">
        <v>166</v>
      </c>
      <c r="K944" s="6" t="str">
        <f>VLOOKUP(tblSalaries[[#This Row],[Where do you work]],tblCountries[[Actual]:[Mapping]],2,FALSE)</f>
        <v>Mexico</v>
      </c>
      <c r="L944" s="6" t="str">
        <f>VLOOKUP(tblSalaries[[#This Row],[clean Country]],tblCountries[[Mapping]:[Region]],2,FALSE)</f>
        <v>Latin America</v>
      </c>
      <c r="M944" s="6">
        <f>VLOOKUP(tblSalaries[[#This Row],[clean Country]],tblCountries[[Mapping]:[geo_latitude]],3,FALSE)</f>
        <v>-103.373900728424</v>
      </c>
      <c r="N944" s="6">
        <f>VLOOKUP(tblSalaries[[#This Row],[clean Country]],tblCountries[[Mapping]:[geo_latitude]],4,FALSE)</f>
        <v>23.996424387451</v>
      </c>
      <c r="O944" s="6" t="s">
        <v>9</v>
      </c>
      <c r="P944" s="6">
        <v>5</v>
      </c>
      <c r="Q944" s="6" t="str">
        <f>IF(tblSalaries[[#This Row],[Years of Experience]]&lt;5,"&lt;5",IF(tblSalaries[[#This Row],[Years of Experience]]&lt;10,"&lt;10",IF(tblSalaries[[#This Row],[Years of Experience]]&lt;15,"&lt;15",IF(tblSalaries[[#This Row],[Years of Experience]]&lt;20,"&lt;20"," &gt;20"))))</f>
        <v>&lt;10</v>
      </c>
      <c r="R944" s="14">
        <v>927</v>
      </c>
      <c r="S944" s="14">
        <f>VLOOKUP(tblSalaries[[#This Row],[clean Country]],Table3[[Country]:[GNI]],2,FALSE)</f>
        <v>14400</v>
      </c>
      <c r="T944" s="18">
        <f>tblSalaries[[#This Row],[Salary in USD]]/tblSalaries[[#This Row],[PPP GNI]]</f>
        <v>3.125</v>
      </c>
      <c r="U944" s="27">
        <f>IF(ISNUMBER(VLOOKUP(tblSalaries[[#This Row],[clean Country]],calc!$B$22:$C$127,2,TRUE)),tblSalaries[[#This Row],[Salary in USD]],0.001)</f>
        <v>45000</v>
      </c>
    </row>
    <row r="945" spans="2:21" ht="15" customHeight="1" x14ac:dyDescent="0.25">
      <c r="B945" s="6" t="s">
        <v>3704</v>
      </c>
      <c r="C945" s="7">
        <v>41067.981516203705</v>
      </c>
      <c r="D945" s="8">
        <v>45000</v>
      </c>
      <c r="E945" s="6">
        <v>45000</v>
      </c>
      <c r="F945" s="6" t="s">
        <v>6</v>
      </c>
      <c r="G945" s="9">
        <f>tblSalaries[[#This Row],[clean Salary (in local currency)]]*VLOOKUP(tblSalaries[[#This Row],[Currency]],tblXrate[],2,FALSE)</f>
        <v>45000</v>
      </c>
      <c r="H945" s="6" t="s">
        <v>1865</v>
      </c>
      <c r="I945" s="6" t="s">
        <v>20</v>
      </c>
      <c r="J945" s="6" t="s">
        <v>15</v>
      </c>
      <c r="K945" s="6" t="str">
        <f>VLOOKUP(tblSalaries[[#This Row],[Where do you work]],tblCountries[[Actual]:[Mapping]],2,FALSE)</f>
        <v>USA</v>
      </c>
      <c r="L945" s="6" t="str">
        <f>VLOOKUP(tblSalaries[[#This Row],[clean Country]],tblCountries[[Mapping]:[Region]],2,FALSE)</f>
        <v>America</v>
      </c>
      <c r="M945" s="6">
        <f>VLOOKUP(tblSalaries[[#This Row],[clean Country]],tblCountries[[Mapping]:[geo_latitude]],3,FALSE)</f>
        <v>-100.37109375</v>
      </c>
      <c r="N945" s="6">
        <f>VLOOKUP(tblSalaries[[#This Row],[clean Country]],tblCountries[[Mapping]:[geo_latitude]],4,FALSE)</f>
        <v>40.580584664127599</v>
      </c>
      <c r="O945" s="6" t="s">
        <v>13</v>
      </c>
      <c r="P945" s="6">
        <v>2</v>
      </c>
      <c r="Q945" s="6" t="str">
        <f>IF(tblSalaries[[#This Row],[Years of Experience]]&lt;5,"&lt;5",IF(tblSalaries[[#This Row],[Years of Experience]]&lt;10,"&lt;10",IF(tblSalaries[[#This Row],[Years of Experience]]&lt;15,"&lt;15",IF(tblSalaries[[#This Row],[Years of Experience]]&lt;20,"&lt;20"," &gt;20"))))</f>
        <v>&lt;5</v>
      </c>
      <c r="R945" s="14">
        <v>928</v>
      </c>
      <c r="S945" s="14">
        <f>VLOOKUP(tblSalaries[[#This Row],[clean Country]],Table3[[Country]:[GNI]],2,FALSE)</f>
        <v>47310</v>
      </c>
      <c r="T945" s="18">
        <f>tblSalaries[[#This Row],[Salary in USD]]/tblSalaries[[#This Row],[PPP GNI]]</f>
        <v>0.95117311350665823</v>
      </c>
      <c r="U945" s="27">
        <f>IF(ISNUMBER(VLOOKUP(tblSalaries[[#This Row],[clean Country]],calc!$B$22:$C$127,2,TRUE)),tblSalaries[[#This Row],[Salary in USD]],0.001)</f>
        <v>1E-3</v>
      </c>
    </row>
    <row r="946" spans="2:21" ht="15" customHeight="1" x14ac:dyDescent="0.25">
      <c r="B946" s="6" t="s">
        <v>3772</v>
      </c>
      <c r="C946" s="7">
        <v>41072.365451388891</v>
      </c>
      <c r="D946" s="8">
        <v>45000</v>
      </c>
      <c r="E946" s="6">
        <v>45000</v>
      </c>
      <c r="F946" s="6" t="s">
        <v>6</v>
      </c>
      <c r="G946" s="9">
        <f>tblSalaries[[#This Row],[clean Salary (in local currency)]]*VLOOKUP(tblSalaries[[#This Row],[Currency]],tblXrate[],2,FALSE)</f>
        <v>45000</v>
      </c>
      <c r="H946" s="6" t="s">
        <v>1912</v>
      </c>
      <c r="I946" s="6" t="s">
        <v>20</v>
      </c>
      <c r="J946" s="6" t="s">
        <v>15</v>
      </c>
      <c r="K946" s="6" t="str">
        <f>VLOOKUP(tblSalaries[[#This Row],[Where do you work]],tblCountries[[Actual]:[Mapping]],2,FALSE)</f>
        <v>USA</v>
      </c>
      <c r="L946" s="6" t="str">
        <f>VLOOKUP(tblSalaries[[#This Row],[clean Country]],tblCountries[[Mapping]:[Region]],2,FALSE)</f>
        <v>America</v>
      </c>
      <c r="M946" s="6">
        <f>VLOOKUP(tblSalaries[[#This Row],[clean Country]],tblCountries[[Mapping]:[geo_latitude]],3,FALSE)</f>
        <v>-100.37109375</v>
      </c>
      <c r="N946" s="6">
        <f>VLOOKUP(tblSalaries[[#This Row],[clean Country]],tblCountries[[Mapping]:[geo_latitude]],4,FALSE)</f>
        <v>40.580584664127599</v>
      </c>
      <c r="O946" s="6" t="s">
        <v>9</v>
      </c>
      <c r="P946" s="6">
        <v>4</v>
      </c>
      <c r="Q946" s="6" t="str">
        <f>IF(tblSalaries[[#This Row],[Years of Experience]]&lt;5,"&lt;5",IF(tblSalaries[[#This Row],[Years of Experience]]&lt;10,"&lt;10",IF(tblSalaries[[#This Row],[Years of Experience]]&lt;15,"&lt;15",IF(tblSalaries[[#This Row],[Years of Experience]]&lt;20,"&lt;20"," &gt;20"))))</f>
        <v>&lt;5</v>
      </c>
      <c r="R946" s="14">
        <v>929</v>
      </c>
      <c r="S946" s="14">
        <f>VLOOKUP(tblSalaries[[#This Row],[clean Country]],Table3[[Country]:[GNI]],2,FALSE)</f>
        <v>47310</v>
      </c>
      <c r="T946" s="18">
        <f>tblSalaries[[#This Row],[Salary in USD]]/tblSalaries[[#This Row],[PPP GNI]]</f>
        <v>0.95117311350665823</v>
      </c>
      <c r="U946" s="27">
        <f>IF(ISNUMBER(VLOOKUP(tblSalaries[[#This Row],[clean Country]],calc!$B$22:$C$127,2,TRUE)),tblSalaries[[#This Row],[Salary in USD]],0.001)</f>
        <v>1E-3</v>
      </c>
    </row>
    <row r="947" spans="2:21" ht="15" customHeight="1" x14ac:dyDescent="0.25">
      <c r="B947" s="6" t="s">
        <v>3858</v>
      </c>
      <c r="C947" s="7">
        <v>41079.016250000001</v>
      </c>
      <c r="D947" s="8">
        <v>45000</v>
      </c>
      <c r="E947" s="6">
        <v>45000</v>
      </c>
      <c r="F947" s="6" t="s">
        <v>6</v>
      </c>
      <c r="G947" s="9">
        <f>tblSalaries[[#This Row],[clean Salary (in local currency)]]*VLOOKUP(tblSalaries[[#This Row],[Currency]],tblXrate[],2,FALSE)</f>
        <v>45000</v>
      </c>
      <c r="H947" s="6" t="s">
        <v>89</v>
      </c>
      <c r="I947" s="6" t="s">
        <v>310</v>
      </c>
      <c r="J947" s="6" t="s">
        <v>15</v>
      </c>
      <c r="K947" s="6" t="str">
        <f>VLOOKUP(tblSalaries[[#This Row],[Where do you work]],tblCountries[[Actual]:[Mapping]],2,FALSE)</f>
        <v>USA</v>
      </c>
      <c r="L947" s="6" t="str">
        <f>VLOOKUP(tblSalaries[[#This Row],[clean Country]],tblCountries[[Mapping]:[Region]],2,FALSE)</f>
        <v>America</v>
      </c>
      <c r="M947" s="6">
        <f>VLOOKUP(tblSalaries[[#This Row],[clean Country]],tblCountries[[Mapping]:[geo_latitude]],3,FALSE)</f>
        <v>-100.37109375</v>
      </c>
      <c r="N947" s="6">
        <f>VLOOKUP(tblSalaries[[#This Row],[clean Country]],tblCountries[[Mapping]:[geo_latitude]],4,FALSE)</f>
        <v>40.580584664127599</v>
      </c>
      <c r="O947" s="6" t="s">
        <v>18</v>
      </c>
      <c r="P947" s="6">
        <v>5</v>
      </c>
      <c r="Q947" s="6" t="str">
        <f>IF(tblSalaries[[#This Row],[Years of Experience]]&lt;5,"&lt;5",IF(tblSalaries[[#This Row],[Years of Experience]]&lt;10,"&lt;10",IF(tblSalaries[[#This Row],[Years of Experience]]&lt;15,"&lt;15",IF(tblSalaries[[#This Row],[Years of Experience]]&lt;20,"&lt;20"," &gt;20"))))</f>
        <v>&lt;10</v>
      </c>
      <c r="R947" s="14">
        <v>930</v>
      </c>
      <c r="S947" s="14">
        <f>VLOOKUP(tblSalaries[[#This Row],[clean Country]],Table3[[Country]:[GNI]],2,FALSE)</f>
        <v>47310</v>
      </c>
      <c r="T947" s="18">
        <f>tblSalaries[[#This Row],[Salary in USD]]/tblSalaries[[#This Row],[PPP GNI]]</f>
        <v>0.95117311350665823</v>
      </c>
      <c r="U947" s="27">
        <f>IF(ISNUMBER(VLOOKUP(tblSalaries[[#This Row],[clean Country]],calc!$B$22:$C$127,2,TRUE)),tblSalaries[[#This Row],[Salary in USD]],0.001)</f>
        <v>1E-3</v>
      </c>
    </row>
    <row r="948" spans="2:21" ht="15" customHeight="1" x14ac:dyDescent="0.25">
      <c r="B948" s="6" t="s">
        <v>2473</v>
      </c>
      <c r="C948" s="7">
        <v>41055.135763888888</v>
      </c>
      <c r="D948" s="8" t="s">
        <v>571</v>
      </c>
      <c r="E948" s="6">
        <v>28500</v>
      </c>
      <c r="F948" s="6" t="s">
        <v>69</v>
      </c>
      <c r="G948" s="9">
        <f>tblSalaries[[#This Row],[clean Salary (in local currency)]]*VLOOKUP(tblSalaries[[#This Row],[Currency]],tblXrate[],2,FALSE)</f>
        <v>44921.080753917595</v>
      </c>
      <c r="H948" s="6" t="s">
        <v>572</v>
      </c>
      <c r="I948" s="6" t="s">
        <v>52</v>
      </c>
      <c r="J948" s="6" t="s">
        <v>71</v>
      </c>
      <c r="K948" s="6" t="str">
        <f>VLOOKUP(tblSalaries[[#This Row],[Where do you work]],tblCountries[[Actual]:[Mapping]],2,FALSE)</f>
        <v>UK</v>
      </c>
      <c r="L948" s="6" t="str">
        <f>VLOOKUP(tblSalaries[[#This Row],[clean Country]],tblCountries[[Mapping]:[Region]],2,FALSE)</f>
        <v>Europe</v>
      </c>
      <c r="M948" s="6">
        <f>VLOOKUP(tblSalaries[[#This Row],[clean Country]],tblCountries[[Mapping]:[geo_latitude]],3,FALSE)</f>
        <v>-3.2765753000000002</v>
      </c>
      <c r="N948" s="6">
        <f>VLOOKUP(tblSalaries[[#This Row],[clean Country]],tblCountries[[Mapping]:[geo_latitude]],4,FALSE)</f>
        <v>54.702354499999998</v>
      </c>
      <c r="O948" s="6" t="s">
        <v>18</v>
      </c>
      <c r="P948" s="6"/>
      <c r="Q948" s="6" t="str">
        <f>IF(tblSalaries[[#This Row],[Years of Experience]]&lt;5,"&lt;5",IF(tblSalaries[[#This Row],[Years of Experience]]&lt;10,"&lt;10",IF(tblSalaries[[#This Row],[Years of Experience]]&lt;15,"&lt;15",IF(tblSalaries[[#This Row],[Years of Experience]]&lt;20,"&lt;20"," &gt;20"))))</f>
        <v>&lt;5</v>
      </c>
      <c r="R948" s="14">
        <v>931</v>
      </c>
      <c r="S948" s="14">
        <f>VLOOKUP(tblSalaries[[#This Row],[clean Country]],Table3[[Country]:[GNI]],2,FALSE)</f>
        <v>35840</v>
      </c>
      <c r="T948" s="18">
        <f>tblSalaries[[#This Row],[Salary in USD]]/tblSalaries[[#This Row],[PPP GNI]]</f>
        <v>1.253378369249933</v>
      </c>
      <c r="U948" s="27">
        <f>IF(ISNUMBER(VLOOKUP(tblSalaries[[#This Row],[clean Country]],calc!$B$22:$C$127,2,TRUE)),tblSalaries[[#This Row],[Salary in USD]],0.001)</f>
        <v>44921.080753917595</v>
      </c>
    </row>
    <row r="949" spans="2:21" ht="15" customHeight="1" x14ac:dyDescent="0.25">
      <c r="B949" s="6" t="s">
        <v>3101</v>
      </c>
      <c r="C949" s="7">
        <v>41057.719085648147</v>
      </c>
      <c r="D949" s="8" t="s">
        <v>571</v>
      </c>
      <c r="E949" s="6">
        <v>28500</v>
      </c>
      <c r="F949" s="6" t="s">
        <v>69</v>
      </c>
      <c r="G949" s="9">
        <f>tblSalaries[[#This Row],[clean Salary (in local currency)]]*VLOOKUP(tblSalaries[[#This Row],[Currency]],tblXrate[],2,FALSE)</f>
        <v>44921.080753917595</v>
      </c>
      <c r="H949" s="6" t="s">
        <v>1253</v>
      </c>
      <c r="I949" s="6" t="s">
        <v>52</v>
      </c>
      <c r="J949" s="6" t="s">
        <v>71</v>
      </c>
      <c r="K949" s="6" t="str">
        <f>VLOOKUP(tblSalaries[[#This Row],[Where do you work]],tblCountries[[Actual]:[Mapping]],2,FALSE)</f>
        <v>UK</v>
      </c>
      <c r="L949" s="6" t="str">
        <f>VLOOKUP(tblSalaries[[#This Row],[clean Country]],tblCountries[[Mapping]:[Region]],2,FALSE)</f>
        <v>Europe</v>
      </c>
      <c r="M949" s="6">
        <f>VLOOKUP(tblSalaries[[#This Row],[clean Country]],tblCountries[[Mapping]:[geo_latitude]],3,FALSE)</f>
        <v>-3.2765753000000002</v>
      </c>
      <c r="N949" s="6">
        <f>VLOOKUP(tblSalaries[[#This Row],[clean Country]],tblCountries[[Mapping]:[geo_latitude]],4,FALSE)</f>
        <v>54.702354499999998</v>
      </c>
      <c r="O949" s="6" t="s">
        <v>25</v>
      </c>
      <c r="P949" s="6">
        <v>15</v>
      </c>
      <c r="Q949" s="6" t="str">
        <f>IF(tblSalaries[[#This Row],[Years of Experience]]&lt;5,"&lt;5",IF(tblSalaries[[#This Row],[Years of Experience]]&lt;10,"&lt;10",IF(tblSalaries[[#This Row],[Years of Experience]]&lt;15,"&lt;15",IF(tblSalaries[[#This Row],[Years of Experience]]&lt;20,"&lt;20"," &gt;20"))))</f>
        <v>&lt;20</v>
      </c>
      <c r="R949" s="14">
        <v>932</v>
      </c>
      <c r="S949" s="14">
        <f>VLOOKUP(tblSalaries[[#This Row],[clean Country]],Table3[[Country]:[GNI]],2,FALSE)</f>
        <v>35840</v>
      </c>
      <c r="T949" s="18">
        <f>tblSalaries[[#This Row],[Salary in USD]]/tblSalaries[[#This Row],[PPP GNI]]</f>
        <v>1.253378369249933</v>
      </c>
      <c r="U949" s="27">
        <f>IF(ISNUMBER(VLOOKUP(tblSalaries[[#This Row],[clean Country]],calc!$B$22:$C$127,2,TRUE)),tblSalaries[[#This Row],[Salary in USD]],0.001)</f>
        <v>44921.080753917595</v>
      </c>
    </row>
    <row r="950" spans="2:21" ht="15" customHeight="1" x14ac:dyDescent="0.25">
      <c r="B950" s="6" t="s">
        <v>3139</v>
      </c>
      <c r="C950" s="7">
        <v>41057.885011574072</v>
      </c>
      <c r="D950" s="8" t="s">
        <v>1296</v>
      </c>
      <c r="E950" s="6">
        <v>366252</v>
      </c>
      <c r="F950" s="6" t="s">
        <v>585</v>
      </c>
      <c r="G950" s="9">
        <f>tblSalaries[[#This Row],[clean Salary (in local currency)]]*VLOOKUP(tblSalaries[[#This Row],[Currency]],tblXrate[],2,FALSE)</f>
        <v>44654.095718350931</v>
      </c>
      <c r="H950" s="6" t="s">
        <v>310</v>
      </c>
      <c r="I950" s="6" t="s">
        <v>310</v>
      </c>
      <c r="J950" s="6" t="s">
        <v>48</v>
      </c>
      <c r="K950" s="6" t="str">
        <f>VLOOKUP(tblSalaries[[#This Row],[Where do you work]],tblCountries[[Actual]:[Mapping]],2,FALSE)</f>
        <v>South Africa</v>
      </c>
      <c r="L950" s="6" t="str">
        <f>VLOOKUP(tblSalaries[[#This Row],[clean Country]],tblCountries[[Mapping]:[Region]],2,FALSE)</f>
        <v>Africa</v>
      </c>
      <c r="M950" s="6">
        <f>VLOOKUP(tblSalaries[[#This Row],[clean Country]],tblCountries[[Mapping]:[geo_latitude]],3,FALSE)</f>
        <v>25.075048595878101</v>
      </c>
      <c r="N950" s="6">
        <f>VLOOKUP(tblSalaries[[#This Row],[clean Country]],tblCountries[[Mapping]:[geo_latitude]],4,FALSE)</f>
        <v>-29.262871995561401</v>
      </c>
      <c r="O950" s="6" t="s">
        <v>13</v>
      </c>
      <c r="P950" s="6">
        <v>15</v>
      </c>
      <c r="Q950" s="6" t="str">
        <f>IF(tblSalaries[[#This Row],[Years of Experience]]&lt;5,"&lt;5",IF(tblSalaries[[#This Row],[Years of Experience]]&lt;10,"&lt;10",IF(tblSalaries[[#This Row],[Years of Experience]]&lt;15,"&lt;15",IF(tblSalaries[[#This Row],[Years of Experience]]&lt;20,"&lt;20"," &gt;20"))))</f>
        <v>&lt;20</v>
      </c>
      <c r="R950" s="14">
        <v>933</v>
      </c>
      <c r="S950" s="14">
        <f>VLOOKUP(tblSalaries[[#This Row],[clean Country]],Table3[[Country]:[GNI]],2,FALSE)</f>
        <v>10360</v>
      </c>
      <c r="T950" s="18">
        <f>tblSalaries[[#This Row],[Salary in USD]]/tblSalaries[[#This Row],[PPP GNI]]</f>
        <v>4.3102408994547234</v>
      </c>
      <c r="U950" s="27">
        <f>IF(ISNUMBER(VLOOKUP(tblSalaries[[#This Row],[clean Country]],calc!$B$22:$C$127,2,TRUE)),tblSalaries[[#This Row],[Salary in USD]],0.001)</f>
        <v>44654.095718350931</v>
      </c>
    </row>
    <row r="951" spans="2:21" ht="15" customHeight="1" x14ac:dyDescent="0.25">
      <c r="B951" s="6" t="s">
        <v>3063</v>
      </c>
      <c r="C951" s="7">
        <v>41057.648344907408</v>
      </c>
      <c r="D951" s="8" t="s">
        <v>1216</v>
      </c>
      <c r="E951" s="6">
        <v>2500000</v>
      </c>
      <c r="F951" s="6" t="s">
        <v>40</v>
      </c>
      <c r="G951" s="9">
        <f>tblSalaries[[#This Row],[clean Salary (in local currency)]]*VLOOKUP(tblSalaries[[#This Row],[Currency]],tblXrate[],2,FALSE)</f>
        <v>44519.791718606422</v>
      </c>
      <c r="H951" s="6" t="s">
        <v>1217</v>
      </c>
      <c r="I951" s="6" t="s">
        <v>4001</v>
      </c>
      <c r="J951" s="6" t="s">
        <v>8</v>
      </c>
      <c r="K951" s="6" t="str">
        <f>VLOOKUP(tblSalaries[[#This Row],[Where do you work]],tblCountries[[Actual]:[Mapping]],2,FALSE)</f>
        <v>India</v>
      </c>
      <c r="L951" s="6" t="str">
        <f>VLOOKUP(tblSalaries[[#This Row],[clean Country]],tblCountries[[Mapping]:[Region]],2,FALSE)</f>
        <v>Asia</v>
      </c>
      <c r="M951" s="6">
        <f>VLOOKUP(tblSalaries[[#This Row],[clean Country]],tblCountries[[Mapping]:[geo_latitude]],3,FALSE)</f>
        <v>79.718824157759499</v>
      </c>
      <c r="N951" s="6">
        <f>VLOOKUP(tblSalaries[[#This Row],[clean Country]],tblCountries[[Mapping]:[geo_latitude]],4,FALSE)</f>
        <v>22.134914550529199</v>
      </c>
      <c r="O951" s="6" t="s">
        <v>9</v>
      </c>
      <c r="P951" s="6">
        <v>9</v>
      </c>
      <c r="Q951" s="6" t="str">
        <f>IF(tblSalaries[[#This Row],[Years of Experience]]&lt;5,"&lt;5",IF(tblSalaries[[#This Row],[Years of Experience]]&lt;10,"&lt;10",IF(tblSalaries[[#This Row],[Years of Experience]]&lt;15,"&lt;15",IF(tblSalaries[[#This Row],[Years of Experience]]&lt;20,"&lt;20"," &gt;20"))))</f>
        <v>&lt;10</v>
      </c>
      <c r="R951" s="14">
        <v>934</v>
      </c>
      <c r="S951" s="14">
        <f>VLOOKUP(tblSalaries[[#This Row],[clean Country]],Table3[[Country]:[GNI]],2,FALSE)</f>
        <v>3400</v>
      </c>
      <c r="T951" s="18">
        <f>tblSalaries[[#This Row],[Salary in USD]]/tblSalaries[[#This Row],[PPP GNI]]</f>
        <v>13.094056387825418</v>
      </c>
      <c r="U951" s="27">
        <f>IF(ISNUMBER(VLOOKUP(tblSalaries[[#This Row],[clean Country]],calc!$B$22:$C$127,2,TRUE)),tblSalaries[[#This Row],[Salary in USD]],0.001)</f>
        <v>44519.791718606422</v>
      </c>
    </row>
    <row r="952" spans="2:21" ht="15" customHeight="1" x14ac:dyDescent="0.25">
      <c r="B952" s="6" t="s">
        <v>2115</v>
      </c>
      <c r="C952" s="7">
        <v>41055.028541666667</v>
      </c>
      <c r="D952" s="8">
        <v>35000</v>
      </c>
      <c r="E952" s="6">
        <v>35000</v>
      </c>
      <c r="F952" s="6" t="s">
        <v>22</v>
      </c>
      <c r="G952" s="9">
        <f>tblSalaries[[#This Row],[clean Salary (in local currency)]]*VLOOKUP(tblSalaries[[#This Row],[Currency]],tblXrate[],2,FALSE)</f>
        <v>44463.980364706273</v>
      </c>
      <c r="H952" s="6" t="s">
        <v>168</v>
      </c>
      <c r="I952" s="6" t="s">
        <v>52</v>
      </c>
      <c r="J952" s="6" t="s">
        <v>169</v>
      </c>
      <c r="K952" s="6" t="str">
        <f>VLOOKUP(tblSalaries[[#This Row],[Where do you work]],tblCountries[[Actual]:[Mapping]],2,FALSE)</f>
        <v>Greece</v>
      </c>
      <c r="L952" s="6" t="str">
        <f>VLOOKUP(tblSalaries[[#This Row],[clean Country]],tblCountries[[Mapping]:[Region]],2,FALSE)</f>
        <v>Europe</v>
      </c>
      <c r="M952" s="6">
        <f>VLOOKUP(tblSalaries[[#This Row],[clean Country]],tblCountries[[Mapping]:[geo_latitude]],3,FALSE)</f>
        <v>23.998979285390799</v>
      </c>
      <c r="N952" s="6">
        <f>VLOOKUP(tblSalaries[[#This Row],[clean Country]],tblCountries[[Mapping]:[geo_latitude]],4,FALSE)</f>
        <v>38.248346119095103</v>
      </c>
      <c r="O952" s="6" t="s">
        <v>9</v>
      </c>
      <c r="P952" s="6"/>
      <c r="Q952" s="6" t="str">
        <f>IF(tblSalaries[[#This Row],[Years of Experience]]&lt;5,"&lt;5",IF(tblSalaries[[#This Row],[Years of Experience]]&lt;10,"&lt;10",IF(tblSalaries[[#This Row],[Years of Experience]]&lt;15,"&lt;15",IF(tblSalaries[[#This Row],[Years of Experience]]&lt;20,"&lt;20"," &gt;20"))))</f>
        <v>&lt;5</v>
      </c>
      <c r="R952" s="14">
        <v>935</v>
      </c>
      <c r="S952" s="14">
        <f>VLOOKUP(tblSalaries[[#This Row],[clean Country]],Table3[[Country]:[GNI]],2,FALSE)</f>
        <v>27630</v>
      </c>
      <c r="T952" s="18">
        <f>tblSalaries[[#This Row],[Salary in USD]]/tblSalaries[[#This Row],[PPP GNI]]</f>
        <v>1.6092645806987431</v>
      </c>
      <c r="U952" s="27">
        <f>IF(ISNUMBER(VLOOKUP(tblSalaries[[#This Row],[clean Country]],calc!$B$22:$C$127,2,TRUE)),tblSalaries[[#This Row],[Salary in USD]],0.001)</f>
        <v>44463.980364706273</v>
      </c>
    </row>
    <row r="953" spans="2:21" ht="15" customHeight="1" x14ac:dyDescent="0.25">
      <c r="B953" s="6" t="s">
        <v>3218</v>
      </c>
      <c r="C953" s="7">
        <v>41058.144872685189</v>
      </c>
      <c r="D953" s="8" t="s">
        <v>1387</v>
      </c>
      <c r="E953" s="6">
        <v>35000</v>
      </c>
      <c r="F953" s="6" t="s">
        <v>22</v>
      </c>
      <c r="G953" s="9">
        <f>tblSalaries[[#This Row],[clean Salary (in local currency)]]*VLOOKUP(tblSalaries[[#This Row],[Currency]],tblXrate[],2,FALSE)</f>
        <v>44463.980364706273</v>
      </c>
      <c r="H953" s="6" t="s">
        <v>207</v>
      </c>
      <c r="I953" s="6" t="s">
        <v>20</v>
      </c>
      <c r="J953" s="6" t="s">
        <v>36</v>
      </c>
      <c r="K953" s="6" t="str">
        <f>VLOOKUP(tblSalaries[[#This Row],[Where do you work]],tblCountries[[Actual]:[Mapping]],2,FALSE)</f>
        <v>Ireland</v>
      </c>
      <c r="L953" s="6" t="str">
        <f>VLOOKUP(tblSalaries[[#This Row],[clean Country]],tblCountries[[Mapping]:[Region]],2,FALSE)</f>
        <v>Europe</v>
      </c>
      <c r="M953" s="6">
        <f>VLOOKUP(tblSalaries[[#This Row],[clean Country]],tblCountries[[Mapping]:[geo_latitude]],3,FALSE)</f>
        <v>-8.3497513219418007</v>
      </c>
      <c r="N953" s="6">
        <f>VLOOKUP(tblSalaries[[#This Row],[clean Country]],tblCountries[[Mapping]:[geo_latitude]],4,FALSE)</f>
        <v>53.181314068583603</v>
      </c>
      <c r="O953" s="6" t="s">
        <v>13</v>
      </c>
      <c r="P953" s="6">
        <v>12</v>
      </c>
      <c r="Q953" s="6" t="str">
        <f>IF(tblSalaries[[#This Row],[Years of Experience]]&lt;5,"&lt;5",IF(tblSalaries[[#This Row],[Years of Experience]]&lt;10,"&lt;10",IF(tblSalaries[[#This Row],[Years of Experience]]&lt;15,"&lt;15",IF(tblSalaries[[#This Row],[Years of Experience]]&lt;20,"&lt;20"," &gt;20"))))</f>
        <v>&lt;15</v>
      </c>
      <c r="R953" s="14">
        <v>936</v>
      </c>
      <c r="S953" s="14">
        <f>VLOOKUP(tblSalaries[[#This Row],[clean Country]],Table3[[Country]:[GNI]],2,FALSE)</f>
        <v>33540</v>
      </c>
      <c r="T953" s="18">
        <f>tblSalaries[[#This Row],[Salary in USD]]/tblSalaries[[#This Row],[PPP GNI]]</f>
        <v>1.3257000705040629</v>
      </c>
      <c r="U953" s="27">
        <f>IF(ISNUMBER(VLOOKUP(tblSalaries[[#This Row],[clean Country]],calc!$B$22:$C$127,2,TRUE)),tblSalaries[[#This Row],[Salary in USD]],0.001)</f>
        <v>44463.980364706273</v>
      </c>
    </row>
    <row r="954" spans="2:21" ht="15" customHeight="1" x14ac:dyDescent="0.25">
      <c r="B954" s="6" t="s">
        <v>2492</v>
      </c>
      <c r="C954" s="7">
        <v>41055.151226851849</v>
      </c>
      <c r="D954" s="8">
        <v>28164</v>
      </c>
      <c r="E954" s="6">
        <v>28164</v>
      </c>
      <c r="F954" s="6" t="s">
        <v>69</v>
      </c>
      <c r="G954" s="9">
        <f>tblSalaries[[#This Row],[clean Salary (in local currency)]]*VLOOKUP(tblSalaries[[#This Row],[Currency]],tblXrate[],2,FALSE)</f>
        <v>44391.484854502989</v>
      </c>
      <c r="H954" s="6" t="s">
        <v>594</v>
      </c>
      <c r="I954" s="6" t="s">
        <v>52</v>
      </c>
      <c r="J954" s="6" t="s">
        <v>71</v>
      </c>
      <c r="K954" s="6" t="str">
        <f>VLOOKUP(tblSalaries[[#This Row],[Where do you work]],tblCountries[[Actual]:[Mapping]],2,FALSE)</f>
        <v>UK</v>
      </c>
      <c r="L954" s="6" t="str">
        <f>VLOOKUP(tblSalaries[[#This Row],[clean Country]],tblCountries[[Mapping]:[Region]],2,FALSE)</f>
        <v>Europe</v>
      </c>
      <c r="M954" s="6">
        <f>VLOOKUP(tblSalaries[[#This Row],[clean Country]],tblCountries[[Mapping]:[geo_latitude]],3,FALSE)</f>
        <v>-3.2765753000000002</v>
      </c>
      <c r="N954" s="6">
        <f>VLOOKUP(tblSalaries[[#This Row],[clean Country]],tblCountries[[Mapping]:[geo_latitude]],4,FALSE)</f>
        <v>54.702354499999998</v>
      </c>
      <c r="O954" s="6" t="s">
        <v>9</v>
      </c>
      <c r="P954" s="6"/>
      <c r="Q954" s="6" t="str">
        <f>IF(tblSalaries[[#This Row],[Years of Experience]]&lt;5,"&lt;5",IF(tblSalaries[[#This Row],[Years of Experience]]&lt;10,"&lt;10",IF(tblSalaries[[#This Row],[Years of Experience]]&lt;15,"&lt;15",IF(tblSalaries[[#This Row],[Years of Experience]]&lt;20,"&lt;20"," &gt;20"))))</f>
        <v>&lt;5</v>
      </c>
      <c r="R954" s="14">
        <v>937</v>
      </c>
      <c r="S954" s="14">
        <f>VLOOKUP(tblSalaries[[#This Row],[clean Country]],Table3[[Country]:[GNI]],2,FALSE)</f>
        <v>35840</v>
      </c>
      <c r="T954" s="18">
        <f>tblSalaries[[#This Row],[Salary in USD]]/tblSalaries[[#This Row],[PPP GNI]]</f>
        <v>1.2386016979493022</v>
      </c>
      <c r="U954" s="27">
        <f>IF(ISNUMBER(VLOOKUP(tblSalaries[[#This Row],[clean Country]],calc!$B$22:$C$127,2,TRUE)),tblSalaries[[#This Row],[Salary in USD]],0.001)</f>
        <v>44391.484854502989</v>
      </c>
    </row>
    <row r="955" spans="2:21" ht="15" customHeight="1" x14ac:dyDescent="0.25">
      <c r="B955" s="6" t="s">
        <v>2136</v>
      </c>
      <c r="C955" s="7">
        <v>41055.029641203706</v>
      </c>
      <c r="D955" s="8">
        <v>28159.200000000001</v>
      </c>
      <c r="E955" s="6">
        <v>28159</v>
      </c>
      <c r="F955" s="6" t="s">
        <v>69</v>
      </c>
      <c r="G955" s="9">
        <f>tblSalaries[[#This Row],[clean Salary (in local currency)]]*VLOOKUP(tblSalaries[[#This Row],[Currency]],tblXrate[],2,FALSE)</f>
        <v>44383.603963142654</v>
      </c>
      <c r="H955" s="6" t="s">
        <v>153</v>
      </c>
      <c r="I955" s="6" t="s">
        <v>20</v>
      </c>
      <c r="J955" s="6" t="s">
        <v>71</v>
      </c>
      <c r="K955" s="6" t="str">
        <f>VLOOKUP(tblSalaries[[#This Row],[Where do you work]],tblCountries[[Actual]:[Mapping]],2,FALSE)</f>
        <v>UK</v>
      </c>
      <c r="L955" s="6" t="str">
        <f>VLOOKUP(tblSalaries[[#This Row],[clean Country]],tblCountries[[Mapping]:[Region]],2,FALSE)</f>
        <v>Europe</v>
      </c>
      <c r="M955" s="6">
        <f>VLOOKUP(tblSalaries[[#This Row],[clean Country]],tblCountries[[Mapping]:[geo_latitude]],3,FALSE)</f>
        <v>-3.2765753000000002</v>
      </c>
      <c r="N955" s="6">
        <f>VLOOKUP(tblSalaries[[#This Row],[clean Country]],tblCountries[[Mapping]:[geo_latitude]],4,FALSE)</f>
        <v>54.702354499999998</v>
      </c>
      <c r="O955" s="6" t="s">
        <v>13</v>
      </c>
      <c r="P955" s="6"/>
      <c r="Q955" s="6" t="str">
        <f>IF(tblSalaries[[#This Row],[Years of Experience]]&lt;5,"&lt;5",IF(tblSalaries[[#This Row],[Years of Experience]]&lt;10,"&lt;10",IF(tblSalaries[[#This Row],[Years of Experience]]&lt;15,"&lt;15",IF(tblSalaries[[#This Row],[Years of Experience]]&lt;20,"&lt;20"," &gt;20"))))</f>
        <v>&lt;5</v>
      </c>
      <c r="R955" s="14">
        <v>938</v>
      </c>
      <c r="S955" s="14">
        <f>VLOOKUP(tblSalaries[[#This Row],[clean Country]],Table3[[Country]:[GNI]],2,FALSE)</f>
        <v>35840</v>
      </c>
      <c r="T955" s="18">
        <f>tblSalaries[[#This Row],[Salary in USD]]/tblSalaries[[#This Row],[PPP GNI]]</f>
        <v>1.2383818070073285</v>
      </c>
      <c r="U955" s="27">
        <f>IF(ISNUMBER(VLOOKUP(tblSalaries[[#This Row],[clean Country]],calc!$B$22:$C$127,2,TRUE)),tblSalaries[[#This Row],[Salary in USD]],0.001)</f>
        <v>44383.603963142654</v>
      </c>
    </row>
    <row r="956" spans="2:21" ht="15" customHeight="1" x14ac:dyDescent="0.25">
      <c r="B956" s="6" t="s">
        <v>2230</v>
      </c>
      <c r="C956" s="7">
        <v>41055.040393518517</v>
      </c>
      <c r="D956" s="8">
        <v>45000</v>
      </c>
      <c r="E956" s="6">
        <v>45000</v>
      </c>
      <c r="F956" s="6" t="s">
        <v>86</v>
      </c>
      <c r="G956" s="9">
        <f>tblSalaries[[#This Row],[clean Salary (in local currency)]]*VLOOKUP(tblSalaries[[#This Row],[Currency]],tblXrate[],2,FALSE)</f>
        <v>44251.268536364711</v>
      </c>
      <c r="H956" s="6" t="s">
        <v>301</v>
      </c>
      <c r="I956" s="6" t="s">
        <v>67</v>
      </c>
      <c r="J956" s="6" t="s">
        <v>88</v>
      </c>
      <c r="K956" s="6" t="str">
        <f>VLOOKUP(tblSalaries[[#This Row],[Where do you work]],tblCountries[[Actual]:[Mapping]],2,FALSE)</f>
        <v>Canada</v>
      </c>
      <c r="L956" s="6" t="str">
        <f>VLOOKUP(tblSalaries[[#This Row],[clean Country]],tblCountries[[Mapping]:[Region]],2,FALSE)</f>
        <v>America</v>
      </c>
      <c r="M956" s="6">
        <f>VLOOKUP(tblSalaries[[#This Row],[clean Country]],tblCountries[[Mapping]:[geo_latitude]],3,FALSE)</f>
        <v>-96.081121840459303</v>
      </c>
      <c r="N956" s="6">
        <f>VLOOKUP(tblSalaries[[#This Row],[clean Country]],tblCountries[[Mapping]:[geo_latitude]],4,FALSE)</f>
        <v>62.8661033080922</v>
      </c>
      <c r="O956" s="6" t="s">
        <v>25</v>
      </c>
      <c r="P956" s="6"/>
      <c r="Q956" s="6" t="str">
        <f>IF(tblSalaries[[#This Row],[Years of Experience]]&lt;5,"&lt;5",IF(tblSalaries[[#This Row],[Years of Experience]]&lt;10,"&lt;10",IF(tblSalaries[[#This Row],[Years of Experience]]&lt;15,"&lt;15",IF(tblSalaries[[#This Row],[Years of Experience]]&lt;20,"&lt;20"," &gt;20"))))</f>
        <v>&lt;5</v>
      </c>
      <c r="R956" s="14">
        <v>939</v>
      </c>
      <c r="S956" s="14">
        <f>VLOOKUP(tblSalaries[[#This Row],[clean Country]],Table3[[Country]:[GNI]],2,FALSE)</f>
        <v>38370</v>
      </c>
      <c r="T956" s="18">
        <f>tblSalaries[[#This Row],[Salary in USD]]/tblSalaries[[#This Row],[PPP GNI]]</f>
        <v>1.1532777830691872</v>
      </c>
      <c r="U956" s="27">
        <f>IF(ISNUMBER(VLOOKUP(tblSalaries[[#This Row],[clean Country]],calc!$B$22:$C$127,2,TRUE)),tblSalaries[[#This Row],[Salary in USD]],0.001)</f>
        <v>1E-3</v>
      </c>
    </row>
    <row r="957" spans="2:21" ht="15" customHeight="1" x14ac:dyDescent="0.25">
      <c r="B957" s="6" t="s">
        <v>2355</v>
      </c>
      <c r="C957" s="7">
        <v>41055.070763888885</v>
      </c>
      <c r="D957" s="8">
        <v>44200</v>
      </c>
      <c r="E957" s="6">
        <v>44200</v>
      </c>
      <c r="F957" s="6" t="s">
        <v>6</v>
      </c>
      <c r="G957" s="9">
        <f>tblSalaries[[#This Row],[clean Salary (in local currency)]]*VLOOKUP(tblSalaries[[#This Row],[Currency]],tblXrate[],2,FALSE)</f>
        <v>44200</v>
      </c>
      <c r="H957" s="6" t="s">
        <v>436</v>
      </c>
      <c r="I957" s="6" t="s">
        <v>20</v>
      </c>
      <c r="J957" s="6" t="s">
        <v>15</v>
      </c>
      <c r="K957" s="6" t="str">
        <f>VLOOKUP(tblSalaries[[#This Row],[Where do you work]],tblCountries[[Actual]:[Mapping]],2,FALSE)</f>
        <v>USA</v>
      </c>
      <c r="L957" s="6" t="str">
        <f>VLOOKUP(tblSalaries[[#This Row],[clean Country]],tblCountries[[Mapping]:[Region]],2,FALSE)</f>
        <v>America</v>
      </c>
      <c r="M957" s="6">
        <f>VLOOKUP(tblSalaries[[#This Row],[clean Country]],tblCountries[[Mapping]:[geo_latitude]],3,FALSE)</f>
        <v>-100.37109375</v>
      </c>
      <c r="N957" s="6">
        <f>VLOOKUP(tblSalaries[[#This Row],[clean Country]],tblCountries[[Mapping]:[geo_latitude]],4,FALSE)</f>
        <v>40.580584664127599</v>
      </c>
      <c r="O957" s="6" t="s">
        <v>13</v>
      </c>
      <c r="P957" s="6"/>
      <c r="Q957" s="6" t="str">
        <f>IF(tblSalaries[[#This Row],[Years of Experience]]&lt;5,"&lt;5",IF(tblSalaries[[#This Row],[Years of Experience]]&lt;10,"&lt;10",IF(tblSalaries[[#This Row],[Years of Experience]]&lt;15,"&lt;15",IF(tblSalaries[[#This Row],[Years of Experience]]&lt;20,"&lt;20"," &gt;20"))))</f>
        <v>&lt;5</v>
      </c>
      <c r="R957" s="14">
        <v>940</v>
      </c>
      <c r="S957" s="14">
        <f>VLOOKUP(tblSalaries[[#This Row],[clean Country]],Table3[[Country]:[GNI]],2,FALSE)</f>
        <v>47310</v>
      </c>
      <c r="T957" s="18">
        <f>tblSalaries[[#This Row],[Salary in USD]]/tblSalaries[[#This Row],[PPP GNI]]</f>
        <v>0.93426336926653986</v>
      </c>
      <c r="U957" s="27">
        <f>IF(ISNUMBER(VLOOKUP(tblSalaries[[#This Row],[clean Country]],calc!$B$22:$C$127,2,TRUE)),tblSalaries[[#This Row],[Salary in USD]],0.001)</f>
        <v>1E-3</v>
      </c>
    </row>
    <row r="958" spans="2:21" ht="15" customHeight="1" x14ac:dyDescent="0.25">
      <c r="B958" s="6" t="s">
        <v>2264</v>
      </c>
      <c r="C958" s="7">
        <v>41055.047222222223</v>
      </c>
      <c r="D958" s="8">
        <v>28000</v>
      </c>
      <c r="E958" s="6">
        <v>28000</v>
      </c>
      <c r="F958" s="6" t="s">
        <v>69</v>
      </c>
      <c r="G958" s="9">
        <f>tblSalaries[[#This Row],[clean Salary (in local currency)]]*VLOOKUP(tblSalaries[[#This Row],[Currency]],tblXrate[],2,FALSE)</f>
        <v>44132.991617883956</v>
      </c>
      <c r="H958" s="6" t="s">
        <v>332</v>
      </c>
      <c r="I958" s="6" t="s">
        <v>20</v>
      </c>
      <c r="J958" s="6" t="s">
        <v>71</v>
      </c>
      <c r="K958" s="6" t="str">
        <f>VLOOKUP(tblSalaries[[#This Row],[Where do you work]],tblCountries[[Actual]:[Mapping]],2,FALSE)</f>
        <v>UK</v>
      </c>
      <c r="L958" s="6" t="str">
        <f>VLOOKUP(tblSalaries[[#This Row],[clean Country]],tblCountries[[Mapping]:[Region]],2,FALSE)</f>
        <v>Europe</v>
      </c>
      <c r="M958" s="6">
        <f>VLOOKUP(tblSalaries[[#This Row],[clean Country]],tblCountries[[Mapping]:[geo_latitude]],3,FALSE)</f>
        <v>-3.2765753000000002</v>
      </c>
      <c r="N958" s="6">
        <f>VLOOKUP(tblSalaries[[#This Row],[clean Country]],tblCountries[[Mapping]:[geo_latitude]],4,FALSE)</f>
        <v>54.702354499999998</v>
      </c>
      <c r="O958" s="6" t="s">
        <v>13</v>
      </c>
      <c r="P958" s="6"/>
      <c r="Q958" s="6" t="str">
        <f>IF(tblSalaries[[#This Row],[Years of Experience]]&lt;5,"&lt;5",IF(tblSalaries[[#This Row],[Years of Experience]]&lt;10,"&lt;10",IF(tblSalaries[[#This Row],[Years of Experience]]&lt;15,"&lt;15",IF(tblSalaries[[#This Row],[Years of Experience]]&lt;20,"&lt;20"," &gt;20"))))</f>
        <v>&lt;5</v>
      </c>
      <c r="R958" s="14">
        <v>941</v>
      </c>
      <c r="S958" s="14">
        <f>VLOOKUP(tblSalaries[[#This Row],[clean Country]],Table3[[Country]:[GNI]],2,FALSE)</f>
        <v>35840</v>
      </c>
      <c r="T958" s="18">
        <f>tblSalaries[[#This Row],[Salary in USD]]/tblSalaries[[#This Row],[PPP GNI]]</f>
        <v>1.2313892750525657</v>
      </c>
      <c r="U958" s="27">
        <f>IF(ISNUMBER(VLOOKUP(tblSalaries[[#This Row],[clean Country]],calc!$B$22:$C$127,2,TRUE)),tblSalaries[[#This Row],[Salary in USD]],0.001)</f>
        <v>44132.991617883956</v>
      </c>
    </row>
    <row r="959" spans="2:21" ht="15" customHeight="1" x14ac:dyDescent="0.25">
      <c r="B959" s="6" t="s">
        <v>2387</v>
      </c>
      <c r="C959" s="7">
        <v>41055.083449074074</v>
      </c>
      <c r="D959" s="8" t="s">
        <v>470</v>
      </c>
      <c r="E959" s="6">
        <v>28000</v>
      </c>
      <c r="F959" s="6" t="s">
        <v>69</v>
      </c>
      <c r="G959" s="9">
        <f>tblSalaries[[#This Row],[clean Salary (in local currency)]]*VLOOKUP(tblSalaries[[#This Row],[Currency]],tblXrate[],2,FALSE)</f>
        <v>44132.991617883956</v>
      </c>
      <c r="H959" s="6" t="s">
        <v>471</v>
      </c>
      <c r="I959" s="6" t="s">
        <v>52</v>
      </c>
      <c r="J959" s="6" t="s">
        <v>71</v>
      </c>
      <c r="K959" s="6" t="str">
        <f>VLOOKUP(tblSalaries[[#This Row],[Where do you work]],tblCountries[[Actual]:[Mapping]],2,FALSE)</f>
        <v>UK</v>
      </c>
      <c r="L959" s="6" t="str">
        <f>VLOOKUP(tblSalaries[[#This Row],[clean Country]],tblCountries[[Mapping]:[Region]],2,FALSE)</f>
        <v>Europe</v>
      </c>
      <c r="M959" s="6">
        <f>VLOOKUP(tblSalaries[[#This Row],[clean Country]],tblCountries[[Mapping]:[geo_latitude]],3,FALSE)</f>
        <v>-3.2765753000000002</v>
      </c>
      <c r="N959" s="6">
        <f>VLOOKUP(tblSalaries[[#This Row],[clean Country]],tblCountries[[Mapping]:[geo_latitude]],4,FALSE)</f>
        <v>54.702354499999998</v>
      </c>
      <c r="O959" s="6" t="s">
        <v>18</v>
      </c>
      <c r="P959" s="6"/>
      <c r="Q959" s="6" t="str">
        <f>IF(tblSalaries[[#This Row],[Years of Experience]]&lt;5,"&lt;5",IF(tblSalaries[[#This Row],[Years of Experience]]&lt;10,"&lt;10",IF(tblSalaries[[#This Row],[Years of Experience]]&lt;15,"&lt;15",IF(tblSalaries[[#This Row],[Years of Experience]]&lt;20,"&lt;20"," &gt;20"))))</f>
        <v>&lt;5</v>
      </c>
      <c r="R959" s="14">
        <v>942</v>
      </c>
      <c r="S959" s="14">
        <f>VLOOKUP(tblSalaries[[#This Row],[clean Country]],Table3[[Country]:[GNI]],2,FALSE)</f>
        <v>35840</v>
      </c>
      <c r="T959" s="18">
        <f>tblSalaries[[#This Row],[Salary in USD]]/tblSalaries[[#This Row],[PPP GNI]]</f>
        <v>1.2313892750525657</v>
      </c>
      <c r="U959" s="27">
        <f>IF(ISNUMBER(VLOOKUP(tblSalaries[[#This Row],[clean Country]],calc!$B$22:$C$127,2,TRUE)),tblSalaries[[#This Row],[Salary in USD]],0.001)</f>
        <v>44132.991617883956</v>
      </c>
    </row>
    <row r="960" spans="2:21" ht="15" customHeight="1" x14ac:dyDescent="0.25">
      <c r="B960" s="6" t="s">
        <v>3045</v>
      </c>
      <c r="C960" s="7">
        <v>41057.607372685183</v>
      </c>
      <c r="D960" s="8" t="s">
        <v>470</v>
      </c>
      <c r="E960" s="6">
        <v>28000</v>
      </c>
      <c r="F960" s="6" t="s">
        <v>69</v>
      </c>
      <c r="G960" s="9">
        <f>tblSalaries[[#This Row],[clean Salary (in local currency)]]*VLOOKUP(tblSalaries[[#This Row],[Currency]],tblXrate[],2,FALSE)</f>
        <v>44132.991617883956</v>
      </c>
      <c r="H960" s="6" t="s">
        <v>833</v>
      </c>
      <c r="I960" s="6" t="s">
        <v>20</v>
      </c>
      <c r="J960" s="6" t="s">
        <v>71</v>
      </c>
      <c r="K960" s="6" t="str">
        <f>VLOOKUP(tblSalaries[[#This Row],[Where do you work]],tblCountries[[Actual]:[Mapping]],2,FALSE)</f>
        <v>UK</v>
      </c>
      <c r="L960" s="6" t="str">
        <f>VLOOKUP(tblSalaries[[#This Row],[clean Country]],tblCountries[[Mapping]:[Region]],2,FALSE)</f>
        <v>Europe</v>
      </c>
      <c r="M960" s="6">
        <f>VLOOKUP(tblSalaries[[#This Row],[clean Country]],tblCountries[[Mapping]:[geo_latitude]],3,FALSE)</f>
        <v>-3.2765753000000002</v>
      </c>
      <c r="N960" s="6">
        <f>VLOOKUP(tblSalaries[[#This Row],[clean Country]],tblCountries[[Mapping]:[geo_latitude]],4,FALSE)</f>
        <v>54.702354499999998</v>
      </c>
      <c r="O960" s="6" t="s">
        <v>18</v>
      </c>
      <c r="P960" s="6">
        <v>16</v>
      </c>
      <c r="Q960" s="6" t="str">
        <f>IF(tblSalaries[[#This Row],[Years of Experience]]&lt;5,"&lt;5",IF(tblSalaries[[#This Row],[Years of Experience]]&lt;10,"&lt;10",IF(tblSalaries[[#This Row],[Years of Experience]]&lt;15,"&lt;15",IF(tblSalaries[[#This Row],[Years of Experience]]&lt;20,"&lt;20"," &gt;20"))))</f>
        <v>&lt;20</v>
      </c>
      <c r="R960" s="14">
        <v>943</v>
      </c>
      <c r="S960" s="14">
        <f>VLOOKUP(tblSalaries[[#This Row],[clean Country]],Table3[[Country]:[GNI]],2,FALSE)</f>
        <v>35840</v>
      </c>
      <c r="T960" s="18">
        <f>tblSalaries[[#This Row],[Salary in USD]]/tblSalaries[[#This Row],[PPP GNI]]</f>
        <v>1.2313892750525657</v>
      </c>
      <c r="U960" s="27">
        <f>IF(ISNUMBER(VLOOKUP(tblSalaries[[#This Row],[clean Country]],calc!$B$22:$C$127,2,TRUE)),tblSalaries[[#This Row],[Salary in USD]],0.001)</f>
        <v>44132.991617883956</v>
      </c>
    </row>
    <row r="961" spans="2:21" ht="15" customHeight="1" x14ac:dyDescent="0.25">
      <c r="B961" s="6" t="s">
        <v>2017</v>
      </c>
      <c r="C961" s="7">
        <v>41054.150891203702</v>
      </c>
      <c r="D961" s="8" t="s">
        <v>28</v>
      </c>
      <c r="E961" s="6">
        <v>44000</v>
      </c>
      <c r="F961" s="6" t="s">
        <v>6</v>
      </c>
      <c r="G961" s="9">
        <f>tblSalaries[[#This Row],[clean Salary (in local currency)]]*VLOOKUP(tblSalaries[[#This Row],[Currency]],tblXrate[],2,FALSE)</f>
        <v>44000</v>
      </c>
      <c r="H961" s="6" t="s">
        <v>29</v>
      </c>
      <c r="I961" s="6" t="s">
        <v>4001</v>
      </c>
      <c r="J961" s="6" t="s">
        <v>30</v>
      </c>
      <c r="K961" s="6" t="str">
        <f>VLOOKUP(tblSalaries[[#This Row],[Where do you work]],tblCountries[[Actual]:[Mapping]],2,FALSE)</f>
        <v>Portugal</v>
      </c>
      <c r="L961" s="6" t="str">
        <f>VLOOKUP(tblSalaries[[#This Row],[clean Country]],tblCountries[[Mapping]:[Region]],2,FALSE)</f>
        <v>Europe</v>
      </c>
      <c r="M961" s="6">
        <f>VLOOKUP(tblSalaries[[#This Row],[clean Country]],tblCountries[[Mapping]:[geo_latitude]],3,FALSE)</f>
        <v>-13.1379437689524</v>
      </c>
      <c r="N961" s="6">
        <f>VLOOKUP(tblSalaries[[#This Row],[clean Country]],tblCountries[[Mapping]:[geo_latitude]],4,FALSE)</f>
        <v>38.742054043614601</v>
      </c>
      <c r="O961" s="6" t="s">
        <v>25</v>
      </c>
      <c r="P961" s="6"/>
      <c r="Q961" s="6" t="str">
        <f>IF(tblSalaries[[#This Row],[Years of Experience]]&lt;5,"&lt;5",IF(tblSalaries[[#This Row],[Years of Experience]]&lt;10,"&lt;10",IF(tblSalaries[[#This Row],[Years of Experience]]&lt;15,"&lt;15",IF(tblSalaries[[#This Row],[Years of Experience]]&lt;20,"&lt;20"," &gt;20"))))</f>
        <v>&lt;5</v>
      </c>
      <c r="R961" s="14">
        <v>944</v>
      </c>
      <c r="S961" s="14">
        <f>VLOOKUP(tblSalaries[[#This Row],[clean Country]],Table3[[Country]:[GNI]],2,FALSE)</f>
        <v>24590</v>
      </c>
      <c r="T961" s="18">
        <f>tblSalaries[[#This Row],[Salary in USD]]/tblSalaries[[#This Row],[PPP GNI]]</f>
        <v>1.7893452623017487</v>
      </c>
      <c r="U961" s="27">
        <f>IF(ISNUMBER(VLOOKUP(tblSalaries[[#This Row],[clean Country]],calc!$B$22:$C$127,2,TRUE)),tblSalaries[[#This Row],[Salary in USD]],0.001)</f>
        <v>44000</v>
      </c>
    </row>
    <row r="962" spans="2:21" ht="15" customHeight="1" x14ac:dyDescent="0.25">
      <c r="B962" s="6" t="s">
        <v>2132</v>
      </c>
      <c r="C962" s="7">
        <v>41055.029282407406</v>
      </c>
      <c r="D962" s="8" t="s">
        <v>192</v>
      </c>
      <c r="E962" s="6">
        <v>44000</v>
      </c>
      <c r="F962" s="6" t="s">
        <v>6</v>
      </c>
      <c r="G962" s="9">
        <f>tblSalaries[[#This Row],[clean Salary (in local currency)]]*VLOOKUP(tblSalaries[[#This Row],[Currency]],tblXrate[],2,FALSE)</f>
        <v>44000</v>
      </c>
      <c r="H962" s="6" t="s">
        <v>193</v>
      </c>
      <c r="I962" s="6" t="s">
        <v>52</v>
      </c>
      <c r="J962" s="6" t="s">
        <v>15</v>
      </c>
      <c r="K962" s="6" t="str">
        <f>VLOOKUP(tblSalaries[[#This Row],[Where do you work]],tblCountries[[Actual]:[Mapping]],2,FALSE)</f>
        <v>USA</v>
      </c>
      <c r="L962" s="6" t="str">
        <f>VLOOKUP(tblSalaries[[#This Row],[clean Country]],tblCountries[[Mapping]:[Region]],2,FALSE)</f>
        <v>America</v>
      </c>
      <c r="M962" s="6">
        <f>VLOOKUP(tblSalaries[[#This Row],[clean Country]],tblCountries[[Mapping]:[geo_latitude]],3,FALSE)</f>
        <v>-100.37109375</v>
      </c>
      <c r="N962" s="6">
        <f>VLOOKUP(tblSalaries[[#This Row],[clean Country]],tblCountries[[Mapping]:[geo_latitude]],4,FALSE)</f>
        <v>40.580584664127599</v>
      </c>
      <c r="O962" s="6" t="s">
        <v>25</v>
      </c>
      <c r="P962" s="6"/>
      <c r="Q962" s="6" t="str">
        <f>IF(tblSalaries[[#This Row],[Years of Experience]]&lt;5,"&lt;5",IF(tblSalaries[[#This Row],[Years of Experience]]&lt;10,"&lt;10",IF(tblSalaries[[#This Row],[Years of Experience]]&lt;15,"&lt;15",IF(tblSalaries[[#This Row],[Years of Experience]]&lt;20,"&lt;20"," &gt;20"))))</f>
        <v>&lt;5</v>
      </c>
      <c r="R962" s="14">
        <v>945</v>
      </c>
      <c r="S962" s="14">
        <f>VLOOKUP(tblSalaries[[#This Row],[clean Country]],Table3[[Country]:[GNI]],2,FALSE)</f>
        <v>47310</v>
      </c>
      <c r="T962" s="18">
        <f>tblSalaries[[#This Row],[Salary in USD]]/tblSalaries[[#This Row],[PPP GNI]]</f>
        <v>0.93003593320651023</v>
      </c>
      <c r="U962" s="27">
        <f>IF(ISNUMBER(VLOOKUP(tblSalaries[[#This Row],[clean Country]],calc!$B$22:$C$127,2,TRUE)),tblSalaries[[#This Row],[Salary in USD]],0.001)</f>
        <v>1E-3</v>
      </c>
    </row>
    <row r="963" spans="2:21" ht="15" customHeight="1" x14ac:dyDescent="0.25">
      <c r="B963" s="6" t="s">
        <v>2389</v>
      </c>
      <c r="C963" s="7">
        <v>41055.083819444444</v>
      </c>
      <c r="D963" s="8">
        <v>44000</v>
      </c>
      <c r="E963" s="6">
        <v>44000</v>
      </c>
      <c r="F963" s="6" t="s">
        <v>6</v>
      </c>
      <c r="G963" s="9">
        <f>tblSalaries[[#This Row],[clean Salary (in local currency)]]*VLOOKUP(tblSalaries[[#This Row],[Currency]],tblXrate[],2,FALSE)</f>
        <v>44000</v>
      </c>
      <c r="H963" s="6" t="s">
        <v>473</v>
      </c>
      <c r="I963" s="6" t="s">
        <v>20</v>
      </c>
      <c r="J963" s="6" t="s">
        <v>15</v>
      </c>
      <c r="K963" s="6" t="str">
        <f>VLOOKUP(tblSalaries[[#This Row],[Where do you work]],tblCountries[[Actual]:[Mapping]],2,FALSE)</f>
        <v>USA</v>
      </c>
      <c r="L963" s="6" t="str">
        <f>VLOOKUP(tblSalaries[[#This Row],[clean Country]],tblCountries[[Mapping]:[Region]],2,FALSE)</f>
        <v>America</v>
      </c>
      <c r="M963" s="6">
        <f>VLOOKUP(tblSalaries[[#This Row],[clean Country]],tblCountries[[Mapping]:[geo_latitude]],3,FALSE)</f>
        <v>-100.37109375</v>
      </c>
      <c r="N963" s="6">
        <f>VLOOKUP(tblSalaries[[#This Row],[clean Country]],tblCountries[[Mapping]:[geo_latitude]],4,FALSE)</f>
        <v>40.580584664127599</v>
      </c>
      <c r="O963" s="6" t="s">
        <v>18</v>
      </c>
      <c r="P963" s="6"/>
      <c r="Q963" s="6" t="str">
        <f>IF(tblSalaries[[#This Row],[Years of Experience]]&lt;5,"&lt;5",IF(tblSalaries[[#This Row],[Years of Experience]]&lt;10,"&lt;10",IF(tblSalaries[[#This Row],[Years of Experience]]&lt;15,"&lt;15",IF(tblSalaries[[#This Row],[Years of Experience]]&lt;20,"&lt;20"," &gt;20"))))</f>
        <v>&lt;5</v>
      </c>
      <c r="R963" s="14">
        <v>946</v>
      </c>
      <c r="S963" s="14">
        <f>VLOOKUP(tblSalaries[[#This Row],[clean Country]],Table3[[Country]:[GNI]],2,FALSE)</f>
        <v>47310</v>
      </c>
      <c r="T963" s="18">
        <f>tblSalaries[[#This Row],[Salary in USD]]/tblSalaries[[#This Row],[PPP GNI]]</f>
        <v>0.93003593320651023</v>
      </c>
      <c r="U963" s="27">
        <f>IF(ISNUMBER(VLOOKUP(tblSalaries[[#This Row],[clean Country]],calc!$B$22:$C$127,2,TRUE)),tblSalaries[[#This Row],[Salary in USD]],0.001)</f>
        <v>1E-3</v>
      </c>
    </row>
    <row r="964" spans="2:21" ht="15" customHeight="1" x14ac:dyDescent="0.25">
      <c r="B964" s="6" t="s">
        <v>3367</v>
      </c>
      <c r="C964" s="7">
        <v>41058.916377314818</v>
      </c>
      <c r="D964" s="8">
        <v>44000</v>
      </c>
      <c r="E964" s="6">
        <v>44000</v>
      </c>
      <c r="F964" s="6" t="s">
        <v>6</v>
      </c>
      <c r="G964" s="9">
        <f>tblSalaries[[#This Row],[clean Salary (in local currency)]]*VLOOKUP(tblSalaries[[#This Row],[Currency]],tblXrate[],2,FALSE)</f>
        <v>44000</v>
      </c>
      <c r="H964" s="6" t="s">
        <v>1552</v>
      </c>
      <c r="I964" s="6" t="s">
        <v>279</v>
      </c>
      <c r="J964" s="6" t="s">
        <v>15</v>
      </c>
      <c r="K964" s="6" t="str">
        <f>VLOOKUP(tblSalaries[[#This Row],[Where do you work]],tblCountries[[Actual]:[Mapping]],2,FALSE)</f>
        <v>USA</v>
      </c>
      <c r="L964" s="6" t="str">
        <f>VLOOKUP(tblSalaries[[#This Row],[clean Country]],tblCountries[[Mapping]:[Region]],2,FALSE)</f>
        <v>America</v>
      </c>
      <c r="M964" s="6">
        <f>VLOOKUP(tblSalaries[[#This Row],[clean Country]],tblCountries[[Mapping]:[geo_latitude]],3,FALSE)</f>
        <v>-100.37109375</v>
      </c>
      <c r="N964" s="6">
        <f>VLOOKUP(tblSalaries[[#This Row],[clean Country]],tblCountries[[Mapping]:[geo_latitude]],4,FALSE)</f>
        <v>40.580584664127599</v>
      </c>
      <c r="O964" s="6" t="s">
        <v>9</v>
      </c>
      <c r="P964" s="6">
        <v>15</v>
      </c>
      <c r="Q964" s="6" t="str">
        <f>IF(tblSalaries[[#This Row],[Years of Experience]]&lt;5,"&lt;5",IF(tblSalaries[[#This Row],[Years of Experience]]&lt;10,"&lt;10",IF(tblSalaries[[#This Row],[Years of Experience]]&lt;15,"&lt;15",IF(tblSalaries[[#This Row],[Years of Experience]]&lt;20,"&lt;20"," &gt;20"))))</f>
        <v>&lt;20</v>
      </c>
      <c r="R964" s="14">
        <v>947</v>
      </c>
      <c r="S964" s="14">
        <f>VLOOKUP(tblSalaries[[#This Row],[clean Country]],Table3[[Country]:[GNI]],2,FALSE)</f>
        <v>47310</v>
      </c>
      <c r="T964" s="18">
        <f>tblSalaries[[#This Row],[Salary in USD]]/tblSalaries[[#This Row],[PPP GNI]]</f>
        <v>0.93003593320651023</v>
      </c>
      <c r="U964" s="27">
        <f>IF(ISNUMBER(VLOOKUP(tblSalaries[[#This Row],[clean Country]],calc!$B$22:$C$127,2,TRUE)),tblSalaries[[#This Row],[Salary in USD]],0.001)</f>
        <v>1E-3</v>
      </c>
    </row>
    <row r="965" spans="2:21" ht="15" customHeight="1" x14ac:dyDescent="0.25">
      <c r="B965" s="6" t="s">
        <v>3559</v>
      </c>
      <c r="C965" s="7">
        <v>41061.543958333335</v>
      </c>
      <c r="D965" s="8">
        <v>44000</v>
      </c>
      <c r="E965" s="6">
        <v>44000</v>
      </c>
      <c r="F965" s="6" t="s">
        <v>6</v>
      </c>
      <c r="G965" s="9">
        <f>tblSalaries[[#This Row],[clean Salary (in local currency)]]*VLOOKUP(tblSalaries[[#This Row],[Currency]],tblXrate[],2,FALSE)</f>
        <v>44000</v>
      </c>
      <c r="H965" s="6" t="s">
        <v>1738</v>
      </c>
      <c r="I965" s="6" t="s">
        <v>20</v>
      </c>
      <c r="J965" s="6" t="s">
        <v>15</v>
      </c>
      <c r="K965" s="6" t="str">
        <f>VLOOKUP(tblSalaries[[#This Row],[Where do you work]],tblCountries[[Actual]:[Mapping]],2,FALSE)</f>
        <v>USA</v>
      </c>
      <c r="L965" s="6" t="str">
        <f>VLOOKUP(tblSalaries[[#This Row],[clean Country]],tblCountries[[Mapping]:[Region]],2,FALSE)</f>
        <v>America</v>
      </c>
      <c r="M965" s="6">
        <f>VLOOKUP(tblSalaries[[#This Row],[clean Country]],tblCountries[[Mapping]:[geo_latitude]],3,FALSE)</f>
        <v>-100.37109375</v>
      </c>
      <c r="N965" s="6">
        <f>VLOOKUP(tblSalaries[[#This Row],[clean Country]],tblCountries[[Mapping]:[geo_latitude]],4,FALSE)</f>
        <v>40.580584664127599</v>
      </c>
      <c r="O965" s="6" t="s">
        <v>9</v>
      </c>
      <c r="P965" s="6">
        <v>3.5</v>
      </c>
      <c r="Q965" s="6" t="str">
        <f>IF(tblSalaries[[#This Row],[Years of Experience]]&lt;5,"&lt;5",IF(tblSalaries[[#This Row],[Years of Experience]]&lt;10,"&lt;10",IF(tblSalaries[[#This Row],[Years of Experience]]&lt;15,"&lt;15",IF(tblSalaries[[#This Row],[Years of Experience]]&lt;20,"&lt;20"," &gt;20"))))</f>
        <v>&lt;5</v>
      </c>
      <c r="R965" s="14">
        <v>948</v>
      </c>
      <c r="S965" s="14">
        <f>VLOOKUP(tblSalaries[[#This Row],[clean Country]],Table3[[Country]:[GNI]],2,FALSE)</f>
        <v>47310</v>
      </c>
      <c r="T965" s="18">
        <f>tblSalaries[[#This Row],[Salary in USD]]/tblSalaries[[#This Row],[PPP GNI]]</f>
        <v>0.93003593320651023</v>
      </c>
      <c r="U965" s="27">
        <f>IF(ISNUMBER(VLOOKUP(tblSalaries[[#This Row],[clean Country]],calc!$B$22:$C$127,2,TRUE)),tblSalaries[[#This Row],[Salary in USD]],0.001)</f>
        <v>1E-3</v>
      </c>
    </row>
    <row r="966" spans="2:21" ht="15" customHeight="1" x14ac:dyDescent="0.25">
      <c r="B966" s="6" t="s">
        <v>3023</v>
      </c>
      <c r="C966" s="7">
        <v>41057.559976851851</v>
      </c>
      <c r="D966" s="8">
        <v>55</v>
      </c>
      <c r="E966" s="6">
        <v>55000</v>
      </c>
      <c r="F966" s="6" t="s">
        <v>670</v>
      </c>
      <c r="G966" s="9">
        <f>tblSalaries[[#This Row],[clean Salary (in local currency)]]*VLOOKUP(tblSalaries[[#This Row],[Currency]],tblXrate[],2,FALSE)</f>
        <v>43867.345148271634</v>
      </c>
      <c r="H966" s="6" t="s">
        <v>14</v>
      </c>
      <c r="I966" s="6" t="s">
        <v>20</v>
      </c>
      <c r="J966" s="6" t="s">
        <v>672</v>
      </c>
      <c r="K966" s="6" t="str">
        <f>VLOOKUP(tblSalaries[[#This Row],[Where do you work]],tblCountries[[Actual]:[Mapping]],2,FALSE)</f>
        <v>New Zealand</v>
      </c>
      <c r="L966" s="6" t="str">
        <f>VLOOKUP(tblSalaries[[#This Row],[clean Country]],tblCountries[[Mapping]:[Region]],2,FALSE)</f>
        <v>Australia</v>
      </c>
      <c r="M966" s="6">
        <f>VLOOKUP(tblSalaries[[#This Row],[clean Country]],tblCountries[[Mapping]:[geo_latitude]],3,FALSE)</f>
        <v>157.68814341298901</v>
      </c>
      <c r="N966" s="6">
        <f>VLOOKUP(tblSalaries[[#This Row],[clean Country]],tblCountries[[Mapping]:[geo_latitude]],4,FALSE)</f>
        <v>-41.605832905433601</v>
      </c>
      <c r="O966" s="6" t="s">
        <v>13</v>
      </c>
      <c r="P966" s="6">
        <v>10</v>
      </c>
      <c r="Q966" s="6" t="str">
        <f>IF(tblSalaries[[#This Row],[Years of Experience]]&lt;5,"&lt;5",IF(tblSalaries[[#This Row],[Years of Experience]]&lt;10,"&lt;10",IF(tblSalaries[[#This Row],[Years of Experience]]&lt;15,"&lt;15",IF(tblSalaries[[#This Row],[Years of Experience]]&lt;20,"&lt;20"," &gt;20"))))</f>
        <v>&lt;15</v>
      </c>
      <c r="R966" s="14">
        <v>949</v>
      </c>
      <c r="S966" s="14">
        <f>VLOOKUP(tblSalaries[[#This Row],[clean Country]],Table3[[Country]:[GNI]],2,FALSE)</f>
        <v>28100</v>
      </c>
      <c r="T966" s="18">
        <f>tblSalaries[[#This Row],[Salary in USD]]/tblSalaries[[#This Row],[PPP GNI]]</f>
        <v>1.5611154857036169</v>
      </c>
      <c r="U966" s="27">
        <f>IF(ISNUMBER(VLOOKUP(tblSalaries[[#This Row],[clean Country]],calc!$B$22:$C$127,2,TRUE)),tblSalaries[[#This Row],[Salary in USD]],0.001)</f>
        <v>43867.345148271634</v>
      </c>
    </row>
    <row r="967" spans="2:21" ht="15" customHeight="1" x14ac:dyDescent="0.25">
      <c r="B967" s="6" t="s">
        <v>2956</v>
      </c>
      <c r="C967" s="7">
        <v>41057.286168981482</v>
      </c>
      <c r="D967" s="8">
        <v>43000</v>
      </c>
      <c r="E967" s="6">
        <v>43000</v>
      </c>
      <c r="F967" s="6" t="s">
        <v>82</v>
      </c>
      <c r="G967" s="9">
        <f>tblSalaries[[#This Row],[clean Salary (in local currency)]]*VLOOKUP(tblSalaries[[#This Row],[Currency]],tblXrate[],2,FALSE)</f>
        <v>43856.11522531334</v>
      </c>
      <c r="H967" s="6" t="s">
        <v>1107</v>
      </c>
      <c r="I967" s="6" t="s">
        <v>52</v>
      </c>
      <c r="J967" s="6" t="s">
        <v>84</v>
      </c>
      <c r="K967" s="6" t="str">
        <f>VLOOKUP(tblSalaries[[#This Row],[Where do you work]],tblCountries[[Actual]:[Mapping]],2,FALSE)</f>
        <v>Australia</v>
      </c>
      <c r="L967" s="6" t="str">
        <f>VLOOKUP(tblSalaries[[#This Row],[clean Country]],tblCountries[[Mapping]:[Region]],2,FALSE)</f>
        <v>Australia</v>
      </c>
      <c r="M967" s="6">
        <f>VLOOKUP(tblSalaries[[#This Row],[clean Country]],tblCountries[[Mapping]:[geo_latitude]],3,FALSE)</f>
        <v>136.67140151954899</v>
      </c>
      <c r="N967" s="6">
        <f>VLOOKUP(tblSalaries[[#This Row],[clean Country]],tblCountries[[Mapping]:[geo_latitude]],4,FALSE)</f>
        <v>-24.803590596310801</v>
      </c>
      <c r="O967" s="6" t="s">
        <v>13</v>
      </c>
      <c r="P967" s="6">
        <v>1</v>
      </c>
      <c r="Q967" s="6" t="str">
        <f>IF(tblSalaries[[#This Row],[Years of Experience]]&lt;5,"&lt;5",IF(tblSalaries[[#This Row],[Years of Experience]]&lt;10,"&lt;10",IF(tblSalaries[[#This Row],[Years of Experience]]&lt;15,"&lt;15",IF(tblSalaries[[#This Row],[Years of Experience]]&lt;20,"&lt;20"," &gt;20"))))</f>
        <v>&lt;5</v>
      </c>
      <c r="R967" s="14">
        <v>950</v>
      </c>
      <c r="S967" s="14">
        <f>VLOOKUP(tblSalaries[[#This Row],[clean Country]],Table3[[Country]:[GNI]],2,FALSE)</f>
        <v>36910</v>
      </c>
      <c r="T967" s="18">
        <f>tblSalaries[[#This Row],[Salary in USD]]/tblSalaries[[#This Row],[PPP GNI]]</f>
        <v>1.1881906048581237</v>
      </c>
      <c r="U967" s="27">
        <f>IF(ISNUMBER(VLOOKUP(tblSalaries[[#This Row],[clean Country]],calc!$B$22:$C$127,2,TRUE)),tblSalaries[[#This Row],[Salary in USD]],0.001)</f>
        <v>43856.11522531334</v>
      </c>
    </row>
    <row r="968" spans="2:21" ht="15" customHeight="1" x14ac:dyDescent="0.25">
      <c r="B968" s="6" t="s">
        <v>3326</v>
      </c>
      <c r="C968" s="7">
        <v>41058.764733796299</v>
      </c>
      <c r="D968" s="8">
        <v>34500</v>
      </c>
      <c r="E968" s="6">
        <v>34500</v>
      </c>
      <c r="F968" s="6" t="s">
        <v>22</v>
      </c>
      <c r="G968" s="9">
        <f>tblSalaries[[#This Row],[clean Salary (in local currency)]]*VLOOKUP(tblSalaries[[#This Row],[Currency]],tblXrate[],2,FALSE)</f>
        <v>43828.780645210471</v>
      </c>
      <c r="H968" s="6" t="s">
        <v>20</v>
      </c>
      <c r="I968" s="6" t="s">
        <v>20</v>
      </c>
      <c r="J968" s="6" t="s">
        <v>628</v>
      </c>
      <c r="K968" s="6" t="str">
        <f>VLOOKUP(tblSalaries[[#This Row],[Where do you work]],tblCountries[[Actual]:[Mapping]],2,FALSE)</f>
        <v>Netherlands</v>
      </c>
      <c r="L968" s="6" t="str">
        <f>VLOOKUP(tblSalaries[[#This Row],[clean Country]],tblCountries[[Mapping]:[Region]],2,FALSE)</f>
        <v>Europe</v>
      </c>
      <c r="M968" s="6">
        <f>VLOOKUP(tblSalaries[[#This Row],[clean Country]],tblCountries[[Mapping]:[geo_latitude]],3,FALSE)</f>
        <v>-0.23411047311343899</v>
      </c>
      <c r="N968" s="6">
        <f>VLOOKUP(tblSalaries[[#This Row],[clean Country]],tblCountries[[Mapping]:[geo_latitude]],4,FALSE)</f>
        <v>49.402635500701699</v>
      </c>
      <c r="O968" s="6" t="s">
        <v>9</v>
      </c>
      <c r="P968" s="6">
        <v>15</v>
      </c>
      <c r="Q968" s="6" t="str">
        <f>IF(tblSalaries[[#This Row],[Years of Experience]]&lt;5,"&lt;5",IF(tblSalaries[[#This Row],[Years of Experience]]&lt;10,"&lt;10",IF(tblSalaries[[#This Row],[Years of Experience]]&lt;15,"&lt;15",IF(tblSalaries[[#This Row],[Years of Experience]]&lt;20,"&lt;20"," &gt;20"))))</f>
        <v>&lt;20</v>
      </c>
      <c r="R968" s="14">
        <v>951</v>
      </c>
      <c r="S968" s="14">
        <f>VLOOKUP(tblSalaries[[#This Row],[clean Country]],Table3[[Country]:[GNI]],2,FALSE)</f>
        <v>41810</v>
      </c>
      <c r="T968" s="18">
        <f>tblSalaries[[#This Row],[Salary in USD]]/tblSalaries[[#This Row],[PPP GNI]]</f>
        <v>1.0482846363360552</v>
      </c>
      <c r="U968" s="27">
        <f>IF(ISNUMBER(VLOOKUP(tblSalaries[[#This Row],[clean Country]],calc!$B$22:$C$127,2,TRUE)),tblSalaries[[#This Row],[Salary in USD]],0.001)</f>
        <v>43828.780645210471</v>
      </c>
    </row>
    <row r="969" spans="2:21" ht="15" customHeight="1" x14ac:dyDescent="0.25">
      <c r="B969" s="6" t="s">
        <v>2850</v>
      </c>
      <c r="C969" s="7">
        <v>41056.15111111111</v>
      </c>
      <c r="D969" s="8">
        <v>43600</v>
      </c>
      <c r="E969" s="6">
        <v>43600</v>
      </c>
      <c r="F969" s="6" t="s">
        <v>6</v>
      </c>
      <c r="G969" s="9">
        <f>tblSalaries[[#This Row],[clean Salary (in local currency)]]*VLOOKUP(tblSalaries[[#This Row],[Currency]],tblXrate[],2,FALSE)</f>
        <v>43600</v>
      </c>
      <c r="H969" s="6" t="s">
        <v>153</v>
      </c>
      <c r="I969" s="6" t="s">
        <v>20</v>
      </c>
      <c r="J969" s="6" t="s">
        <v>15</v>
      </c>
      <c r="K969" s="6" t="str">
        <f>VLOOKUP(tblSalaries[[#This Row],[Where do you work]],tblCountries[[Actual]:[Mapping]],2,FALSE)</f>
        <v>USA</v>
      </c>
      <c r="L969" s="6" t="str">
        <f>VLOOKUP(tblSalaries[[#This Row],[clean Country]],tblCountries[[Mapping]:[Region]],2,FALSE)</f>
        <v>America</v>
      </c>
      <c r="M969" s="6">
        <f>VLOOKUP(tblSalaries[[#This Row],[clean Country]],tblCountries[[Mapping]:[geo_latitude]],3,FALSE)</f>
        <v>-100.37109375</v>
      </c>
      <c r="N969" s="6">
        <f>VLOOKUP(tblSalaries[[#This Row],[clean Country]],tblCountries[[Mapping]:[geo_latitude]],4,FALSE)</f>
        <v>40.580584664127599</v>
      </c>
      <c r="O969" s="6" t="s">
        <v>9</v>
      </c>
      <c r="P969" s="6">
        <v>5</v>
      </c>
      <c r="Q969" s="6" t="str">
        <f>IF(tblSalaries[[#This Row],[Years of Experience]]&lt;5,"&lt;5",IF(tblSalaries[[#This Row],[Years of Experience]]&lt;10,"&lt;10",IF(tblSalaries[[#This Row],[Years of Experience]]&lt;15,"&lt;15",IF(tblSalaries[[#This Row],[Years of Experience]]&lt;20,"&lt;20"," &gt;20"))))</f>
        <v>&lt;10</v>
      </c>
      <c r="R969" s="14">
        <v>952</v>
      </c>
      <c r="S969" s="14">
        <f>VLOOKUP(tblSalaries[[#This Row],[clean Country]],Table3[[Country]:[GNI]],2,FALSE)</f>
        <v>47310</v>
      </c>
      <c r="T969" s="18">
        <f>tblSalaries[[#This Row],[Salary in USD]]/tblSalaries[[#This Row],[PPP GNI]]</f>
        <v>0.9215810610864511</v>
      </c>
      <c r="U969" s="27">
        <f>IF(ISNUMBER(VLOOKUP(tblSalaries[[#This Row],[clean Country]],calc!$B$22:$C$127,2,TRUE)),tblSalaries[[#This Row],[Salary in USD]],0.001)</f>
        <v>1E-3</v>
      </c>
    </row>
    <row r="970" spans="2:21" ht="15" customHeight="1" x14ac:dyDescent="0.25">
      <c r="B970" s="6" t="s">
        <v>2295</v>
      </c>
      <c r="C970" s="7">
        <v>41055.054837962962</v>
      </c>
      <c r="D970" s="8">
        <v>3600</v>
      </c>
      <c r="E970" s="6">
        <v>43200</v>
      </c>
      <c r="F970" s="6" t="s">
        <v>6</v>
      </c>
      <c r="G970" s="9">
        <f>tblSalaries[[#This Row],[clean Salary (in local currency)]]*VLOOKUP(tblSalaries[[#This Row],[Currency]],tblXrate[],2,FALSE)</f>
        <v>43200</v>
      </c>
      <c r="H970" s="6" t="s">
        <v>365</v>
      </c>
      <c r="I970" s="6" t="s">
        <v>52</v>
      </c>
      <c r="J970" s="6" t="s">
        <v>133</v>
      </c>
      <c r="K970" s="6" t="str">
        <f>VLOOKUP(tblSalaries[[#This Row],[Where do you work]],tblCountries[[Actual]:[Mapping]],2,FALSE)</f>
        <v>Saudi Arabia</v>
      </c>
      <c r="L970" s="6" t="str">
        <f>VLOOKUP(tblSalaries[[#This Row],[clean Country]],tblCountries[[Mapping]:[Region]],2,FALSE)</f>
        <v>MENA</v>
      </c>
      <c r="M970" s="6">
        <f>VLOOKUP(tblSalaries[[#This Row],[clean Country]],tblCountries[[Mapping]:[geo_latitude]],3,FALSE)</f>
        <v>42.352831999999999</v>
      </c>
      <c r="N970" s="6">
        <f>VLOOKUP(tblSalaries[[#This Row],[clean Country]],tblCountries[[Mapping]:[geo_latitude]],4,FALSE)</f>
        <v>25.624262600000002</v>
      </c>
      <c r="O970" s="6" t="s">
        <v>9</v>
      </c>
      <c r="P970" s="6"/>
      <c r="Q970" s="6" t="str">
        <f>IF(tblSalaries[[#This Row],[Years of Experience]]&lt;5,"&lt;5",IF(tblSalaries[[#This Row],[Years of Experience]]&lt;10,"&lt;10",IF(tblSalaries[[#This Row],[Years of Experience]]&lt;15,"&lt;15",IF(tblSalaries[[#This Row],[Years of Experience]]&lt;20,"&lt;20"," &gt;20"))))</f>
        <v>&lt;5</v>
      </c>
      <c r="R970" s="14">
        <v>953</v>
      </c>
      <c r="S970" s="14">
        <f>VLOOKUP(tblSalaries[[#This Row],[clean Country]],Table3[[Country]:[GNI]],2,FALSE)</f>
        <v>22750</v>
      </c>
      <c r="T970" s="18">
        <f>tblSalaries[[#This Row],[Salary in USD]]/tblSalaries[[#This Row],[PPP GNI]]</f>
        <v>1.8989010989010988</v>
      </c>
      <c r="U970" s="27">
        <f>IF(ISNUMBER(VLOOKUP(tblSalaries[[#This Row],[clean Country]],calc!$B$22:$C$127,2,TRUE)),tblSalaries[[#This Row],[Salary in USD]],0.001)</f>
        <v>43200</v>
      </c>
    </row>
    <row r="971" spans="2:21" ht="15" customHeight="1" x14ac:dyDescent="0.25">
      <c r="B971" s="6" t="s">
        <v>2214</v>
      </c>
      <c r="C971" s="7">
        <v>41055.037974537037</v>
      </c>
      <c r="D971" s="8">
        <v>43000</v>
      </c>
      <c r="E971" s="6">
        <v>43000</v>
      </c>
      <c r="F971" s="6" t="s">
        <v>6</v>
      </c>
      <c r="G971" s="9">
        <f>tblSalaries[[#This Row],[clean Salary (in local currency)]]*VLOOKUP(tblSalaries[[#This Row],[Currency]],tblXrate[],2,FALSE)</f>
        <v>43000</v>
      </c>
      <c r="H971" s="6" t="s">
        <v>285</v>
      </c>
      <c r="I971" s="6" t="s">
        <v>20</v>
      </c>
      <c r="J971" s="6" t="s">
        <v>15</v>
      </c>
      <c r="K971" s="6" t="str">
        <f>VLOOKUP(tblSalaries[[#This Row],[Where do you work]],tblCountries[[Actual]:[Mapping]],2,FALSE)</f>
        <v>USA</v>
      </c>
      <c r="L971" s="6" t="str">
        <f>VLOOKUP(tblSalaries[[#This Row],[clean Country]],tblCountries[[Mapping]:[Region]],2,FALSE)</f>
        <v>America</v>
      </c>
      <c r="M971" s="6">
        <f>VLOOKUP(tblSalaries[[#This Row],[clean Country]],tblCountries[[Mapping]:[geo_latitude]],3,FALSE)</f>
        <v>-100.37109375</v>
      </c>
      <c r="N971" s="6">
        <f>VLOOKUP(tblSalaries[[#This Row],[clean Country]],tblCountries[[Mapping]:[geo_latitude]],4,FALSE)</f>
        <v>40.580584664127599</v>
      </c>
      <c r="O971" s="6" t="s">
        <v>13</v>
      </c>
      <c r="P971" s="6"/>
      <c r="Q971" s="6" t="str">
        <f>IF(tblSalaries[[#This Row],[Years of Experience]]&lt;5,"&lt;5",IF(tblSalaries[[#This Row],[Years of Experience]]&lt;10,"&lt;10",IF(tblSalaries[[#This Row],[Years of Experience]]&lt;15,"&lt;15",IF(tblSalaries[[#This Row],[Years of Experience]]&lt;20,"&lt;20"," &gt;20"))))</f>
        <v>&lt;5</v>
      </c>
      <c r="R971" s="14">
        <v>954</v>
      </c>
      <c r="S971" s="14">
        <f>VLOOKUP(tblSalaries[[#This Row],[clean Country]],Table3[[Country]:[GNI]],2,FALSE)</f>
        <v>47310</v>
      </c>
      <c r="T971" s="18">
        <f>tblSalaries[[#This Row],[Salary in USD]]/tblSalaries[[#This Row],[PPP GNI]]</f>
        <v>0.90889875290636224</v>
      </c>
      <c r="U971" s="27">
        <f>IF(ISNUMBER(VLOOKUP(tblSalaries[[#This Row],[clean Country]],calc!$B$22:$C$127,2,TRUE)),tblSalaries[[#This Row],[Salary in USD]],0.001)</f>
        <v>1E-3</v>
      </c>
    </row>
    <row r="972" spans="2:21" ht="15" customHeight="1" x14ac:dyDescent="0.25">
      <c r="B972" s="6" t="s">
        <v>2542</v>
      </c>
      <c r="C972" s="7">
        <v>41055.229143518518</v>
      </c>
      <c r="D972" s="8">
        <v>43000</v>
      </c>
      <c r="E972" s="6">
        <v>43000</v>
      </c>
      <c r="F972" s="6" t="s">
        <v>6</v>
      </c>
      <c r="G972" s="9">
        <f>tblSalaries[[#This Row],[clean Salary (in local currency)]]*VLOOKUP(tblSalaries[[#This Row],[Currency]],tblXrate[],2,FALSE)</f>
        <v>43000</v>
      </c>
      <c r="H972" s="6" t="s">
        <v>310</v>
      </c>
      <c r="I972" s="6" t="s">
        <v>310</v>
      </c>
      <c r="J972" s="6" t="s">
        <v>15</v>
      </c>
      <c r="K972" s="6" t="str">
        <f>VLOOKUP(tblSalaries[[#This Row],[Where do you work]],tblCountries[[Actual]:[Mapping]],2,FALSE)</f>
        <v>USA</v>
      </c>
      <c r="L972" s="6" t="str">
        <f>VLOOKUP(tblSalaries[[#This Row],[clean Country]],tblCountries[[Mapping]:[Region]],2,FALSE)</f>
        <v>America</v>
      </c>
      <c r="M972" s="6">
        <f>VLOOKUP(tblSalaries[[#This Row],[clean Country]],tblCountries[[Mapping]:[geo_latitude]],3,FALSE)</f>
        <v>-100.37109375</v>
      </c>
      <c r="N972" s="6">
        <f>VLOOKUP(tblSalaries[[#This Row],[clean Country]],tblCountries[[Mapping]:[geo_latitude]],4,FALSE)</f>
        <v>40.580584664127599</v>
      </c>
      <c r="O972" s="6" t="s">
        <v>13</v>
      </c>
      <c r="P972" s="6"/>
      <c r="Q972" s="6" t="str">
        <f>IF(tblSalaries[[#This Row],[Years of Experience]]&lt;5,"&lt;5",IF(tblSalaries[[#This Row],[Years of Experience]]&lt;10,"&lt;10",IF(tblSalaries[[#This Row],[Years of Experience]]&lt;15,"&lt;15",IF(tblSalaries[[#This Row],[Years of Experience]]&lt;20,"&lt;20"," &gt;20"))))</f>
        <v>&lt;5</v>
      </c>
      <c r="R972" s="14">
        <v>955</v>
      </c>
      <c r="S972" s="14">
        <f>VLOOKUP(tblSalaries[[#This Row],[clean Country]],Table3[[Country]:[GNI]],2,FALSE)</f>
        <v>47310</v>
      </c>
      <c r="T972" s="18">
        <f>tblSalaries[[#This Row],[Salary in USD]]/tblSalaries[[#This Row],[PPP GNI]]</f>
        <v>0.90889875290636224</v>
      </c>
      <c r="U972" s="27">
        <f>IF(ISNUMBER(VLOOKUP(tblSalaries[[#This Row],[clean Country]],calc!$B$22:$C$127,2,TRUE)),tblSalaries[[#This Row],[Salary in USD]],0.001)</f>
        <v>1E-3</v>
      </c>
    </row>
    <row r="973" spans="2:21" ht="15" customHeight="1" x14ac:dyDescent="0.25">
      <c r="B973" s="6" t="s">
        <v>2878</v>
      </c>
      <c r="C973" s="7">
        <v>41056.565416666665</v>
      </c>
      <c r="D973" s="8">
        <v>43000</v>
      </c>
      <c r="E973" s="6">
        <v>43000</v>
      </c>
      <c r="F973" s="6" t="s">
        <v>6</v>
      </c>
      <c r="G973" s="9">
        <f>tblSalaries[[#This Row],[clean Salary (in local currency)]]*VLOOKUP(tblSalaries[[#This Row],[Currency]],tblXrate[],2,FALSE)</f>
        <v>43000</v>
      </c>
      <c r="H973" s="6" t="s">
        <v>14</v>
      </c>
      <c r="I973" s="6" t="s">
        <v>20</v>
      </c>
      <c r="J973" s="6" t="s">
        <v>15</v>
      </c>
      <c r="K973" s="6" t="str">
        <f>VLOOKUP(tblSalaries[[#This Row],[Where do you work]],tblCountries[[Actual]:[Mapping]],2,FALSE)</f>
        <v>USA</v>
      </c>
      <c r="L973" s="6" t="str">
        <f>VLOOKUP(tblSalaries[[#This Row],[clean Country]],tblCountries[[Mapping]:[Region]],2,FALSE)</f>
        <v>America</v>
      </c>
      <c r="M973" s="6">
        <f>VLOOKUP(tblSalaries[[#This Row],[clean Country]],tblCountries[[Mapping]:[geo_latitude]],3,FALSE)</f>
        <v>-100.37109375</v>
      </c>
      <c r="N973" s="6">
        <f>VLOOKUP(tblSalaries[[#This Row],[clean Country]],tblCountries[[Mapping]:[geo_latitude]],4,FALSE)</f>
        <v>40.580584664127599</v>
      </c>
      <c r="O973" s="6" t="s">
        <v>9</v>
      </c>
      <c r="P973" s="6">
        <v>1</v>
      </c>
      <c r="Q973" s="6" t="str">
        <f>IF(tblSalaries[[#This Row],[Years of Experience]]&lt;5,"&lt;5",IF(tblSalaries[[#This Row],[Years of Experience]]&lt;10,"&lt;10",IF(tblSalaries[[#This Row],[Years of Experience]]&lt;15,"&lt;15",IF(tblSalaries[[#This Row],[Years of Experience]]&lt;20,"&lt;20"," &gt;20"))))</f>
        <v>&lt;5</v>
      </c>
      <c r="R973" s="14">
        <v>956</v>
      </c>
      <c r="S973" s="14">
        <f>VLOOKUP(tblSalaries[[#This Row],[clean Country]],Table3[[Country]:[GNI]],2,FALSE)</f>
        <v>47310</v>
      </c>
      <c r="T973" s="18">
        <f>tblSalaries[[#This Row],[Salary in USD]]/tblSalaries[[#This Row],[PPP GNI]]</f>
        <v>0.90889875290636224</v>
      </c>
      <c r="U973" s="27">
        <f>IF(ISNUMBER(VLOOKUP(tblSalaries[[#This Row],[clean Country]],calc!$B$22:$C$127,2,TRUE)),tblSalaries[[#This Row],[Salary in USD]],0.001)</f>
        <v>1E-3</v>
      </c>
    </row>
    <row r="974" spans="2:21" ht="15" customHeight="1" x14ac:dyDescent="0.25">
      <c r="B974" s="6" t="s">
        <v>3249</v>
      </c>
      <c r="C974" s="7">
        <v>41058.40115740741</v>
      </c>
      <c r="D974" s="8" t="s">
        <v>1420</v>
      </c>
      <c r="E974" s="6">
        <v>43000</v>
      </c>
      <c r="F974" s="6" t="s">
        <v>6</v>
      </c>
      <c r="G974" s="9">
        <f>tblSalaries[[#This Row],[clean Salary (in local currency)]]*VLOOKUP(tblSalaries[[#This Row],[Currency]],tblXrate[],2,FALSE)</f>
        <v>43000</v>
      </c>
      <c r="H974" s="6" t="s">
        <v>1421</v>
      </c>
      <c r="I974" s="6" t="s">
        <v>52</v>
      </c>
      <c r="J974" s="6" t="s">
        <v>84</v>
      </c>
      <c r="K974" s="6" t="str">
        <f>VLOOKUP(tblSalaries[[#This Row],[Where do you work]],tblCountries[[Actual]:[Mapping]],2,FALSE)</f>
        <v>Australia</v>
      </c>
      <c r="L974" s="6" t="str">
        <f>VLOOKUP(tblSalaries[[#This Row],[clean Country]],tblCountries[[Mapping]:[Region]],2,FALSE)</f>
        <v>Australia</v>
      </c>
      <c r="M974" s="6">
        <f>VLOOKUP(tblSalaries[[#This Row],[clean Country]],tblCountries[[Mapping]:[geo_latitude]],3,FALSE)</f>
        <v>136.67140151954899</v>
      </c>
      <c r="N974" s="6">
        <f>VLOOKUP(tblSalaries[[#This Row],[clean Country]],tblCountries[[Mapping]:[geo_latitude]],4,FALSE)</f>
        <v>-24.803590596310801</v>
      </c>
      <c r="O974" s="6" t="s">
        <v>18</v>
      </c>
      <c r="P974" s="6">
        <v>4</v>
      </c>
      <c r="Q974" s="6" t="str">
        <f>IF(tblSalaries[[#This Row],[Years of Experience]]&lt;5,"&lt;5",IF(tblSalaries[[#This Row],[Years of Experience]]&lt;10,"&lt;10",IF(tblSalaries[[#This Row],[Years of Experience]]&lt;15,"&lt;15",IF(tblSalaries[[#This Row],[Years of Experience]]&lt;20,"&lt;20"," &gt;20"))))</f>
        <v>&lt;5</v>
      </c>
      <c r="R974" s="14">
        <v>957</v>
      </c>
      <c r="S974" s="14">
        <f>VLOOKUP(tblSalaries[[#This Row],[clean Country]],Table3[[Country]:[GNI]],2,FALSE)</f>
        <v>36910</v>
      </c>
      <c r="T974" s="18">
        <f>tblSalaries[[#This Row],[Salary in USD]]/tblSalaries[[#This Row],[PPP GNI]]</f>
        <v>1.1649959360606881</v>
      </c>
      <c r="U974" s="27">
        <f>IF(ISNUMBER(VLOOKUP(tblSalaries[[#This Row],[clean Country]],calc!$B$22:$C$127,2,TRUE)),tblSalaries[[#This Row],[Salary in USD]],0.001)</f>
        <v>43000</v>
      </c>
    </row>
    <row r="975" spans="2:21" ht="15" customHeight="1" x14ac:dyDescent="0.25">
      <c r="B975" s="6" t="s">
        <v>3860</v>
      </c>
      <c r="C975" s="7">
        <v>41079.142754629633</v>
      </c>
      <c r="D975" s="8">
        <v>43000</v>
      </c>
      <c r="E975" s="6">
        <v>43000</v>
      </c>
      <c r="F975" s="6" t="s">
        <v>6</v>
      </c>
      <c r="G975" s="9">
        <f>tblSalaries[[#This Row],[clean Salary (in local currency)]]*VLOOKUP(tblSalaries[[#This Row],[Currency]],tblXrate[],2,FALSE)</f>
        <v>43000</v>
      </c>
      <c r="H975" s="6" t="s">
        <v>687</v>
      </c>
      <c r="I975" s="6" t="s">
        <v>20</v>
      </c>
      <c r="J975" s="6" t="s">
        <v>15</v>
      </c>
      <c r="K975" s="6" t="str">
        <f>VLOOKUP(tblSalaries[[#This Row],[Where do you work]],tblCountries[[Actual]:[Mapping]],2,FALSE)</f>
        <v>USA</v>
      </c>
      <c r="L975" s="6" t="str">
        <f>VLOOKUP(tblSalaries[[#This Row],[clean Country]],tblCountries[[Mapping]:[Region]],2,FALSE)</f>
        <v>America</v>
      </c>
      <c r="M975" s="6">
        <f>VLOOKUP(tblSalaries[[#This Row],[clean Country]],tblCountries[[Mapping]:[geo_latitude]],3,FALSE)</f>
        <v>-100.37109375</v>
      </c>
      <c r="N975" s="6">
        <f>VLOOKUP(tblSalaries[[#This Row],[clean Country]],tblCountries[[Mapping]:[geo_latitude]],4,FALSE)</f>
        <v>40.580584664127599</v>
      </c>
      <c r="O975" s="6" t="s">
        <v>9</v>
      </c>
      <c r="P975" s="6">
        <v>5</v>
      </c>
      <c r="Q975" s="6" t="str">
        <f>IF(tblSalaries[[#This Row],[Years of Experience]]&lt;5,"&lt;5",IF(tblSalaries[[#This Row],[Years of Experience]]&lt;10,"&lt;10",IF(tblSalaries[[#This Row],[Years of Experience]]&lt;15,"&lt;15",IF(tblSalaries[[#This Row],[Years of Experience]]&lt;20,"&lt;20"," &gt;20"))))</f>
        <v>&lt;10</v>
      </c>
      <c r="R975" s="14">
        <v>958</v>
      </c>
      <c r="S975" s="14">
        <f>VLOOKUP(tblSalaries[[#This Row],[clean Country]],Table3[[Country]:[GNI]],2,FALSE)</f>
        <v>47310</v>
      </c>
      <c r="T975" s="18">
        <f>tblSalaries[[#This Row],[Salary in USD]]/tblSalaries[[#This Row],[PPP GNI]]</f>
        <v>0.90889875290636224</v>
      </c>
      <c r="U975" s="27">
        <f>IF(ISNUMBER(VLOOKUP(tblSalaries[[#This Row],[clean Country]],calc!$B$22:$C$127,2,TRUE)),tblSalaries[[#This Row],[Salary in USD]],0.001)</f>
        <v>1E-3</v>
      </c>
    </row>
    <row r="976" spans="2:21" ht="15" customHeight="1" x14ac:dyDescent="0.25">
      <c r="B976" s="6" t="s">
        <v>3116</v>
      </c>
      <c r="C976" s="7">
        <v>41057.771423611113</v>
      </c>
      <c r="D976" s="8" t="s">
        <v>1270</v>
      </c>
      <c r="E976" s="6">
        <v>2400000</v>
      </c>
      <c r="F976" s="6" t="s">
        <v>40</v>
      </c>
      <c r="G976" s="9">
        <f>tblSalaries[[#This Row],[clean Salary (in local currency)]]*VLOOKUP(tblSalaries[[#This Row],[Currency]],tblXrate[],2,FALSE)</f>
        <v>42739.000049862167</v>
      </c>
      <c r="H976" s="6" t="s">
        <v>1271</v>
      </c>
      <c r="I976" s="6" t="s">
        <v>52</v>
      </c>
      <c r="J976" s="6" t="s">
        <v>8</v>
      </c>
      <c r="K976" s="6" t="str">
        <f>VLOOKUP(tblSalaries[[#This Row],[Where do you work]],tblCountries[[Actual]:[Mapping]],2,FALSE)</f>
        <v>India</v>
      </c>
      <c r="L976" s="6" t="str">
        <f>VLOOKUP(tblSalaries[[#This Row],[clean Country]],tblCountries[[Mapping]:[Region]],2,FALSE)</f>
        <v>Asia</v>
      </c>
      <c r="M976" s="6">
        <f>VLOOKUP(tblSalaries[[#This Row],[clean Country]],tblCountries[[Mapping]:[geo_latitude]],3,FALSE)</f>
        <v>79.718824157759499</v>
      </c>
      <c r="N976" s="6">
        <f>VLOOKUP(tblSalaries[[#This Row],[clean Country]],tblCountries[[Mapping]:[geo_latitude]],4,FALSE)</f>
        <v>22.134914550529199</v>
      </c>
      <c r="O976" s="6" t="s">
        <v>13</v>
      </c>
      <c r="P976" s="6">
        <v>10</v>
      </c>
      <c r="Q976" s="6" t="str">
        <f>IF(tblSalaries[[#This Row],[Years of Experience]]&lt;5,"&lt;5",IF(tblSalaries[[#This Row],[Years of Experience]]&lt;10,"&lt;10",IF(tblSalaries[[#This Row],[Years of Experience]]&lt;15,"&lt;15",IF(tblSalaries[[#This Row],[Years of Experience]]&lt;20,"&lt;20"," &gt;20"))))</f>
        <v>&lt;15</v>
      </c>
      <c r="R976" s="14">
        <v>959</v>
      </c>
      <c r="S976" s="14">
        <f>VLOOKUP(tblSalaries[[#This Row],[clean Country]],Table3[[Country]:[GNI]],2,FALSE)</f>
        <v>3400</v>
      </c>
      <c r="T976" s="18">
        <f>tblSalaries[[#This Row],[Salary in USD]]/tblSalaries[[#This Row],[PPP GNI]]</f>
        <v>12.570294132312402</v>
      </c>
      <c r="U976" s="27">
        <f>IF(ISNUMBER(VLOOKUP(tblSalaries[[#This Row],[clean Country]],calc!$B$22:$C$127,2,TRUE)),tblSalaries[[#This Row],[Salary in USD]],0.001)</f>
        <v>42739.000049862167</v>
      </c>
    </row>
    <row r="977" spans="2:21" ht="15" customHeight="1" x14ac:dyDescent="0.25">
      <c r="B977" s="6" t="s">
        <v>3474</v>
      </c>
      <c r="C977" s="7">
        <v>41059.938576388886</v>
      </c>
      <c r="D977" s="8" t="s">
        <v>1651</v>
      </c>
      <c r="E977" s="6">
        <v>33500</v>
      </c>
      <c r="F977" s="6" t="s">
        <v>22</v>
      </c>
      <c r="G977" s="9">
        <f>tblSalaries[[#This Row],[clean Salary (in local currency)]]*VLOOKUP(tblSalaries[[#This Row],[Currency]],tblXrate[],2,FALSE)</f>
        <v>42558.381206218859</v>
      </c>
      <c r="H977" s="6" t="s">
        <v>1652</v>
      </c>
      <c r="I977" s="6" t="s">
        <v>488</v>
      </c>
      <c r="J977" s="6" t="s">
        <v>24</v>
      </c>
      <c r="K977" s="6" t="str">
        <f>VLOOKUP(tblSalaries[[#This Row],[Where do you work]],tblCountries[[Actual]:[Mapping]],2,FALSE)</f>
        <v>Germany</v>
      </c>
      <c r="L977" s="6" t="str">
        <f>VLOOKUP(tblSalaries[[#This Row],[clean Country]],tblCountries[[Mapping]:[Region]],2,FALSE)</f>
        <v>Europe</v>
      </c>
      <c r="M977" s="6">
        <f>VLOOKUP(tblSalaries[[#This Row],[clean Country]],tblCountries[[Mapping]:[geo_latitude]],3,FALSE)</f>
        <v>10.370231137780101</v>
      </c>
      <c r="N977" s="6">
        <f>VLOOKUP(tblSalaries[[#This Row],[clean Country]],tblCountries[[Mapping]:[geo_latitude]],4,FALSE)</f>
        <v>51.322924262780397</v>
      </c>
      <c r="O977" s="6" t="s">
        <v>13</v>
      </c>
      <c r="P977" s="6">
        <v>8</v>
      </c>
      <c r="Q977" s="6" t="str">
        <f>IF(tblSalaries[[#This Row],[Years of Experience]]&lt;5,"&lt;5",IF(tblSalaries[[#This Row],[Years of Experience]]&lt;10,"&lt;10",IF(tblSalaries[[#This Row],[Years of Experience]]&lt;15,"&lt;15",IF(tblSalaries[[#This Row],[Years of Experience]]&lt;20,"&lt;20"," &gt;20"))))</f>
        <v>&lt;10</v>
      </c>
      <c r="R977" s="14">
        <v>960</v>
      </c>
      <c r="S977" s="14">
        <f>VLOOKUP(tblSalaries[[#This Row],[clean Country]],Table3[[Country]:[GNI]],2,FALSE)</f>
        <v>38100</v>
      </c>
      <c r="T977" s="18">
        <f>tblSalaries[[#This Row],[Salary in USD]]/tblSalaries[[#This Row],[PPP GNI]]</f>
        <v>1.1170178794283165</v>
      </c>
      <c r="U977" s="27">
        <f>IF(ISNUMBER(VLOOKUP(tblSalaries[[#This Row],[clean Country]],calc!$B$22:$C$127,2,TRUE)),tblSalaries[[#This Row],[Salary in USD]],0.001)</f>
        <v>42558.381206218859</v>
      </c>
    </row>
    <row r="978" spans="2:21" ht="15" customHeight="1" x14ac:dyDescent="0.25">
      <c r="B978" s="6" t="s">
        <v>3337</v>
      </c>
      <c r="C978" s="7">
        <v>41058.798668981479</v>
      </c>
      <c r="D978" s="8" t="s">
        <v>1523</v>
      </c>
      <c r="E978" s="6">
        <v>27000</v>
      </c>
      <c r="F978" s="6" t="s">
        <v>69</v>
      </c>
      <c r="G978" s="9">
        <f>tblSalaries[[#This Row],[clean Salary (in local currency)]]*VLOOKUP(tblSalaries[[#This Row],[Currency]],tblXrate[],2,FALSE)</f>
        <v>42556.81334581667</v>
      </c>
      <c r="H978" s="6" t="s">
        <v>1524</v>
      </c>
      <c r="I978" s="6" t="s">
        <v>279</v>
      </c>
      <c r="J978" s="6" t="s">
        <v>71</v>
      </c>
      <c r="K978" s="6" t="str">
        <f>VLOOKUP(tblSalaries[[#This Row],[Where do you work]],tblCountries[[Actual]:[Mapping]],2,FALSE)</f>
        <v>UK</v>
      </c>
      <c r="L978" s="6" t="str">
        <f>VLOOKUP(tblSalaries[[#This Row],[clean Country]],tblCountries[[Mapping]:[Region]],2,FALSE)</f>
        <v>Europe</v>
      </c>
      <c r="M978" s="6">
        <f>VLOOKUP(tblSalaries[[#This Row],[clean Country]],tblCountries[[Mapping]:[geo_latitude]],3,FALSE)</f>
        <v>-3.2765753000000002</v>
      </c>
      <c r="N978" s="6">
        <f>VLOOKUP(tblSalaries[[#This Row],[clean Country]],tblCountries[[Mapping]:[geo_latitude]],4,FALSE)</f>
        <v>54.702354499999998</v>
      </c>
      <c r="O978" s="6" t="s">
        <v>9</v>
      </c>
      <c r="P978" s="6">
        <v>1</v>
      </c>
      <c r="Q978" s="6" t="str">
        <f>IF(tblSalaries[[#This Row],[Years of Experience]]&lt;5,"&lt;5",IF(tblSalaries[[#This Row],[Years of Experience]]&lt;10,"&lt;10",IF(tblSalaries[[#This Row],[Years of Experience]]&lt;15,"&lt;15",IF(tblSalaries[[#This Row],[Years of Experience]]&lt;20,"&lt;20"," &gt;20"))))</f>
        <v>&lt;5</v>
      </c>
      <c r="R978" s="14">
        <v>961</v>
      </c>
      <c r="S978" s="14">
        <f>VLOOKUP(tblSalaries[[#This Row],[clean Country]],Table3[[Country]:[GNI]],2,FALSE)</f>
        <v>35840</v>
      </c>
      <c r="T978" s="18">
        <f>tblSalaries[[#This Row],[Salary in USD]]/tblSalaries[[#This Row],[PPP GNI]]</f>
        <v>1.1874110866578311</v>
      </c>
      <c r="U978" s="27">
        <f>IF(ISNUMBER(VLOOKUP(tblSalaries[[#This Row],[clean Country]],calc!$B$22:$C$127,2,TRUE)),tblSalaries[[#This Row],[Salary in USD]],0.001)</f>
        <v>42556.81334581667</v>
      </c>
    </row>
    <row r="979" spans="2:21" ht="15" customHeight="1" x14ac:dyDescent="0.25">
      <c r="B979" s="6" t="s">
        <v>3693</v>
      </c>
      <c r="C979" s="7">
        <v>41067.265474537038</v>
      </c>
      <c r="D979" s="8" t="s">
        <v>1855</v>
      </c>
      <c r="E979" s="6">
        <v>27000</v>
      </c>
      <c r="F979" s="6" t="s">
        <v>69</v>
      </c>
      <c r="G979" s="9">
        <f>tblSalaries[[#This Row],[clean Salary (in local currency)]]*VLOOKUP(tblSalaries[[#This Row],[Currency]],tblXrate[],2,FALSE)</f>
        <v>42556.81334581667</v>
      </c>
      <c r="H979" s="6" t="s">
        <v>1856</v>
      </c>
      <c r="I979" s="6" t="s">
        <v>20</v>
      </c>
      <c r="J979" s="6" t="s">
        <v>71</v>
      </c>
      <c r="K979" s="6" t="str">
        <f>VLOOKUP(tblSalaries[[#This Row],[Where do you work]],tblCountries[[Actual]:[Mapping]],2,FALSE)</f>
        <v>UK</v>
      </c>
      <c r="L979" s="6" t="str">
        <f>VLOOKUP(tblSalaries[[#This Row],[clean Country]],tblCountries[[Mapping]:[Region]],2,FALSE)</f>
        <v>Europe</v>
      </c>
      <c r="M979" s="6">
        <f>VLOOKUP(tblSalaries[[#This Row],[clean Country]],tblCountries[[Mapping]:[geo_latitude]],3,FALSE)</f>
        <v>-3.2765753000000002</v>
      </c>
      <c r="N979" s="6">
        <f>VLOOKUP(tblSalaries[[#This Row],[clean Country]],tblCountries[[Mapping]:[geo_latitude]],4,FALSE)</f>
        <v>54.702354499999998</v>
      </c>
      <c r="O979" s="6" t="s">
        <v>9</v>
      </c>
      <c r="P979" s="6">
        <v>2</v>
      </c>
      <c r="Q979" s="6" t="str">
        <f>IF(tblSalaries[[#This Row],[Years of Experience]]&lt;5,"&lt;5",IF(tblSalaries[[#This Row],[Years of Experience]]&lt;10,"&lt;10",IF(tblSalaries[[#This Row],[Years of Experience]]&lt;15,"&lt;15",IF(tblSalaries[[#This Row],[Years of Experience]]&lt;20,"&lt;20"," &gt;20"))))</f>
        <v>&lt;5</v>
      </c>
      <c r="R979" s="14">
        <v>962</v>
      </c>
      <c r="S979" s="14">
        <f>VLOOKUP(tblSalaries[[#This Row],[clean Country]],Table3[[Country]:[GNI]],2,FALSE)</f>
        <v>35840</v>
      </c>
      <c r="T979" s="18">
        <f>tblSalaries[[#This Row],[Salary in USD]]/tblSalaries[[#This Row],[PPP GNI]]</f>
        <v>1.1874110866578311</v>
      </c>
      <c r="U979" s="27">
        <f>IF(ISNUMBER(VLOOKUP(tblSalaries[[#This Row],[clean Country]],calc!$B$22:$C$127,2,TRUE)),tblSalaries[[#This Row],[Salary in USD]],0.001)</f>
        <v>42556.81334581667</v>
      </c>
    </row>
    <row r="980" spans="2:21" ht="15" customHeight="1" x14ac:dyDescent="0.25">
      <c r="B980" s="6" t="s">
        <v>3750</v>
      </c>
      <c r="C980" s="7">
        <v>41071.249409722222</v>
      </c>
      <c r="D980" s="8">
        <v>27000</v>
      </c>
      <c r="E980" s="6">
        <v>27000</v>
      </c>
      <c r="F980" s="6" t="s">
        <v>69</v>
      </c>
      <c r="G980" s="9">
        <f>tblSalaries[[#This Row],[clean Salary (in local currency)]]*VLOOKUP(tblSalaries[[#This Row],[Currency]],tblXrate[],2,FALSE)</f>
        <v>42556.81334581667</v>
      </c>
      <c r="H980" s="6" t="s">
        <v>1900</v>
      </c>
      <c r="I980" s="6" t="s">
        <v>52</v>
      </c>
      <c r="J980" s="6" t="s">
        <v>71</v>
      </c>
      <c r="K980" s="6" t="str">
        <f>VLOOKUP(tblSalaries[[#This Row],[Where do you work]],tblCountries[[Actual]:[Mapping]],2,FALSE)</f>
        <v>UK</v>
      </c>
      <c r="L980" s="6" t="str">
        <f>VLOOKUP(tblSalaries[[#This Row],[clean Country]],tblCountries[[Mapping]:[Region]],2,FALSE)</f>
        <v>Europe</v>
      </c>
      <c r="M980" s="6">
        <f>VLOOKUP(tblSalaries[[#This Row],[clean Country]],tblCountries[[Mapping]:[geo_latitude]],3,FALSE)</f>
        <v>-3.2765753000000002</v>
      </c>
      <c r="N980" s="6">
        <f>VLOOKUP(tblSalaries[[#This Row],[clean Country]],tblCountries[[Mapping]:[geo_latitude]],4,FALSE)</f>
        <v>54.702354499999998</v>
      </c>
      <c r="O980" s="6" t="s">
        <v>9</v>
      </c>
      <c r="P980" s="6">
        <v>3</v>
      </c>
      <c r="Q980" s="6" t="str">
        <f>IF(tblSalaries[[#This Row],[Years of Experience]]&lt;5,"&lt;5",IF(tblSalaries[[#This Row],[Years of Experience]]&lt;10,"&lt;10",IF(tblSalaries[[#This Row],[Years of Experience]]&lt;15,"&lt;15",IF(tblSalaries[[#This Row],[Years of Experience]]&lt;20,"&lt;20"," &gt;20"))))</f>
        <v>&lt;5</v>
      </c>
      <c r="R980" s="14">
        <v>963</v>
      </c>
      <c r="S980" s="14">
        <f>VLOOKUP(tblSalaries[[#This Row],[clean Country]],Table3[[Country]:[GNI]],2,FALSE)</f>
        <v>35840</v>
      </c>
      <c r="T980" s="18">
        <f>tblSalaries[[#This Row],[Salary in USD]]/tblSalaries[[#This Row],[PPP GNI]]</f>
        <v>1.1874110866578311</v>
      </c>
      <c r="U980" s="27">
        <f>IF(ISNUMBER(VLOOKUP(tblSalaries[[#This Row],[clean Country]],calc!$B$22:$C$127,2,TRUE)),tblSalaries[[#This Row],[Salary in USD]],0.001)</f>
        <v>42556.81334581667</v>
      </c>
    </row>
    <row r="981" spans="2:21" ht="15" customHeight="1" x14ac:dyDescent="0.25">
      <c r="B981" s="6" t="s">
        <v>3751</v>
      </c>
      <c r="C981" s="7">
        <v>41071.249942129631</v>
      </c>
      <c r="D981" s="8">
        <v>27000</v>
      </c>
      <c r="E981" s="6">
        <v>27000</v>
      </c>
      <c r="F981" s="6" t="s">
        <v>69</v>
      </c>
      <c r="G981" s="9">
        <f>tblSalaries[[#This Row],[clean Salary (in local currency)]]*VLOOKUP(tblSalaries[[#This Row],[Currency]],tblXrate[],2,FALSE)</f>
        <v>42556.81334581667</v>
      </c>
      <c r="H981" s="6" t="s">
        <v>1900</v>
      </c>
      <c r="I981" s="6" t="s">
        <v>52</v>
      </c>
      <c r="J981" s="6" t="s">
        <v>71</v>
      </c>
      <c r="K981" s="6" t="str">
        <f>VLOOKUP(tblSalaries[[#This Row],[Where do you work]],tblCountries[[Actual]:[Mapping]],2,FALSE)</f>
        <v>UK</v>
      </c>
      <c r="L981" s="6" t="str">
        <f>VLOOKUP(tblSalaries[[#This Row],[clean Country]],tblCountries[[Mapping]:[Region]],2,FALSE)</f>
        <v>Europe</v>
      </c>
      <c r="M981" s="6">
        <f>VLOOKUP(tblSalaries[[#This Row],[clean Country]],tblCountries[[Mapping]:[geo_latitude]],3,FALSE)</f>
        <v>-3.2765753000000002</v>
      </c>
      <c r="N981" s="6">
        <f>VLOOKUP(tblSalaries[[#This Row],[clean Country]],tblCountries[[Mapping]:[geo_latitude]],4,FALSE)</f>
        <v>54.702354499999998</v>
      </c>
      <c r="O981" s="6" t="s">
        <v>9</v>
      </c>
      <c r="P981" s="6">
        <v>3</v>
      </c>
      <c r="Q981" s="6" t="str">
        <f>IF(tblSalaries[[#This Row],[Years of Experience]]&lt;5,"&lt;5",IF(tblSalaries[[#This Row],[Years of Experience]]&lt;10,"&lt;10",IF(tblSalaries[[#This Row],[Years of Experience]]&lt;15,"&lt;15",IF(tblSalaries[[#This Row],[Years of Experience]]&lt;20,"&lt;20"," &gt;20"))))</f>
        <v>&lt;5</v>
      </c>
      <c r="R981" s="14">
        <v>964</v>
      </c>
      <c r="S981" s="14">
        <f>VLOOKUP(tblSalaries[[#This Row],[clean Country]],Table3[[Country]:[GNI]],2,FALSE)</f>
        <v>35840</v>
      </c>
      <c r="T981" s="18">
        <f>tblSalaries[[#This Row],[Salary in USD]]/tblSalaries[[#This Row],[PPP GNI]]</f>
        <v>1.1874110866578311</v>
      </c>
      <c r="U981" s="27">
        <f>IF(ISNUMBER(VLOOKUP(tblSalaries[[#This Row],[clean Country]],calc!$B$22:$C$127,2,TRUE)),tblSalaries[[#This Row],[Salary in USD]],0.001)</f>
        <v>42556.81334581667</v>
      </c>
    </row>
    <row r="982" spans="2:21" ht="15" customHeight="1" x14ac:dyDescent="0.25">
      <c r="B982" s="6" t="s">
        <v>3790</v>
      </c>
      <c r="C982" s="7">
        <v>41073.194178240738</v>
      </c>
      <c r="D982" s="8">
        <v>42307.199999999997</v>
      </c>
      <c r="E982" s="6">
        <v>42307</v>
      </c>
      <c r="F982" s="6" t="s">
        <v>6</v>
      </c>
      <c r="G982" s="9">
        <f>tblSalaries[[#This Row],[clean Salary (in local currency)]]*VLOOKUP(tblSalaries[[#This Row],[Currency]],tblXrate[],2,FALSE)</f>
        <v>42307</v>
      </c>
      <c r="H982" s="6" t="s">
        <v>1927</v>
      </c>
      <c r="I982" s="6" t="s">
        <v>20</v>
      </c>
      <c r="J982" s="6" t="s">
        <v>15</v>
      </c>
      <c r="K982" s="6" t="str">
        <f>VLOOKUP(tblSalaries[[#This Row],[Where do you work]],tblCountries[[Actual]:[Mapping]],2,FALSE)</f>
        <v>USA</v>
      </c>
      <c r="L982" s="6" t="str">
        <f>VLOOKUP(tblSalaries[[#This Row],[clean Country]],tblCountries[[Mapping]:[Region]],2,FALSE)</f>
        <v>America</v>
      </c>
      <c r="M982" s="6">
        <f>VLOOKUP(tblSalaries[[#This Row],[clean Country]],tblCountries[[Mapping]:[geo_latitude]],3,FALSE)</f>
        <v>-100.37109375</v>
      </c>
      <c r="N982" s="6">
        <f>VLOOKUP(tblSalaries[[#This Row],[clean Country]],tblCountries[[Mapping]:[geo_latitude]],4,FALSE)</f>
        <v>40.580584664127599</v>
      </c>
      <c r="O982" s="6" t="s">
        <v>18</v>
      </c>
      <c r="P982" s="6">
        <v>25</v>
      </c>
      <c r="Q982" s="6" t="str">
        <f>IF(tblSalaries[[#This Row],[Years of Experience]]&lt;5,"&lt;5",IF(tblSalaries[[#This Row],[Years of Experience]]&lt;10,"&lt;10",IF(tblSalaries[[#This Row],[Years of Experience]]&lt;15,"&lt;15",IF(tblSalaries[[#This Row],[Years of Experience]]&lt;20,"&lt;20"," &gt;20"))))</f>
        <v xml:space="preserve"> &gt;20</v>
      </c>
      <c r="R982" s="14">
        <v>965</v>
      </c>
      <c r="S982" s="14">
        <f>VLOOKUP(tblSalaries[[#This Row],[clean Country]],Table3[[Country]:[GNI]],2,FALSE)</f>
        <v>47310</v>
      </c>
      <c r="T982" s="18">
        <f>tblSalaries[[#This Row],[Salary in USD]]/tblSalaries[[#This Row],[PPP GNI]]</f>
        <v>0.89425068695835974</v>
      </c>
      <c r="U982" s="27">
        <f>IF(ISNUMBER(VLOOKUP(tblSalaries[[#This Row],[clean Country]],calc!$B$22:$C$127,2,TRUE)),tblSalaries[[#This Row],[Salary in USD]],0.001)</f>
        <v>1E-3</v>
      </c>
    </row>
    <row r="983" spans="2:21" ht="15" customHeight="1" x14ac:dyDescent="0.25">
      <c r="B983" s="6" t="s">
        <v>2218</v>
      </c>
      <c r="C983" s="7">
        <v>41055.038773148146</v>
      </c>
      <c r="D983" s="8">
        <v>42140</v>
      </c>
      <c r="E983" s="6">
        <v>42140</v>
      </c>
      <c r="F983" s="6" t="s">
        <v>6</v>
      </c>
      <c r="G983" s="9">
        <f>tblSalaries[[#This Row],[clean Salary (in local currency)]]*VLOOKUP(tblSalaries[[#This Row],[Currency]],tblXrate[],2,FALSE)</f>
        <v>42140</v>
      </c>
      <c r="H983" s="6" t="s">
        <v>288</v>
      </c>
      <c r="I983" s="6" t="s">
        <v>20</v>
      </c>
      <c r="J983" s="6" t="s">
        <v>15</v>
      </c>
      <c r="K983" s="6" t="str">
        <f>VLOOKUP(tblSalaries[[#This Row],[Where do you work]],tblCountries[[Actual]:[Mapping]],2,FALSE)</f>
        <v>USA</v>
      </c>
      <c r="L983" s="6" t="str">
        <f>VLOOKUP(tblSalaries[[#This Row],[clean Country]],tblCountries[[Mapping]:[Region]],2,FALSE)</f>
        <v>America</v>
      </c>
      <c r="M983" s="6">
        <f>VLOOKUP(tblSalaries[[#This Row],[clean Country]],tblCountries[[Mapping]:[geo_latitude]],3,FALSE)</f>
        <v>-100.37109375</v>
      </c>
      <c r="N983" s="6">
        <f>VLOOKUP(tblSalaries[[#This Row],[clean Country]],tblCountries[[Mapping]:[geo_latitude]],4,FALSE)</f>
        <v>40.580584664127599</v>
      </c>
      <c r="O983" s="6" t="s">
        <v>9</v>
      </c>
      <c r="P983" s="6"/>
      <c r="Q983" s="6" t="str">
        <f>IF(tblSalaries[[#This Row],[Years of Experience]]&lt;5,"&lt;5",IF(tblSalaries[[#This Row],[Years of Experience]]&lt;10,"&lt;10",IF(tblSalaries[[#This Row],[Years of Experience]]&lt;15,"&lt;15",IF(tblSalaries[[#This Row],[Years of Experience]]&lt;20,"&lt;20"," &gt;20"))))</f>
        <v>&lt;5</v>
      </c>
      <c r="R983" s="14">
        <v>966</v>
      </c>
      <c r="S983" s="14">
        <f>VLOOKUP(tblSalaries[[#This Row],[clean Country]],Table3[[Country]:[GNI]],2,FALSE)</f>
        <v>47310</v>
      </c>
      <c r="T983" s="18">
        <f>tblSalaries[[#This Row],[Salary in USD]]/tblSalaries[[#This Row],[PPP GNI]]</f>
        <v>0.890720777848235</v>
      </c>
      <c r="U983" s="27">
        <f>IF(ISNUMBER(VLOOKUP(tblSalaries[[#This Row],[clean Country]],calc!$B$22:$C$127,2,TRUE)),tblSalaries[[#This Row],[Salary in USD]],0.001)</f>
        <v>1E-3</v>
      </c>
    </row>
    <row r="984" spans="2:21" ht="15" customHeight="1" x14ac:dyDescent="0.25">
      <c r="B984" s="6" t="s">
        <v>2921</v>
      </c>
      <c r="C984" s="7">
        <v>41056.94122685185</v>
      </c>
      <c r="D984" s="8">
        <v>42000</v>
      </c>
      <c r="E984" s="6">
        <v>42000</v>
      </c>
      <c r="F984" s="6" t="s">
        <v>6</v>
      </c>
      <c r="G984" s="9">
        <f>tblSalaries[[#This Row],[clean Salary (in local currency)]]*VLOOKUP(tblSalaries[[#This Row],[Currency]],tblXrate[],2,FALSE)</f>
        <v>42000</v>
      </c>
      <c r="H984" s="6" t="s">
        <v>1069</v>
      </c>
      <c r="I984" s="6" t="s">
        <v>488</v>
      </c>
      <c r="J984" s="6" t="s">
        <v>133</v>
      </c>
      <c r="K984" s="6" t="str">
        <f>VLOOKUP(tblSalaries[[#This Row],[Where do you work]],tblCountries[[Actual]:[Mapping]],2,FALSE)</f>
        <v>Saudi Arabia</v>
      </c>
      <c r="L984" s="6" t="str">
        <f>VLOOKUP(tblSalaries[[#This Row],[clean Country]],tblCountries[[Mapping]:[Region]],2,FALSE)</f>
        <v>MENA</v>
      </c>
      <c r="M984" s="6">
        <f>VLOOKUP(tblSalaries[[#This Row],[clean Country]],tblCountries[[Mapping]:[geo_latitude]],3,FALSE)</f>
        <v>42.352831999999999</v>
      </c>
      <c r="N984" s="6">
        <f>VLOOKUP(tblSalaries[[#This Row],[clean Country]],tblCountries[[Mapping]:[geo_latitude]],4,FALSE)</f>
        <v>25.624262600000002</v>
      </c>
      <c r="O984" s="6" t="s">
        <v>13</v>
      </c>
      <c r="P984" s="6">
        <v>15</v>
      </c>
      <c r="Q984" s="6" t="str">
        <f>IF(tblSalaries[[#This Row],[Years of Experience]]&lt;5,"&lt;5",IF(tblSalaries[[#This Row],[Years of Experience]]&lt;10,"&lt;10",IF(tblSalaries[[#This Row],[Years of Experience]]&lt;15,"&lt;15",IF(tblSalaries[[#This Row],[Years of Experience]]&lt;20,"&lt;20"," &gt;20"))))</f>
        <v>&lt;20</v>
      </c>
      <c r="R984" s="14">
        <v>967</v>
      </c>
      <c r="S984" s="14">
        <f>VLOOKUP(tblSalaries[[#This Row],[clean Country]],Table3[[Country]:[GNI]],2,FALSE)</f>
        <v>22750</v>
      </c>
      <c r="T984" s="18">
        <f>tblSalaries[[#This Row],[Salary in USD]]/tblSalaries[[#This Row],[PPP GNI]]</f>
        <v>1.8461538461538463</v>
      </c>
      <c r="U984" s="27">
        <f>IF(ISNUMBER(VLOOKUP(tblSalaries[[#This Row],[clean Country]],calc!$B$22:$C$127,2,TRUE)),tblSalaries[[#This Row],[Salary in USD]],0.001)</f>
        <v>42000</v>
      </c>
    </row>
    <row r="985" spans="2:21" ht="15" customHeight="1" x14ac:dyDescent="0.25">
      <c r="B985" s="6" t="s">
        <v>3020</v>
      </c>
      <c r="C985" s="7">
        <v>41057.546261574076</v>
      </c>
      <c r="D985" s="8">
        <v>3500</v>
      </c>
      <c r="E985" s="6">
        <v>42000</v>
      </c>
      <c r="F985" s="6" t="s">
        <v>6</v>
      </c>
      <c r="G985" s="9">
        <f>tblSalaries[[#This Row],[clean Salary (in local currency)]]*VLOOKUP(tblSalaries[[#This Row],[Currency]],tblXrate[],2,FALSE)</f>
        <v>42000</v>
      </c>
      <c r="H985" s="6" t="s">
        <v>1175</v>
      </c>
      <c r="I985" s="6" t="s">
        <v>52</v>
      </c>
      <c r="J985" s="6" t="s">
        <v>1176</v>
      </c>
      <c r="K985" s="6" t="str">
        <f>VLOOKUP(tblSalaries[[#This Row],[Where do you work]],tblCountries[[Actual]:[Mapping]],2,FALSE)</f>
        <v>Kuwait</v>
      </c>
      <c r="L985" s="6" t="str">
        <f>VLOOKUP(tblSalaries[[#This Row],[clean Country]],tblCountries[[Mapping]:[Region]],2,FALSE)</f>
        <v>MENA</v>
      </c>
      <c r="M985" s="6">
        <f>VLOOKUP(tblSalaries[[#This Row],[clean Country]],tblCountries[[Mapping]:[geo_latitude]],3,FALSE)</f>
        <v>47.754882648013997</v>
      </c>
      <c r="N985" s="6">
        <f>VLOOKUP(tblSalaries[[#This Row],[clean Country]],tblCountries[[Mapping]:[geo_latitude]],4,FALSE)</f>
        <v>29.3357408462503</v>
      </c>
      <c r="O985" s="6" t="s">
        <v>13</v>
      </c>
      <c r="P985" s="6">
        <v>5</v>
      </c>
      <c r="Q985" s="6" t="str">
        <f>IF(tblSalaries[[#This Row],[Years of Experience]]&lt;5,"&lt;5",IF(tblSalaries[[#This Row],[Years of Experience]]&lt;10,"&lt;10",IF(tblSalaries[[#This Row],[Years of Experience]]&lt;15,"&lt;15",IF(tblSalaries[[#This Row],[Years of Experience]]&lt;20,"&lt;20"," &gt;20"))))</f>
        <v>&lt;10</v>
      </c>
      <c r="R985" s="14">
        <v>968</v>
      </c>
      <c r="S985" s="14">
        <f>VLOOKUP(tblSalaries[[#This Row],[clean Country]],Table3[[Country]:[GNI]],2,FALSE)</f>
        <v>46970</v>
      </c>
      <c r="T985" s="18">
        <f>tblSalaries[[#This Row],[Salary in USD]]/tblSalaries[[#This Row],[PPP GNI]]</f>
        <v>0.89418777943368111</v>
      </c>
      <c r="U985" s="27">
        <f>IF(ISNUMBER(VLOOKUP(tblSalaries[[#This Row],[clean Country]],calc!$B$22:$C$127,2,TRUE)),tblSalaries[[#This Row],[Salary in USD]],0.001)</f>
        <v>42000</v>
      </c>
    </row>
    <row r="986" spans="2:21" ht="15" customHeight="1" x14ac:dyDescent="0.25">
      <c r="B986" s="6" t="s">
        <v>3454</v>
      </c>
      <c r="C986" s="7">
        <v>41059.76116898148</v>
      </c>
      <c r="D986" s="8">
        <v>42000</v>
      </c>
      <c r="E986" s="6">
        <v>42000</v>
      </c>
      <c r="F986" s="6" t="s">
        <v>6</v>
      </c>
      <c r="G986" s="9">
        <f>tblSalaries[[#This Row],[clean Salary (in local currency)]]*VLOOKUP(tblSalaries[[#This Row],[Currency]],tblXrate[],2,FALSE)</f>
        <v>42000</v>
      </c>
      <c r="H986" s="6" t="s">
        <v>1634</v>
      </c>
      <c r="I986" s="6" t="s">
        <v>20</v>
      </c>
      <c r="J986" s="6" t="s">
        <v>15</v>
      </c>
      <c r="K986" s="6" t="str">
        <f>VLOOKUP(tblSalaries[[#This Row],[Where do you work]],tblCountries[[Actual]:[Mapping]],2,FALSE)</f>
        <v>USA</v>
      </c>
      <c r="L986" s="6" t="str">
        <f>VLOOKUP(tblSalaries[[#This Row],[clean Country]],tblCountries[[Mapping]:[Region]],2,FALSE)</f>
        <v>America</v>
      </c>
      <c r="M986" s="6">
        <f>VLOOKUP(tblSalaries[[#This Row],[clean Country]],tblCountries[[Mapping]:[geo_latitude]],3,FALSE)</f>
        <v>-100.37109375</v>
      </c>
      <c r="N986" s="6">
        <f>VLOOKUP(tblSalaries[[#This Row],[clean Country]],tblCountries[[Mapping]:[geo_latitude]],4,FALSE)</f>
        <v>40.580584664127599</v>
      </c>
      <c r="O986" s="6" t="s">
        <v>13</v>
      </c>
      <c r="P986" s="6">
        <v>2</v>
      </c>
      <c r="Q986" s="6" t="str">
        <f>IF(tblSalaries[[#This Row],[Years of Experience]]&lt;5,"&lt;5",IF(tblSalaries[[#This Row],[Years of Experience]]&lt;10,"&lt;10",IF(tblSalaries[[#This Row],[Years of Experience]]&lt;15,"&lt;15",IF(tblSalaries[[#This Row],[Years of Experience]]&lt;20,"&lt;20"," &gt;20"))))</f>
        <v>&lt;5</v>
      </c>
      <c r="R986" s="14">
        <v>969</v>
      </c>
      <c r="S986" s="14">
        <f>VLOOKUP(tblSalaries[[#This Row],[clean Country]],Table3[[Country]:[GNI]],2,FALSE)</f>
        <v>47310</v>
      </c>
      <c r="T986" s="18">
        <f>tblSalaries[[#This Row],[Salary in USD]]/tblSalaries[[#This Row],[PPP GNI]]</f>
        <v>0.88776157260621436</v>
      </c>
      <c r="U986" s="27">
        <f>IF(ISNUMBER(VLOOKUP(tblSalaries[[#This Row],[clean Country]],calc!$B$22:$C$127,2,TRUE)),tblSalaries[[#This Row],[Salary in USD]],0.001)</f>
        <v>1E-3</v>
      </c>
    </row>
    <row r="987" spans="2:21" ht="15" customHeight="1" x14ac:dyDescent="0.25">
      <c r="B987" s="6" t="s">
        <v>3587</v>
      </c>
      <c r="C987" s="7">
        <v>41062.271770833337</v>
      </c>
      <c r="D987" s="8" t="s">
        <v>1756</v>
      </c>
      <c r="E987" s="6">
        <v>42000</v>
      </c>
      <c r="F987" s="6" t="s">
        <v>6</v>
      </c>
      <c r="G987" s="9">
        <f>tblSalaries[[#This Row],[clean Salary (in local currency)]]*VLOOKUP(tblSalaries[[#This Row],[Currency]],tblXrate[],2,FALSE)</f>
        <v>42000</v>
      </c>
      <c r="H987" s="6" t="s">
        <v>1757</v>
      </c>
      <c r="I987" s="6" t="s">
        <v>20</v>
      </c>
      <c r="J987" s="6" t="s">
        <v>15</v>
      </c>
      <c r="K987" s="6" t="str">
        <f>VLOOKUP(tblSalaries[[#This Row],[Where do you work]],tblCountries[[Actual]:[Mapping]],2,FALSE)</f>
        <v>USA</v>
      </c>
      <c r="L987" s="6" t="str">
        <f>VLOOKUP(tblSalaries[[#This Row],[clean Country]],tblCountries[[Mapping]:[Region]],2,FALSE)</f>
        <v>America</v>
      </c>
      <c r="M987" s="6">
        <f>VLOOKUP(tblSalaries[[#This Row],[clean Country]],tblCountries[[Mapping]:[geo_latitude]],3,FALSE)</f>
        <v>-100.37109375</v>
      </c>
      <c r="N987" s="6">
        <f>VLOOKUP(tblSalaries[[#This Row],[clean Country]],tblCountries[[Mapping]:[geo_latitude]],4,FALSE)</f>
        <v>40.580584664127599</v>
      </c>
      <c r="O987" s="6" t="s">
        <v>9</v>
      </c>
      <c r="P987" s="6">
        <v>2</v>
      </c>
      <c r="Q987" s="6" t="str">
        <f>IF(tblSalaries[[#This Row],[Years of Experience]]&lt;5,"&lt;5",IF(tblSalaries[[#This Row],[Years of Experience]]&lt;10,"&lt;10",IF(tblSalaries[[#This Row],[Years of Experience]]&lt;15,"&lt;15",IF(tblSalaries[[#This Row],[Years of Experience]]&lt;20,"&lt;20"," &gt;20"))))</f>
        <v>&lt;5</v>
      </c>
      <c r="R987" s="14">
        <v>970</v>
      </c>
      <c r="S987" s="14">
        <f>VLOOKUP(tblSalaries[[#This Row],[clean Country]],Table3[[Country]:[GNI]],2,FALSE)</f>
        <v>47310</v>
      </c>
      <c r="T987" s="18">
        <f>tblSalaries[[#This Row],[Salary in USD]]/tblSalaries[[#This Row],[PPP GNI]]</f>
        <v>0.88776157260621436</v>
      </c>
      <c r="U987" s="27">
        <f>IF(ISNUMBER(VLOOKUP(tblSalaries[[#This Row],[clean Country]],calc!$B$22:$C$127,2,TRUE)),tblSalaries[[#This Row],[Salary in USD]],0.001)</f>
        <v>1E-3</v>
      </c>
    </row>
    <row r="988" spans="2:21" ht="15" customHeight="1" x14ac:dyDescent="0.25">
      <c r="B988" s="6" t="s">
        <v>3678</v>
      </c>
      <c r="C988" s="7">
        <v>41066.351342592592</v>
      </c>
      <c r="D988" s="8">
        <v>42000</v>
      </c>
      <c r="E988" s="6">
        <v>42000</v>
      </c>
      <c r="F988" s="6" t="s">
        <v>6</v>
      </c>
      <c r="G988" s="9">
        <f>tblSalaries[[#This Row],[clean Salary (in local currency)]]*VLOOKUP(tblSalaries[[#This Row],[Currency]],tblXrate[],2,FALSE)</f>
        <v>42000</v>
      </c>
      <c r="H988" s="6" t="s">
        <v>1369</v>
      </c>
      <c r="I988" s="6" t="s">
        <v>310</v>
      </c>
      <c r="J988" s="6" t="s">
        <v>15</v>
      </c>
      <c r="K988" s="6" t="str">
        <f>VLOOKUP(tblSalaries[[#This Row],[Where do you work]],tblCountries[[Actual]:[Mapping]],2,FALSE)</f>
        <v>USA</v>
      </c>
      <c r="L988" s="6" t="str">
        <f>VLOOKUP(tblSalaries[[#This Row],[clean Country]],tblCountries[[Mapping]:[Region]],2,FALSE)</f>
        <v>America</v>
      </c>
      <c r="M988" s="6">
        <f>VLOOKUP(tblSalaries[[#This Row],[clean Country]],tblCountries[[Mapping]:[geo_latitude]],3,FALSE)</f>
        <v>-100.37109375</v>
      </c>
      <c r="N988" s="6">
        <f>VLOOKUP(tblSalaries[[#This Row],[clean Country]],tblCountries[[Mapping]:[geo_latitude]],4,FALSE)</f>
        <v>40.580584664127599</v>
      </c>
      <c r="O988" s="6" t="s">
        <v>9</v>
      </c>
      <c r="P988" s="6">
        <v>1</v>
      </c>
      <c r="Q988" s="6" t="str">
        <f>IF(tblSalaries[[#This Row],[Years of Experience]]&lt;5,"&lt;5",IF(tblSalaries[[#This Row],[Years of Experience]]&lt;10,"&lt;10",IF(tblSalaries[[#This Row],[Years of Experience]]&lt;15,"&lt;15",IF(tblSalaries[[#This Row],[Years of Experience]]&lt;20,"&lt;20"," &gt;20"))))</f>
        <v>&lt;5</v>
      </c>
      <c r="R988" s="14">
        <v>971</v>
      </c>
      <c r="S988" s="14">
        <f>VLOOKUP(tblSalaries[[#This Row],[clean Country]],Table3[[Country]:[GNI]],2,FALSE)</f>
        <v>47310</v>
      </c>
      <c r="T988" s="18">
        <f>tblSalaries[[#This Row],[Salary in USD]]/tblSalaries[[#This Row],[PPP GNI]]</f>
        <v>0.88776157260621436</v>
      </c>
      <c r="U988" s="27">
        <f>IF(ISNUMBER(VLOOKUP(tblSalaries[[#This Row],[clean Country]],calc!$B$22:$C$127,2,TRUE)),tblSalaries[[#This Row],[Salary in USD]],0.001)</f>
        <v>1E-3</v>
      </c>
    </row>
    <row r="989" spans="2:21" ht="15" customHeight="1" x14ac:dyDescent="0.25">
      <c r="B989" s="6" t="s">
        <v>2373</v>
      </c>
      <c r="C989" s="7">
        <v>41055.077361111114</v>
      </c>
      <c r="D989" s="8">
        <v>41932</v>
      </c>
      <c r="E989" s="6">
        <v>41932</v>
      </c>
      <c r="F989" s="6" t="s">
        <v>6</v>
      </c>
      <c r="G989" s="9">
        <f>tblSalaries[[#This Row],[clean Salary (in local currency)]]*VLOOKUP(tblSalaries[[#This Row],[Currency]],tblXrate[],2,FALSE)</f>
        <v>41932</v>
      </c>
      <c r="H989" s="6" t="s">
        <v>283</v>
      </c>
      <c r="I989" s="6" t="s">
        <v>52</v>
      </c>
      <c r="J989" s="6" t="s">
        <v>15</v>
      </c>
      <c r="K989" s="6" t="str">
        <f>VLOOKUP(tblSalaries[[#This Row],[Where do you work]],tblCountries[[Actual]:[Mapping]],2,FALSE)</f>
        <v>USA</v>
      </c>
      <c r="L989" s="6" t="str">
        <f>VLOOKUP(tblSalaries[[#This Row],[clean Country]],tblCountries[[Mapping]:[Region]],2,FALSE)</f>
        <v>America</v>
      </c>
      <c r="M989" s="6">
        <f>VLOOKUP(tblSalaries[[#This Row],[clean Country]],tblCountries[[Mapping]:[geo_latitude]],3,FALSE)</f>
        <v>-100.37109375</v>
      </c>
      <c r="N989" s="6">
        <f>VLOOKUP(tblSalaries[[#This Row],[clean Country]],tblCountries[[Mapping]:[geo_latitude]],4,FALSE)</f>
        <v>40.580584664127599</v>
      </c>
      <c r="O989" s="6" t="s">
        <v>18</v>
      </c>
      <c r="P989" s="6"/>
      <c r="Q989" s="6" t="str">
        <f>IF(tblSalaries[[#This Row],[Years of Experience]]&lt;5,"&lt;5",IF(tblSalaries[[#This Row],[Years of Experience]]&lt;10,"&lt;10",IF(tblSalaries[[#This Row],[Years of Experience]]&lt;15,"&lt;15",IF(tblSalaries[[#This Row],[Years of Experience]]&lt;20,"&lt;20"," &gt;20"))))</f>
        <v>&lt;5</v>
      </c>
      <c r="R989" s="14">
        <v>972</v>
      </c>
      <c r="S989" s="14">
        <f>VLOOKUP(tblSalaries[[#This Row],[clean Country]],Table3[[Country]:[GNI]],2,FALSE)</f>
        <v>47310</v>
      </c>
      <c r="T989" s="18">
        <f>tblSalaries[[#This Row],[Salary in USD]]/tblSalaries[[#This Row],[PPP GNI]]</f>
        <v>0.88632424434580426</v>
      </c>
      <c r="U989" s="27">
        <f>IF(ISNUMBER(VLOOKUP(tblSalaries[[#This Row],[clean Country]],calc!$B$22:$C$127,2,TRUE)),tblSalaries[[#This Row],[Salary in USD]],0.001)</f>
        <v>1E-3</v>
      </c>
    </row>
    <row r="990" spans="2:21" ht="15" customHeight="1" x14ac:dyDescent="0.25">
      <c r="B990" s="6" t="s">
        <v>3658</v>
      </c>
      <c r="C990" s="7">
        <v>41065.833043981482</v>
      </c>
      <c r="D990" s="8">
        <v>33000</v>
      </c>
      <c r="E990" s="6">
        <v>33000</v>
      </c>
      <c r="F990" s="6" t="s">
        <v>22</v>
      </c>
      <c r="G990" s="9">
        <f>tblSalaries[[#This Row],[clean Salary (in local currency)]]*VLOOKUP(tblSalaries[[#This Row],[Currency]],tblXrate[],2,FALSE)</f>
        <v>41923.181486723057</v>
      </c>
      <c r="H990" s="6" t="s">
        <v>1513</v>
      </c>
      <c r="I990" s="6" t="s">
        <v>20</v>
      </c>
      <c r="J990" s="6" t="s">
        <v>1826</v>
      </c>
      <c r="K990" s="6" t="str">
        <f>VLOOKUP(tblSalaries[[#This Row],[Where do you work]],tblCountries[[Actual]:[Mapping]],2,FALSE)</f>
        <v>France</v>
      </c>
      <c r="L990" s="6" t="str">
        <f>VLOOKUP(tblSalaries[[#This Row],[clean Country]],tblCountries[[Mapping]:[Region]],2,FALSE)</f>
        <v>Europe</v>
      </c>
      <c r="M990" s="6">
        <f>VLOOKUP(tblSalaries[[#This Row],[clean Country]],tblCountries[[Mapping]:[geo_latitude]],3,FALSE)</f>
        <v>2.3377800069637802</v>
      </c>
      <c r="N990" s="6">
        <f>VLOOKUP(tblSalaries[[#This Row],[clean Country]],tblCountries[[Mapping]:[geo_latitude]],4,FALSE)</f>
        <v>46.531792132960398</v>
      </c>
      <c r="O990" s="6" t="s">
        <v>9</v>
      </c>
      <c r="P990" s="6">
        <v>6</v>
      </c>
      <c r="Q990" s="6" t="str">
        <f>IF(tblSalaries[[#This Row],[Years of Experience]]&lt;5,"&lt;5",IF(tblSalaries[[#This Row],[Years of Experience]]&lt;10,"&lt;10",IF(tblSalaries[[#This Row],[Years of Experience]]&lt;15,"&lt;15",IF(tblSalaries[[#This Row],[Years of Experience]]&lt;20,"&lt;20"," &gt;20"))))</f>
        <v>&lt;10</v>
      </c>
      <c r="R990" s="14">
        <v>973</v>
      </c>
      <c r="S990" s="14">
        <f>VLOOKUP(tblSalaries[[#This Row],[clean Country]],Table3[[Country]:[GNI]],2,FALSE)</f>
        <v>34750</v>
      </c>
      <c r="T990" s="18">
        <f>tblSalaries[[#This Row],[Salary in USD]]/tblSalaries[[#This Row],[PPP GNI]]</f>
        <v>1.2064224888265629</v>
      </c>
      <c r="U990" s="27">
        <f>IF(ISNUMBER(VLOOKUP(tblSalaries[[#This Row],[clean Country]],calc!$B$22:$C$127,2,TRUE)),tblSalaries[[#This Row],[Salary in USD]],0.001)</f>
        <v>41923.181486723057</v>
      </c>
    </row>
    <row r="991" spans="2:21" ht="15" customHeight="1" x14ac:dyDescent="0.25">
      <c r="B991" s="6" t="s">
        <v>3753</v>
      </c>
      <c r="C991" s="7">
        <v>41071.705324074072</v>
      </c>
      <c r="D991" s="8" t="s">
        <v>1902</v>
      </c>
      <c r="E991" s="6">
        <v>26500</v>
      </c>
      <c r="F991" s="6" t="s">
        <v>69</v>
      </c>
      <c r="G991" s="9">
        <f>tblSalaries[[#This Row],[clean Salary (in local currency)]]*VLOOKUP(tblSalaries[[#This Row],[Currency]],tblXrate[],2,FALSE)</f>
        <v>41768.724209783031</v>
      </c>
      <c r="H991" s="6" t="s">
        <v>1903</v>
      </c>
      <c r="I991" s="6" t="s">
        <v>52</v>
      </c>
      <c r="J991" s="6" t="s">
        <v>71</v>
      </c>
      <c r="K991" s="6" t="str">
        <f>VLOOKUP(tblSalaries[[#This Row],[Where do you work]],tblCountries[[Actual]:[Mapping]],2,FALSE)</f>
        <v>UK</v>
      </c>
      <c r="L991" s="6" t="str">
        <f>VLOOKUP(tblSalaries[[#This Row],[clean Country]],tblCountries[[Mapping]:[Region]],2,FALSE)</f>
        <v>Europe</v>
      </c>
      <c r="M991" s="6">
        <f>VLOOKUP(tblSalaries[[#This Row],[clean Country]],tblCountries[[Mapping]:[geo_latitude]],3,FALSE)</f>
        <v>-3.2765753000000002</v>
      </c>
      <c r="N991" s="6">
        <f>VLOOKUP(tblSalaries[[#This Row],[clean Country]],tblCountries[[Mapping]:[geo_latitude]],4,FALSE)</f>
        <v>54.702354499999998</v>
      </c>
      <c r="O991" s="6" t="s">
        <v>9</v>
      </c>
      <c r="P991" s="6">
        <v>16</v>
      </c>
      <c r="Q991" s="6" t="str">
        <f>IF(tblSalaries[[#This Row],[Years of Experience]]&lt;5,"&lt;5",IF(tblSalaries[[#This Row],[Years of Experience]]&lt;10,"&lt;10",IF(tblSalaries[[#This Row],[Years of Experience]]&lt;15,"&lt;15",IF(tblSalaries[[#This Row],[Years of Experience]]&lt;20,"&lt;20"," &gt;20"))))</f>
        <v>&lt;20</v>
      </c>
      <c r="R991" s="14">
        <v>974</v>
      </c>
      <c r="S991" s="14">
        <f>VLOOKUP(tblSalaries[[#This Row],[clean Country]],Table3[[Country]:[GNI]],2,FALSE)</f>
        <v>35840</v>
      </c>
      <c r="T991" s="18">
        <f>tblSalaries[[#This Row],[Salary in USD]]/tblSalaries[[#This Row],[PPP GNI]]</f>
        <v>1.1654219924604641</v>
      </c>
      <c r="U991" s="27">
        <f>IF(ISNUMBER(VLOOKUP(tblSalaries[[#This Row],[clean Country]],calc!$B$22:$C$127,2,TRUE)),tblSalaries[[#This Row],[Salary in USD]],0.001)</f>
        <v>41768.724209783031</v>
      </c>
    </row>
    <row r="992" spans="2:21" ht="15" customHeight="1" x14ac:dyDescent="0.25">
      <c r="B992" s="6" t="s">
        <v>2014</v>
      </c>
      <c r="C992" s="7">
        <v>41054.144768518519</v>
      </c>
      <c r="D992" s="8">
        <v>41731</v>
      </c>
      <c r="E992" s="6">
        <v>41731</v>
      </c>
      <c r="F992" s="6" t="s">
        <v>6</v>
      </c>
      <c r="G992" s="9">
        <f>tblSalaries[[#This Row],[clean Salary (in local currency)]]*VLOOKUP(tblSalaries[[#This Row],[Currency]],tblXrate[],2,FALSE)</f>
        <v>41731</v>
      </c>
      <c r="H992" s="6" t="s">
        <v>20</v>
      </c>
      <c r="I992" s="6" t="s">
        <v>20</v>
      </c>
      <c r="J992" s="6" t="s">
        <v>21</v>
      </c>
      <c r="K992" s="6" t="str">
        <f>VLOOKUP(tblSalaries[[#This Row],[Where do you work]],tblCountries[[Actual]:[Mapping]],2,FALSE)</f>
        <v>Iceland</v>
      </c>
      <c r="L992" s="6" t="str">
        <f>VLOOKUP(tblSalaries[[#This Row],[clean Country]],tblCountries[[Mapping]:[Region]],2,FALSE)</f>
        <v>Europe</v>
      </c>
      <c r="M992" s="6">
        <f>VLOOKUP(tblSalaries[[#This Row],[clean Country]],tblCountries[[Mapping]:[geo_latitude]],3,FALSE)</f>
        <v>-18.9371978498469</v>
      </c>
      <c r="N992" s="6">
        <f>VLOOKUP(tblSalaries[[#This Row],[clean Country]],tblCountries[[Mapping]:[geo_latitude]],4,FALSE)</f>
        <v>65.089921497286994</v>
      </c>
      <c r="O992" s="6" t="s">
        <v>13</v>
      </c>
      <c r="P992" s="6"/>
      <c r="Q992" s="6" t="str">
        <f>IF(tblSalaries[[#This Row],[Years of Experience]]&lt;5,"&lt;5",IF(tblSalaries[[#This Row],[Years of Experience]]&lt;10,"&lt;10",IF(tblSalaries[[#This Row],[Years of Experience]]&lt;15,"&lt;15",IF(tblSalaries[[#This Row],[Years of Experience]]&lt;20,"&lt;20"," &gt;20"))))</f>
        <v>&lt;5</v>
      </c>
      <c r="R992" s="14">
        <v>975</v>
      </c>
      <c r="S992" s="14">
        <f>VLOOKUP(tblSalaries[[#This Row],[clean Country]],Table3[[Country]:[GNI]],2,FALSE)</f>
        <v>28270</v>
      </c>
      <c r="T992" s="18">
        <f>tblSalaries[[#This Row],[Salary in USD]]/tblSalaries[[#This Row],[PPP GNI]]</f>
        <v>1.4761584718783163</v>
      </c>
      <c r="U992" s="27">
        <f>IF(ISNUMBER(VLOOKUP(tblSalaries[[#This Row],[clean Country]],calc!$B$22:$C$127,2,TRUE)),tblSalaries[[#This Row],[Salary in USD]],0.001)</f>
        <v>41731</v>
      </c>
    </row>
    <row r="993" spans="2:21" ht="15" customHeight="1" x14ac:dyDescent="0.25">
      <c r="B993" s="6" t="s">
        <v>3842</v>
      </c>
      <c r="C993" s="7">
        <v>41076.772210648145</v>
      </c>
      <c r="D993" s="8">
        <v>2342342</v>
      </c>
      <c r="E993" s="6">
        <v>2342342</v>
      </c>
      <c r="F993" s="6" t="s">
        <v>40</v>
      </c>
      <c r="G993" s="9">
        <f>tblSalaries[[#This Row],[clean Salary (in local currency)]]*VLOOKUP(tblSalaries[[#This Row],[Currency]],tblXrate[],2,FALSE)</f>
        <v>41712.231189497601</v>
      </c>
      <c r="H993" s="6" t="s">
        <v>1970</v>
      </c>
      <c r="I993" s="6" t="s">
        <v>4000</v>
      </c>
      <c r="J993" s="6" t="s">
        <v>8</v>
      </c>
      <c r="K993" s="6" t="str">
        <f>VLOOKUP(tblSalaries[[#This Row],[Where do you work]],tblCountries[[Actual]:[Mapping]],2,FALSE)</f>
        <v>India</v>
      </c>
      <c r="L993" s="6" t="str">
        <f>VLOOKUP(tblSalaries[[#This Row],[clean Country]],tblCountries[[Mapping]:[Region]],2,FALSE)</f>
        <v>Asia</v>
      </c>
      <c r="M993" s="6">
        <f>VLOOKUP(tblSalaries[[#This Row],[clean Country]],tblCountries[[Mapping]:[geo_latitude]],3,FALSE)</f>
        <v>79.718824157759499</v>
      </c>
      <c r="N993" s="6">
        <f>VLOOKUP(tblSalaries[[#This Row],[clean Country]],tblCountries[[Mapping]:[geo_latitude]],4,FALSE)</f>
        <v>22.134914550529199</v>
      </c>
      <c r="O993" s="6" t="s">
        <v>18</v>
      </c>
      <c r="P993" s="6">
        <v>12</v>
      </c>
      <c r="Q993" s="6" t="str">
        <f>IF(tblSalaries[[#This Row],[Years of Experience]]&lt;5,"&lt;5",IF(tblSalaries[[#This Row],[Years of Experience]]&lt;10,"&lt;10",IF(tblSalaries[[#This Row],[Years of Experience]]&lt;15,"&lt;15",IF(tblSalaries[[#This Row],[Years of Experience]]&lt;20,"&lt;20"," &gt;20"))))</f>
        <v>&lt;15</v>
      </c>
      <c r="R993" s="14">
        <v>976</v>
      </c>
      <c r="S993" s="14">
        <f>VLOOKUP(tblSalaries[[#This Row],[clean Country]],Table3[[Country]:[GNI]],2,FALSE)</f>
        <v>3400</v>
      </c>
      <c r="T993" s="18">
        <f>tblSalaries[[#This Row],[Salary in USD]]/tblSalaries[[#This Row],[PPP GNI]]</f>
        <v>12.268303291028706</v>
      </c>
      <c r="U993" s="27">
        <f>IF(ISNUMBER(VLOOKUP(tblSalaries[[#This Row],[clean Country]],calc!$B$22:$C$127,2,TRUE)),tblSalaries[[#This Row],[Salary in USD]],0.001)</f>
        <v>41712.231189497601</v>
      </c>
    </row>
    <row r="994" spans="2:21" ht="15" customHeight="1" x14ac:dyDescent="0.25">
      <c r="B994" s="6" t="s">
        <v>2220</v>
      </c>
      <c r="C994" s="7">
        <v>41055.039317129631</v>
      </c>
      <c r="D994" s="8">
        <v>41600</v>
      </c>
      <c r="E994" s="6">
        <v>41600</v>
      </c>
      <c r="F994" s="6" t="s">
        <v>6</v>
      </c>
      <c r="G994" s="9">
        <f>tblSalaries[[#This Row],[clean Salary (in local currency)]]*VLOOKUP(tblSalaries[[#This Row],[Currency]],tblXrate[],2,FALSE)</f>
        <v>41600</v>
      </c>
      <c r="H994" s="6" t="s">
        <v>201</v>
      </c>
      <c r="I994" s="6" t="s">
        <v>52</v>
      </c>
      <c r="J994" s="6" t="s">
        <v>15</v>
      </c>
      <c r="K994" s="6" t="str">
        <f>VLOOKUP(tblSalaries[[#This Row],[Where do you work]],tblCountries[[Actual]:[Mapping]],2,FALSE)</f>
        <v>USA</v>
      </c>
      <c r="L994" s="6" t="str">
        <f>VLOOKUP(tblSalaries[[#This Row],[clean Country]],tblCountries[[Mapping]:[Region]],2,FALSE)</f>
        <v>America</v>
      </c>
      <c r="M994" s="6">
        <f>VLOOKUP(tblSalaries[[#This Row],[clean Country]],tblCountries[[Mapping]:[geo_latitude]],3,FALSE)</f>
        <v>-100.37109375</v>
      </c>
      <c r="N994" s="6">
        <f>VLOOKUP(tblSalaries[[#This Row],[clean Country]],tblCountries[[Mapping]:[geo_latitude]],4,FALSE)</f>
        <v>40.580584664127599</v>
      </c>
      <c r="O994" s="6" t="s">
        <v>9</v>
      </c>
      <c r="P994" s="6"/>
      <c r="Q994" s="6" t="str">
        <f>IF(tblSalaries[[#This Row],[Years of Experience]]&lt;5,"&lt;5",IF(tblSalaries[[#This Row],[Years of Experience]]&lt;10,"&lt;10",IF(tblSalaries[[#This Row],[Years of Experience]]&lt;15,"&lt;15",IF(tblSalaries[[#This Row],[Years of Experience]]&lt;20,"&lt;20"," &gt;20"))))</f>
        <v>&lt;5</v>
      </c>
      <c r="R994" s="14">
        <v>977</v>
      </c>
      <c r="S994" s="14">
        <f>VLOOKUP(tblSalaries[[#This Row],[clean Country]],Table3[[Country]:[GNI]],2,FALSE)</f>
        <v>47310</v>
      </c>
      <c r="T994" s="18">
        <f>tblSalaries[[#This Row],[Salary in USD]]/tblSalaries[[#This Row],[PPP GNI]]</f>
        <v>0.87930670048615511</v>
      </c>
      <c r="U994" s="27">
        <f>IF(ISNUMBER(VLOOKUP(tblSalaries[[#This Row],[clean Country]],calc!$B$22:$C$127,2,TRUE)),tblSalaries[[#This Row],[Salary in USD]],0.001)</f>
        <v>1E-3</v>
      </c>
    </row>
    <row r="995" spans="2:21" ht="15" customHeight="1" x14ac:dyDescent="0.25">
      <c r="B995" s="6" t="s">
        <v>2187</v>
      </c>
      <c r="C995" s="7">
        <v>41055.034849537034</v>
      </c>
      <c r="D995" s="8">
        <v>41.405999999999999</v>
      </c>
      <c r="E995" s="6">
        <v>41406</v>
      </c>
      <c r="F995" s="6" t="s">
        <v>6</v>
      </c>
      <c r="G995" s="9">
        <f>tblSalaries[[#This Row],[clean Salary (in local currency)]]*VLOOKUP(tblSalaries[[#This Row],[Currency]],tblXrate[],2,FALSE)</f>
        <v>41406</v>
      </c>
      <c r="H995" s="6" t="s">
        <v>253</v>
      </c>
      <c r="I995" s="6" t="s">
        <v>20</v>
      </c>
      <c r="J995" s="6" t="s">
        <v>88</v>
      </c>
      <c r="K995" s="6" t="str">
        <f>VLOOKUP(tblSalaries[[#This Row],[Where do you work]],tblCountries[[Actual]:[Mapping]],2,FALSE)</f>
        <v>Canada</v>
      </c>
      <c r="L995" s="6" t="str">
        <f>VLOOKUP(tblSalaries[[#This Row],[clean Country]],tblCountries[[Mapping]:[Region]],2,FALSE)</f>
        <v>America</v>
      </c>
      <c r="M995" s="6">
        <f>VLOOKUP(tblSalaries[[#This Row],[clean Country]],tblCountries[[Mapping]:[geo_latitude]],3,FALSE)</f>
        <v>-96.081121840459303</v>
      </c>
      <c r="N995" s="6">
        <f>VLOOKUP(tblSalaries[[#This Row],[clean Country]],tblCountries[[Mapping]:[geo_latitude]],4,FALSE)</f>
        <v>62.8661033080922</v>
      </c>
      <c r="O995" s="6" t="s">
        <v>25</v>
      </c>
      <c r="P995" s="6"/>
      <c r="Q995" s="6" t="str">
        <f>IF(tblSalaries[[#This Row],[Years of Experience]]&lt;5,"&lt;5",IF(tblSalaries[[#This Row],[Years of Experience]]&lt;10,"&lt;10",IF(tblSalaries[[#This Row],[Years of Experience]]&lt;15,"&lt;15",IF(tblSalaries[[#This Row],[Years of Experience]]&lt;20,"&lt;20"," &gt;20"))))</f>
        <v>&lt;5</v>
      </c>
      <c r="R995" s="14">
        <v>978</v>
      </c>
      <c r="S995" s="14">
        <f>VLOOKUP(tblSalaries[[#This Row],[clean Country]],Table3[[Country]:[GNI]],2,FALSE)</f>
        <v>38370</v>
      </c>
      <c r="T995" s="18">
        <f>tblSalaries[[#This Row],[Salary in USD]]/tblSalaries[[#This Row],[PPP GNI]]</f>
        <v>1.0791243158717749</v>
      </c>
      <c r="U995" s="27">
        <f>IF(ISNUMBER(VLOOKUP(tblSalaries[[#This Row],[clean Country]],calc!$B$22:$C$127,2,TRUE)),tblSalaries[[#This Row],[Salary in USD]],0.001)</f>
        <v>1E-3</v>
      </c>
    </row>
    <row r="996" spans="2:21" ht="15" customHeight="1" x14ac:dyDescent="0.25">
      <c r="B996" s="6" t="s">
        <v>2096</v>
      </c>
      <c r="C996" s="7">
        <v>41055.027407407404</v>
      </c>
      <c r="D996" s="8">
        <v>42000</v>
      </c>
      <c r="E996" s="6">
        <v>42000</v>
      </c>
      <c r="F996" s="6" t="s">
        <v>86</v>
      </c>
      <c r="G996" s="9">
        <f>tblSalaries[[#This Row],[clean Salary (in local currency)]]*VLOOKUP(tblSalaries[[#This Row],[Currency]],tblXrate[],2,FALSE)</f>
        <v>41301.183967273726</v>
      </c>
      <c r="H996" s="6" t="s">
        <v>148</v>
      </c>
      <c r="I996" s="6" t="s">
        <v>20</v>
      </c>
      <c r="J996" s="6" t="s">
        <v>88</v>
      </c>
      <c r="K996" s="6" t="str">
        <f>VLOOKUP(tblSalaries[[#This Row],[Where do you work]],tblCountries[[Actual]:[Mapping]],2,FALSE)</f>
        <v>Canada</v>
      </c>
      <c r="L996" s="6" t="str">
        <f>VLOOKUP(tblSalaries[[#This Row],[clean Country]],tblCountries[[Mapping]:[Region]],2,FALSE)</f>
        <v>America</v>
      </c>
      <c r="M996" s="6">
        <f>VLOOKUP(tblSalaries[[#This Row],[clean Country]],tblCountries[[Mapping]:[geo_latitude]],3,FALSE)</f>
        <v>-96.081121840459303</v>
      </c>
      <c r="N996" s="6">
        <f>VLOOKUP(tblSalaries[[#This Row],[clean Country]],tblCountries[[Mapping]:[geo_latitude]],4,FALSE)</f>
        <v>62.8661033080922</v>
      </c>
      <c r="O996" s="6" t="s">
        <v>9</v>
      </c>
      <c r="P996" s="6"/>
      <c r="Q996" s="6" t="str">
        <f>IF(tblSalaries[[#This Row],[Years of Experience]]&lt;5,"&lt;5",IF(tblSalaries[[#This Row],[Years of Experience]]&lt;10,"&lt;10",IF(tblSalaries[[#This Row],[Years of Experience]]&lt;15,"&lt;15",IF(tblSalaries[[#This Row],[Years of Experience]]&lt;20,"&lt;20"," &gt;20"))))</f>
        <v>&lt;5</v>
      </c>
      <c r="R996" s="14">
        <v>979</v>
      </c>
      <c r="S996" s="14">
        <f>VLOOKUP(tblSalaries[[#This Row],[clean Country]],Table3[[Country]:[GNI]],2,FALSE)</f>
        <v>38370</v>
      </c>
      <c r="T996" s="18">
        <f>tblSalaries[[#This Row],[Salary in USD]]/tblSalaries[[#This Row],[PPP GNI]]</f>
        <v>1.0763925975312412</v>
      </c>
      <c r="U996" s="27">
        <f>IF(ISNUMBER(VLOOKUP(tblSalaries[[#This Row],[clean Country]],calc!$B$22:$C$127,2,TRUE)),tblSalaries[[#This Row],[Salary in USD]],0.001)</f>
        <v>1E-3</v>
      </c>
    </row>
    <row r="997" spans="2:21" ht="15" customHeight="1" x14ac:dyDescent="0.25">
      <c r="B997" s="6" t="s">
        <v>2305</v>
      </c>
      <c r="C997" s="7">
        <v>41055.05740740741</v>
      </c>
      <c r="D997" s="8">
        <v>42000</v>
      </c>
      <c r="E997" s="6">
        <v>42000</v>
      </c>
      <c r="F997" s="6" t="s">
        <v>86</v>
      </c>
      <c r="G997" s="9">
        <f>tblSalaries[[#This Row],[clean Salary (in local currency)]]*VLOOKUP(tblSalaries[[#This Row],[Currency]],tblXrate[],2,FALSE)</f>
        <v>41301.183967273726</v>
      </c>
      <c r="H997" s="6" t="s">
        <v>14</v>
      </c>
      <c r="I997" s="6" t="s">
        <v>20</v>
      </c>
      <c r="J997" s="6" t="s">
        <v>88</v>
      </c>
      <c r="K997" s="6" t="str">
        <f>VLOOKUP(tblSalaries[[#This Row],[Where do you work]],tblCountries[[Actual]:[Mapping]],2,FALSE)</f>
        <v>Canada</v>
      </c>
      <c r="L997" s="6" t="str">
        <f>VLOOKUP(tblSalaries[[#This Row],[clean Country]],tblCountries[[Mapping]:[Region]],2,FALSE)</f>
        <v>America</v>
      </c>
      <c r="M997" s="6">
        <f>VLOOKUP(tblSalaries[[#This Row],[clean Country]],tblCountries[[Mapping]:[geo_latitude]],3,FALSE)</f>
        <v>-96.081121840459303</v>
      </c>
      <c r="N997" s="6">
        <f>VLOOKUP(tblSalaries[[#This Row],[clean Country]],tblCountries[[Mapping]:[geo_latitude]],4,FALSE)</f>
        <v>62.8661033080922</v>
      </c>
      <c r="O997" s="6" t="s">
        <v>13</v>
      </c>
      <c r="P997" s="6"/>
      <c r="Q997" s="6" t="str">
        <f>IF(tblSalaries[[#This Row],[Years of Experience]]&lt;5,"&lt;5",IF(tblSalaries[[#This Row],[Years of Experience]]&lt;10,"&lt;10",IF(tblSalaries[[#This Row],[Years of Experience]]&lt;15,"&lt;15",IF(tblSalaries[[#This Row],[Years of Experience]]&lt;20,"&lt;20"," &gt;20"))))</f>
        <v>&lt;5</v>
      </c>
      <c r="R997" s="14">
        <v>980</v>
      </c>
      <c r="S997" s="14">
        <f>VLOOKUP(tblSalaries[[#This Row],[clean Country]],Table3[[Country]:[GNI]],2,FALSE)</f>
        <v>38370</v>
      </c>
      <c r="T997" s="18">
        <f>tblSalaries[[#This Row],[Salary in USD]]/tblSalaries[[#This Row],[PPP GNI]]</f>
        <v>1.0763925975312412</v>
      </c>
      <c r="U997" s="27">
        <f>IF(ISNUMBER(VLOOKUP(tblSalaries[[#This Row],[clean Country]],calc!$B$22:$C$127,2,TRUE)),tblSalaries[[#This Row],[Salary in USD]],0.001)</f>
        <v>1E-3</v>
      </c>
    </row>
    <row r="998" spans="2:21" ht="15" customHeight="1" x14ac:dyDescent="0.25">
      <c r="B998" s="6" t="s">
        <v>2035</v>
      </c>
      <c r="C998" s="7">
        <v>41054.200381944444</v>
      </c>
      <c r="D998" s="8">
        <v>2700</v>
      </c>
      <c r="E998" s="6">
        <v>32400</v>
      </c>
      <c r="F998" s="6" t="s">
        <v>22</v>
      </c>
      <c r="G998" s="9">
        <f>tblSalaries[[#This Row],[clean Salary (in local currency)]]*VLOOKUP(tblSalaries[[#This Row],[Currency]],tblXrate[],2,FALSE)</f>
        <v>41160.941823328096</v>
      </c>
      <c r="H998" s="6" t="s">
        <v>58</v>
      </c>
      <c r="I998" s="6" t="s">
        <v>52</v>
      </c>
      <c r="J998" s="6" t="s">
        <v>59</v>
      </c>
      <c r="K998" s="6" t="str">
        <f>VLOOKUP(tblSalaries[[#This Row],[Where do you work]],tblCountries[[Actual]:[Mapping]],2,FALSE)</f>
        <v>Belgium</v>
      </c>
      <c r="L998" s="6" t="str">
        <f>VLOOKUP(tblSalaries[[#This Row],[clean Country]],tblCountries[[Mapping]:[Region]],2,FALSE)</f>
        <v>Europe</v>
      </c>
      <c r="M998" s="6">
        <f>VLOOKUP(tblSalaries[[#This Row],[clean Country]],tblCountries[[Mapping]:[geo_latitude]],3,FALSE)</f>
        <v>4.5788363560432002</v>
      </c>
      <c r="N998" s="6">
        <f>VLOOKUP(tblSalaries[[#This Row],[clean Country]],tblCountries[[Mapping]:[geo_latitude]],4,FALSE)</f>
        <v>50.672589467867503</v>
      </c>
      <c r="O998" s="6" t="s">
        <v>9</v>
      </c>
      <c r="P998" s="6"/>
      <c r="Q998" s="6" t="str">
        <f>IF(tblSalaries[[#This Row],[Years of Experience]]&lt;5,"&lt;5",IF(tblSalaries[[#This Row],[Years of Experience]]&lt;10,"&lt;10",IF(tblSalaries[[#This Row],[Years of Experience]]&lt;15,"&lt;15",IF(tblSalaries[[#This Row],[Years of Experience]]&lt;20,"&lt;20"," &gt;20"))))</f>
        <v>&lt;5</v>
      </c>
      <c r="R998" s="14">
        <v>981</v>
      </c>
      <c r="S998" s="14">
        <f>VLOOKUP(tblSalaries[[#This Row],[clean Country]],Table3[[Country]:[GNI]],2,FALSE)</f>
        <v>38290</v>
      </c>
      <c r="T998" s="18">
        <f>tblSalaries[[#This Row],[Salary in USD]]/tblSalaries[[#This Row],[PPP GNI]]</f>
        <v>1.0749788932705171</v>
      </c>
      <c r="U998" s="27">
        <f>IF(ISNUMBER(VLOOKUP(tblSalaries[[#This Row],[clean Country]],calc!$B$22:$C$127,2,TRUE)),tblSalaries[[#This Row],[Salary in USD]],0.001)</f>
        <v>41160.941823328096</v>
      </c>
    </row>
    <row r="999" spans="2:21" ht="15" customHeight="1" x14ac:dyDescent="0.25">
      <c r="B999" s="6" t="s">
        <v>2038</v>
      </c>
      <c r="C999" s="7">
        <v>41054.205416666664</v>
      </c>
      <c r="D999" s="8">
        <v>41000</v>
      </c>
      <c r="E999" s="6">
        <v>41000</v>
      </c>
      <c r="F999" s="6" t="s">
        <v>6</v>
      </c>
      <c r="G999" s="9">
        <f>tblSalaries[[#This Row],[clean Salary (in local currency)]]*VLOOKUP(tblSalaries[[#This Row],[Currency]],tblXrate[],2,FALSE)</f>
        <v>41000</v>
      </c>
      <c r="H999" s="6" t="s">
        <v>64</v>
      </c>
      <c r="I999" s="6" t="s">
        <v>52</v>
      </c>
      <c r="J999" s="6" t="s">
        <v>65</v>
      </c>
      <c r="K999" s="6" t="str">
        <f>VLOOKUP(tblSalaries[[#This Row],[Where do you work]],tblCountries[[Actual]:[Mapping]],2,FALSE)</f>
        <v>Russia</v>
      </c>
      <c r="L999" s="6" t="str">
        <f>VLOOKUP(tblSalaries[[#This Row],[clean Country]],tblCountries[[Mapping]:[Region]],2,FALSE)</f>
        <v>Europe</v>
      </c>
      <c r="M999" s="6">
        <f>VLOOKUP(tblSalaries[[#This Row],[clean Country]],tblCountries[[Mapping]:[geo_latitude]],3,FALSE)</f>
        <v>36.38671875</v>
      </c>
      <c r="N999" s="6">
        <f>VLOOKUP(tblSalaries[[#This Row],[clean Country]],tblCountries[[Mapping]:[geo_latitude]],4,FALSE)</f>
        <v>57.515822865538802</v>
      </c>
      <c r="O999" s="6" t="s">
        <v>13</v>
      </c>
      <c r="P999" s="6"/>
      <c r="Q999" s="6" t="str">
        <f>IF(tblSalaries[[#This Row],[Years of Experience]]&lt;5,"&lt;5",IF(tblSalaries[[#This Row],[Years of Experience]]&lt;10,"&lt;10",IF(tblSalaries[[#This Row],[Years of Experience]]&lt;15,"&lt;15",IF(tblSalaries[[#This Row],[Years of Experience]]&lt;20,"&lt;20"," &gt;20"))))</f>
        <v>&lt;5</v>
      </c>
      <c r="R999" s="14">
        <v>982</v>
      </c>
      <c r="S999" s="14">
        <f>VLOOKUP(tblSalaries[[#This Row],[clean Country]],Table3[[Country]:[GNI]],2,FALSE)</f>
        <v>19240</v>
      </c>
      <c r="T999" s="18">
        <f>tblSalaries[[#This Row],[Salary in USD]]/tblSalaries[[#This Row],[PPP GNI]]</f>
        <v>2.130977130977131</v>
      </c>
      <c r="U999" s="27">
        <f>IF(ISNUMBER(VLOOKUP(tblSalaries[[#This Row],[clean Country]],calc!$B$22:$C$127,2,TRUE)),tblSalaries[[#This Row],[Salary in USD]],0.001)</f>
        <v>41000</v>
      </c>
    </row>
    <row r="1000" spans="2:21" ht="15" customHeight="1" x14ac:dyDescent="0.25">
      <c r="B1000" s="6" t="s">
        <v>2066</v>
      </c>
      <c r="C1000" s="7">
        <v>41054.292268518519</v>
      </c>
      <c r="D1000" s="8">
        <v>41000</v>
      </c>
      <c r="E1000" s="6">
        <v>41000</v>
      </c>
      <c r="F1000" s="6" t="s">
        <v>6</v>
      </c>
      <c r="G1000" s="9">
        <f>tblSalaries[[#This Row],[clean Salary (in local currency)]]*VLOOKUP(tblSalaries[[#This Row],[Currency]],tblXrate[],2,FALSE)</f>
        <v>41000</v>
      </c>
      <c r="H1000" s="6" t="s">
        <v>67</v>
      </c>
      <c r="I1000" s="6" t="s">
        <v>67</v>
      </c>
      <c r="J1000" s="6" t="s">
        <v>15</v>
      </c>
      <c r="K1000" s="6" t="str">
        <f>VLOOKUP(tblSalaries[[#This Row],[Where do you work]],tblCountries[[Actual]:[Mapping]],2,FALSE)</f>
        <v>USA</v>
      </c>
      <c r="L1000" s="6" t="str">
        <f>VLOOKUP(tblSalaries[[#This Row],[clean Country]],tblCountries[[Mapping]:[Region]],2,FALSE)</f>
        <v>America</v>
      </c>
      <c r="M1000" s="6">
        <f>VLOOKUP(tblSalaries[[#This Row],[clean Country]],tblCountries[[Mapping]:[geo_latitude]],3,FALSE)</f>
        <v>-100.37109375</v>
      </c>
      <c r="N1000" s="6">
        <f>VLOOKUP(tblSalaries[[#This Row],[clean Country]],tblCountries[[Mapping]:[geo_latitude]],4,FALSE)</f>
        <v>40.580584664127599</v>
      </c>
      <c r="O1000" s="6" t="s">
        <v>9</v>
      </c>
      <c r="P1000" s="6"/>
      <c r="Q1000" s="6" t="str">
        <f>IF(tblSalaries[[#This Row],[Years of Experience]]&lt;5,"&lt;5",IF(tblSalaries[[#This Row],[Years of Experience]]&lt;10,"&lt;10",IF(tblSalaries[[#This Row],[Years of Experience]]&lt;15,"&lt;15",IF(tblSalaries[[#This Row],[Years of Experience]]&lt;20,"&lt;20"," &gt;20"))))</f>
        <v>&lt;5</v>
      </c>
      <c r="R1000" s="14">
        <v>983</v>
      </c>
      <c r="S1000" s="14">
        <f>VLOOKUP(tblSalaries[[#This Row],[clean Country]],Table3[[Country]:[GNI]],2,FALSE)</f>
        <v>47310</v>
      </c>
      <c r="T1000" s="18">
        <f>tblSalaries[[#This Row],[Salary in USD]]/tblSalaries[[#This Row],[PPP GNI]]</f>
        <v>0.86662439230606636</v>
      </c>
      <c r="U1000" s="27">
        <f>IF(ISNUMBER(VLOOKUP(tblSalaries[[#This Row],[clean Country]],calc!$B$22:$C$127,2,TRUE)),tblSalaries[[#This Row],[Salary in USD]],0.001)</f>
        <v>1E-3</v>
      </c>
    </row>
    <row r="1001" spans="2:21" ht="15" customHeight="1" x14ac:dyDescent="0.25">
      <c r="B1001" s="6" t="s">
        <v>2216</v>
      </c>
      <c r="C1001" s="7">
        <v>41055.038148148145</v>
      </c>
      <c r="D1001" s="8">
        <v>41000</v>
      </c>
      <c r="E1001" s="6">
        <v>41000</v>
      </c>
      <c r="F1001" s="6" t="s">
        <v>6</v>
      </c>
      <c r="G1001" s="9">
        <f>tblSalaries[[#This Row],[clean Salary (in local currency)]]*VLOOKUP(tblSalaries[[#This Row],[Currency]],tblXrate[],2,FALSE)</f>
        <v>41000</v>
      </c>
      <c r="H1001" s="6" t="s">
        <v>286</v>
      </c>
      <c r="I1001" s="6" t="s">
        <v>52</v>
      </c>
      <c r="J1001" s="6" t="s">
        <v>15</v>
      </c>
      <c r="K1001" s="6" t="str">
        <f>VLOOKUP(tblSalaries[[#This Row],[Where do you work]],tblCountries[[Actual]:[Mapping]],2,FALSE)</f>
        <v>USA</v>
      </c>
      <c r="L1001" s="6" t="str">
        <f>VLOOKUP(tblSalaries[[#This Row],[clean Country]],tblCountries[[Mapping]:[Region]],2,FALSE)</f>
        <v>America</v>
      </c>
      <c r="M1001" s="6">
        <f>VLOOKUP(tblSalaries[[#This Row],[clean Country]],tblCountries[[Mapping]:[geo_latitude]],3,FALSE)</f>
        <v>-100.37109375</v>
      </c>
      <c r="N1001" s="6">
        <f>VLOOKUP(tblSalaries[[#This Row],[clean Country]],tblCountries[[Mapping]:[geo_latitude]],4,FALSE)</f>
        <v>40.580584664127599</v>
      </c>
      <c r="O1001" s="6" t="s">
        <v>13</v>
      </c>
      <c r="P1001" s="6"/>
      <c r="Q1001" s="6" t="str">
        <f>IF(tblSalaries[[#This Row],[Years of Experience]]&lt;5,"&lt;5",IF(tblSalaries[[#This Row],[Years of Experience]]&lt;10,"&lt;10",IF(tblSalaries[[#This Row],[Years of Experience]]&lt;15,"&lt;15",IF(tblSalaries[[#This Row],[Years of Experience]]&lt;20,"&lt;20"," &gt;20"))))</f>
        <v>&lt;5</v>
      </c>
      <c r="R1001" s="14">
        <v>984</v>
      </c>
      <c r="S1001" s="14">
        <f>VLOOKUP(tblSalaries[[#This Row],[clean Country]],Table3[[Country]:[GNI]],2,FALSE)</f>
        <v>47310</v>
      </c>
      <c r="T1001" s="18">
        <f>tblSalaries[[#This Row],[Salary in USD]]/tblSalaries[[#This Row],[PPP GNI]]</f>
        <v>0.86662439230606636</v>
      </c>
      <c r="U1001" s="27">
        <f>IF(ISNUMBER(VLOOKUP(tblSalaries[[#This Row],[clean Country]],calc!$B$22:$C$127,2,TRUE)),tblSalaries[[#This Row],[Salary in USD]],0.001)</f>
        <v>1E-3</v>
      </c>
    </row>
    <row r="1002" spans="2:21" ht="15" customHeight="1" x14ac:dyDescent="0.25">
      <c r="B1002" s="6" t="s">
        <v>2314</v>
      </c>
      <c r="C1002" s="7">
        <v>41055.05908564815</v>
      </c>
      <c r="D1002" s="8">
        <v>41000</v>
      </c>
      <c r="E1002" s="6">
        <v>41000</v>
      </c>
      <c r="F1002" s="6" t="s">
        <v>6</v>
      </c>
      <c r="G1002" s="9">
        <f>tblSalaries[[#This Row],[clean Salary (in local currency)]]*VLOOKUP(tblSalaries[[#This Row],[Currency]],tblXrate[],2,FALSE)</f>
        <v>41000</v>
      </c>
      <c r="H1002" s="6" t="s">
        <v>386</v>
      </c>
      <c r="I1002" s="6" t="s">
        <v>20</v>
      </c>
      <c r="J1002" s="6" t="s">
        <v>15</v>
      </c>
      <c r="K1002" s="6" t="str">
        <f>VLOOKUP(tblSalaries[[#This Row],[Where do you work]],tblCountries[[Actual]:[Mapping]],2,FALSE)</f>
        <v>USA</v>
      </c>
      <c r="L1002" s="6" t="str">
        <f>VLOOKUP(tblSalaries[[#This Row],[clean Country]],tblCountries[[Mapping]:[Region]],2,FALSE)</f>
        <v>America</v>
      </c>
      <c r="M1002" s="6">
        <f>VLOOKUP(tblSalaries[[#This Row],[clean Country]],tblCountries[[Mapping]:[geo_latitude]],3,FALSE)</f>
        <v>-100.37109375</v>
      </c>
      <c r="N1002" s="6">
        <f>VLOOKUP(tblSalaries[[#This Row],[clean Country]],tblCountries[[Mapping]:[geo_latitude]],4,FALSE)</f>
        <v>40.580584664127599</v>
      </c>
      <c r="O1002" s="6" t="s">
        <v>9</v>
      </c>
      <c r="P1002" s="6"/>
      <c r="Q1002" s="6" t="str">
        <f>IF(tblSalaries[[#This Row],[Years of Experience]]&lt;5,"&lt;5",IF(tblSalaries[[#This Row],[Years of Experience]]&lt;10,"&lt;10",IF(tblSalaries[[#This Row],[Years of Experience]]&lt;15,"&lt;15",IF(tblSalaries[[#This Row],[Years of Experience]]&lt;20,"&lt;20"," &gt;20"))))</f>
        <v>&lt;5</v>
      </c>
      <c r="R1002" s="14">
        <v>985</v>
      </c>
      <c r="S1002" s="14">
        <f>VLOOKUP(tblSalaries[[#This Row],[clean Country]],Table3[[Country]:[GNI]],2,FALSE)</f>
        <v>47310</v>
      </c>
      <c r="T1002" s="18">
        <f>tblSalaries[[#This Row],[Salary in USD]]/tblSalaries[[#This Row],[PPP GNI]]</f>
        <v>0.86662439230606636</v>
      </c>
      <c r="U1002" s="27">
        <f>IF(ISNUMBER(VLOOKUP(tblSalaries[[#This Row],[clean Country]],calc!$B$22:$C$127,2,TRUE)),tblSalaries[[#This Row],[Salary in USD]],0.001)</f>
        <v>1E-3</v>
      </c>
    </row>
    <row r="1003" spans="2:21" ht="15" customHeight="1" x14ac:dyDescent="0.25">
      <c r="B1003" s="6" t="s">
        <v>2761</v>
      </c>
      <c r="C1003" s="7">
        <v>41055.725474537037</v>
      </c>
      <c r="D1003" s="8">
        <v>41000</v>
      </c>
      <c r="E1003" s="6">
        <v>41000</v>
      </c>
      <c r="F1003" s="6" t="s">
        <v>6</v>
      </c>
      <c r="G1003" s="9">
        <f>tblSalaries[[#This Row],[clean Salary (in local currency)]]*VLOOKUP(tblSalaries[[#This Row],[Currency]],tblXrate[],2,FALSE)</f>
        <v>41000</v>
      </c>
      <c r="H1003" s="6" t="s">
        <v>207</v>
      </c>
      <c r="I1003" s="6" t="s">
        <v>20</v>
      </c>
      <c r="J1003" s="6" t="s">
        <v>15</v>
      </c>
      <c r="K1003" s="6" t="str">
        <f>VLOOKUP(tblSalaries[[#This Row],[Where do you work]],tblCountries[[Actual]:[Mapping]],2,FALSE)</f>
        <v>USA</v>
      </c>
      <c r="L1003" s="6" t="str">
        <f>VLOOKUP(tblSalaries[[#This Row],[clean Country]],tblCountries[[Mapping]:[Region]],2,FALSE)</f>
        <v>America</v>
      </c>
      <c r="M1003" s="6">
        <f>VLOOKUP(tblSalaries[[#This Row],[clean Country]],tblCountries[[Mapping]:[geo_latitude]],3,FALSE)</f>
        <v>-100.37109375</v>
      </c>
      <c r="N1003" s="6">
        <f>VLOOKUP(tblSalaries[[#This Row],[clean Country]],tblCountries[[Mapping]:[geo_latitude]],4,FALSE)</f>
        <v>40.580584664127599</v>
      </c>
      <c r="O1003" s="6" t="s">
        <v>13</v>
      </c>
      <c r="P1003" s="6">
        <v>4</v>
      </c>
      <c r="Q1003" s="6" t="str">
        <f>IF(tblSalaries[[#This Row],[Years of Experience]]&lt;5,"&lt;5",IF(tblSalaries[[#This Row],[Years of Experience]]&lt;10,"&lt;10",IF(tblSalaries[[#This Row],[Years of Experience]]&lt;15,"&lt;15",IF(tblSalaries[[#This Row],[Years of Experience]]&lt;20,"&lt;20"," &gt;20"))))</f>
        <v>&lt;5</v>
      </c>
      <c r="R1003" s="14">
        <v>986</v>
      </c>
      <c r="S1003" s="14">
        <f>VLOOKUP(tblSalaries[[#This Row],[clean Country]],Table3[[Country]:[GNI]],2,FALSE)</f>
        <v>47310</v>
      </c>
      <c r="T1003" s="18">
        <f>tblSalaries[[#This Row],[Salary in USD]]/tblSalaries[[#This Row],[PPP GNI]]</f>
        <v>0.86662439230606636</v>
      </c>
      <c r="U1003" s="27">
        <f>IF(ISNUMBER(VLOOKUP(tblSalaries[[#This Row],[clean Country]],calc!$B$22:$C$127,2,TRUE)),tblSalaries[[#This Row],[Salary in USD]],0.001)</f>
        <v>1E-3</v>
      </c>
    </row>
    <row r="1004" spans="2:21" ht="15" customHeight="1" x14ac:dyDescent="0.25">
      <c r="B1004" s="6" t="s">
        <v>3319</v>
      </c>
      <c r="C1004" s="7">
        <v>41058.73605324074</v>
      </c>
      <c r="D1004" s="8" t="s">
        <v>1504</v>
      </c>
      <c r="E1004" s="6">
        <v>41000</v>
      </c>
      <c r="F1004" s="6" t="s">
        <v>6</v>
      </c>
      <c r="G1004" s="9">
        <f>tblSalaries[[#This Row],[clean Salary (in local currency)]]*VLOOKUP(tblSalaries[[#This Row],[Currency]],tblXrate[],2,FALSE)</f>
        <v>41000</v>
      </c>
      <c r="H1004" s="6" t="s">
        <v>1505</v>
      </c>
      <c r="I1004" s="6" t="s">
        <v>52</v>
      </c>
      <c r="J1004" s="6" t="s">
        <v>416</v>
      </c>
      <c r="K1004" s="6" t="str">
        <f>VLOOKUP(tblSalaries[[#This Row],[Where do you work]],tblCountries[[Actual]:[Mapping]],2,FALSE)</f>
        <v>Israel</v>
      </c>
      <c r="L1004" s="6" t="str">
        <f>VLOOKUP(tblSalaries[[#This Row],[clean Country]],tblCountries[[Mapping]:[Region]],2,FALSE)</f>
        <v>MENA</v>
      </c>
      <c r="M1004" s="6">
        <f>VLOOKUP(tblSalaries[[#This Row],[clean Country]],tblCountries[[Mapping]:[geo_latitude]],3,FALSE)</f>
        <v>34.976029031563399</v>
      </c>
      <c r="N1004" s="6">
        <f>VLOOKUP(tblSalaries[[#This Row],[clean Country]],tblCountries[[Mapping]:[geo_latitude]],4,FALSE)</f>
        <v>31.563409567095999</v>
      </c>
      <c r="O1004" s="6" t="s">
        <v>18</v>
      </c>
      <c r="P1004" s="6">
        <v>4</v>
      </c>
      <c r="Q1004" s="6" t="str">
        <f>IF(tblSalaries[[#This Row],[Years of Experience]]&lt;5,"&lt;5",IF(tblSalaries[[#This Row],[Years of Experience]]&lt;10,"&lt;10",IF(tblSalaries[[#This Row],[Years of Experience]]&lt;15,"&lt;15",IF(tblSalaries[[#This Row],[Years of Experience]]&lt;20,"&lt;20"," &gt;20"))))</f>
        <v>&lt;5</v>
      </c>
      <c r="R1004" s="14">
        <v>987</v>
      </c>
      <c r="S1004" s="14">
        <f>VLOOKUP(tblSalaries[[#This Row],[clean Country]],Table3[[Country]:[GNI]],2,FALSE)</f>
        <v>27660</v>
      </c>
      <c r="T1004" s="18">
        <f>tblSalaries[[#This Row],[Salary in USD]]/tblSalaries[[#This Row],[PPP GNI]]</f>
        <v>1.4822848879248012</v>
      </c>
      <c r="U1004" s="27">
        <f>IF(ISNUMBER(VLOOKUP(tblSalaries[[#This Row],[clean Country]],calc!$B$22:$C$127,2,TRUE)),tblSalaries[[#This Row],[Salary in USD]],0.001)</f>
        <v>41000</v>
      </c>
    </row>
    <row r="1005" spans="2:21" ht="15" customHeight="1" x14ac:dyDescent="0.25">
      <c r="B1005" s="6" t="s">
        <v>3432</v>
      </c>
      <c r="C1005" s="7">
        <v>41059.56722222222</v>
      </c>
      <c r="D1005" s="8">
        <v>41000</v>
      </c>
      <c r="E1005" s="6">
        <v>41000</v>
      </c>
      <c r="F1005" s="6" t="s">
        <v>6</v>
      </c>
      <c r="G1005" s="9">
        <f>tblSalaries[[#This Row],[clean Salary (in local currency)]]*VLOOKUP(tblSalaries[[#This Row],[Currency]],tblXrate[],2,FALSE)</f>
        <v>41000</v>
      </c>
      <c r="H1005" s="6" t="s">
        <v>135</v>
      </c>
      <c r="I1005" s="6" t="s">
        <v>20</v>
      </c>
      <c r="J1005" s="6" t="s">
        <v>654</v>
      </c>
      <c r="K1005" s="6" t="str">
        <f>VLOOKUP(tblSalaries[[#This Row],[Where do you work]],tblCountries[[Actual]:[Mapping]],2,FALSE)</f>
        <v>Japan</v>
      </c>
      <c r="L1005" s="6" t="str">
        <f>VLOOKUP(tblSalaries[[#This Row],[clean Country]],tblCountries[[Mapping]:[Region]],2,FALSE)</f>
        <v>Asia</v>
      </c>
      <c r="M1005" s="6">
        <f>VLOOKUP(tblSalaries[[#This Row],[clean Country]],tblCountries[[Mapping]:[geo_latitude]],3,FALSE)</f>
        <v>136.329402140414</v>
      </c>
      <c r="N1005" s="6">
        <f>VLOOKUP(tblSalaries[[#This Row],[clean Country]],tblCountries[[Mapping]:[geo_latitude]],4,FALSE)</f>
        <v>35.945219199230898</v>
      </c>
      <c r="O1005" s="6" t="s">
        <v>18</v>
      </c>
      <c r="P1005" s="6">
        <v>2</v>
      </c>
      <c r="Q1005" s="6" t="str">
        <f>IF(tblSalaries[[#This Row],[Years of Experience]]&lt;5,"&lt;5",IF(tblSalaries[[#This Row],[Years of Experience]]&lt;10,"&lt;10",IF(tblSalaries[[#This Row],[Years of Experience]]&lt;15,"&lt;15",IF(tblSalaries[[#This Row],[Years of Experience]]&lt;20,"&lt;20"," &gt;20"))))</f>
        <v>&lt;5</v>
      </c>
      <c r="R1005" s="14">
        <v>988</v>
      </c>
      <c r="S1005" s="14">
        <f>VLOOKUP(tblSalaries[[#This Row],[clean Country]],Table3[[Country]:[GNI]],2,FALSE)</f>
        <v>34610</v>
      </c>
      <c r="T1005" s="18">
        <f>tblSalaries[[#This Row],[Salary in USD]]/tblSalaries[[#This Row],[PPP GNI]]</f>
        <v>1.1846287200231147</v>
      </c>
      <c r="U1005" s="27">
        <f>IF(ISNUMBER(VLOOKUP(tblSalaries[[#This Row],[clean Country]],calc!$B$22:$C$127,2,TRUE)),tblSalaries[[#This Row],[Salary in USD]],0.001)</f>
        <v>41000</v>
      </c>
    </row>
    <row r="1006" spans="2:21" ht="15" customHeight="1" x14ac:dyDescent="0.25">
      <c r="B1006" s="6" t="s">
        <v>3545</v>
      </c>
      <c r="C1006" s="7">
        <v>41061.174212962964</v>
      </c>
      <c r="D1006" s="8">
        <v>41000</v>
      </c>
      <c r="E1006" s="6">
        <v>41000</v>
      </c>
      <c r="F1006" s="6" t="s">
        <v>6</v>
      </c>
      <c r="G1006" s="9">
        <f>tblSalaries[[#This Row],[clean Salary (in local currency)]]*VLOOKUP(tblSalaries[[#This Row],[Currency]],tblXrate[],2,FALSE)</f>
        <v>41000</v>
      </c>
      <c r="H1006" s="6" t="s">
        <v>1180</v>
      </c>
      <c r="I1006" s="6" t="s">
        <v>356</v>
      </c>
      <c r="J1006" s="6" t="s">
        <v>15</v>
      </c>
      <c r="K1006" s="6" t="str">
        <f>VLOOKUP(tblSalaries[[#This Row],[Where do you work]],tblCountries[[Actual]:[Mapping]],2,FALSE)</f>
        <v>USA</v>
      </c>
      <c r="L1006" s="6" t="str">
        <f>VLOOKUP(tblSalaries[[#This Row],[clean Country]],tblCountries[[Mapping]:[Region]],2,FALSE)</f>
        <v>America</v>
      </c>
      <c r="M1006" s="6">
        <f>VLOOKUP(tblSalaries[[#This Row],[clean Country]],tblCountries[[Mapping]:[geo_latitude]],3,FALSE)</f>
        <v>-100.37109375</v>
      </c>
      <c r="N1006" s="6">
        <f>VLOOKUP(tblSalaries[[#This Row],[clean Country]],tblCountries[[Mapping]:[geo_latitude]],4,FALSE)</f>
        <v>40.580584664127599</v>
      </c>
      <c r="O1006" s="6" t="s">
        <v>9</v>
      </c>
      <c r="P1006" s="6">
        <v>10</v>
      </c>
      <c r="Q1006" s="6" t="str">
        <f>IF(tblSalaries[[#This Row],[Years of Experience]]&lt;5,"&lt;5",IF(tblSalaries[[#This Row],[Years of Experience]]&lt;10,"&lt;10",IF(tblSalaries[[#This Row],[Years of Experience]]&lt;15,"&lt;15",IF(tblSalaries[[#This Row],[Years of Experience]]&lt;20,"&lt;20"," &gt;20"))))</f>
        <v>&lt;15</v>
      </c>
      <c r="R1006" s="14">
        <v>989</v>
      </c>
      <c r="S1006" s="14">
        <f>VLOOKUP(tblSalaries[[#This Row],[clean Country]],Table3[[Country]:[GNI]],2,FALSE)</f>
        <v>47310</v>
      </c>
      <c r="T1006" s="18">
        <f>tblSalaries[[#This Row],[Salary in USD]]/tblSalaries[[#This Row],[PPP GNI]]</f>
        <v>0.86662439230606636</v>
      </c>
      <c r="U1006" s="27">
        <f>IF(ISNUMBER(VLOOKUP(tblSalaries[[#This Row],[clean Country]],calc!$B$22:$C$127,2,TRUE)),tblSalaries[[#This Row],[Salary in USD]],0.001)</f>
        <v>1E-3</v>
      </c>
    </row>
    <row r="1007" spans="2:21" ht="15" customHeight="1" x14ac:dyDescent="0.25">
      <c r="B1007" s="6" t="s">
        <v>3038</v>
      </c>
      <c r="C1007" s="7">
        <v>41057.596296296295</v>
      </c>
      <c r="D1007" s="8">
        <v>26000</v>
      </c>
      <c r="E1007" s="6">
        <v>26000</v>
      </c>
      <c r="F1007" s="6" t="s">
        <v>69</v>
      </c>
      <c r="G1007" s="9">
        <f>tblSalaries[[#This Row],[clean Salary (in local currency)]]*VLOOKUP(tblSalaries[[#This Row],[Currency]],tblXrate[],2,FALSE)</f>
        <v>40980.635073749385</v>
      </c>
      <c r="H1007" s="6" t="s">
        <v>356</v>
      </c>
      <c r="I1007" s="6" t="s">
        <v>356</v>
      </c>
      <c r="J1007" s="6" t="s">
        <v>71</v>
      </c>
      <c r="K1007" s="6" t="str">
        <f>VLOOKUP(tblSalaries[[#This Row],[Where do you work]],tblCountries[[Actual]:[Mapping]],2,FALSE)</f>
        <v>UK</v>
      </c>
      <c r="L1007" s="6" t="str">
        <f>VLOOKUP(tblSalaries[[#This Row],[clean Country]],tblCountries[[Mapping]:[Region]],2,FALSE)</f>
        <v>Europe</v>
      </c>
      <c r="M1007" s="6">
        <f>VLOOKUP(tblSalaries[[#This Row],[clean Country]],tblCountries[[Mapping]:[geo_latitude]],3,FALSE)</f>
        <v>-3.2765753000000002</v>
      </c>
      <c r="N1007" s="6">
        <f>VLOOKUP(tblSalaries[[#This Row],[clean Country]],tblCountries[[Mapping]:[geo_latitude]],4,FALSE)</f>
        <v>54.702354499999998</v>
      </c>
      <c r="O1007" s="6" t="s">
        <v>13</v>
      </c>
      <c r="P1007" s="6">
        <v>8</v>
      </c>
      <c r="Q1007" s="6" t="str">
        <f>IF(tblSalaries[[#This Row],[Years of Experience]]&lt;5,"&lt;5",IF(tblSalaries[[#This Row],[Years of Experience]]&lt;10,"&lt;10",IF(tblSalaries[[#This Row],[Years of Experience]]&lt;15,"&lt;15",IF(tblSalaries[[#This Row],[Years of Experience]]&lt;20,"&lt;20"," &gt;20"))))</f>
        <v>&lt;10</v>
      </c>
      <c r="R1007" s="14">
        <v>990</v>
      </c>
      <c r="S1007" s="14">
        <f>VLOOKUP(tblSalaries[[#This Row],[clean Country]],Table3[[Country]:[GNI]],2,FALSE)</f>
        <v>35840</v>
      </c>
      <c r="T1007" s="18">
        <f>tblSalaries[[#This Row],[Salary in USD]]/tblSalaries[[#This Row],[PPP GNI]]</f>
        <v>1.1434328982630966</v>
      </c>
      <c r="U1007" s="27">
        <f>IF(ISNUMBER(VLOOKUP(tblSalaries[[#This Row],[clean Country]],calc!$B$22:$C$127,2,TRUE)),tblSalaries[[#This Row],[Salary in USD]],0.001)</f>
        <v>40980.635073749385</v>
      </c>
    </row>
    <row r="1008" spans="2:21" ht="15" customHeight="1" x14ac:dyDescent="0.25">
      <c r="B1008" s="6" t="s">
        <v>3212</v>
      </c>
      <c r="C1008" s="7">
        <v>41058.092037037037</v>
      </c>
      <c r="D1008" s="8" t="s">
        <v>1382</v>
      </c>
      <c r="E1008" s="6">
        <v>26000</v>
      </c>
      <c r="F1008" s="6" t="s">
        <v>69</v>
      </c>
      <c r="G1008" s="9">
        <f>tblSalaries[[#This Row],[clean Salary (in local currency)]]*VLOOKUP(tblSalaries[[#This Row],[Currency]],tblXrate[],2,FALSE)</f>
        <v>40980.635073749385</v>
      </c>
      <c r="H1008" s="6" t="s">
        <v>207</v>
      </c>
      <c r="I1008" s="6" t="s">
        <v>20</v>
      </c>
      <c r="J1008" s="6" t="s">
        <v>71</v>
      </c>
      <c r="K1008" s="6" t="str">
        <f>VLOOKUP(tblSalaries[[#This Row],[Where do you work]],tblCountries[[Actual]:[Mapping]],2,FALSE)</f>
        <v>UK</v>
      </c>
      <c r="L1008" s="6" t="str">
        <f>VLOOKUP(tblSalaries[[#This Row],[clean Country]],tblCountries[[Mapping]:[Region]],2,FALSE)</f>
        <v>Europe</v>
      </c>
      <c r="M1008" s="6">
        <f>VLOOKUP(tblSalaries[[#This Row],[clean Country]],tblCountries[[Mapping]:[geo_latitude]],3,FALSE)</f>
        <v>-3.2765753000000002</v>
      </c>
      <c r="N1008" s="6">
        <f>VLOOKUP(tblSalaries[[#This Row],[clean Country]],tblCountries[[Mapping]:[geo_latitude]],4,FALSE)</f>
        <v>54.702354499999998</v>
      </c>
      <c r="O1008" s="6" t="s">
        <v>9</v>
      </c>
      <c r="P1008" s="6">
        <v>2</v>
      </c>
      <c r="Q1008" s="6" t="str">
        <f>IF(tblSalaries[[#This Row],[Years of Experience]]&lt;5,"&lt;5",IF(tblSalaries[[#This Row],[Years of Experience]]&lt;10,"&lt;10",IF(tblSalaries[[#This Row],[Years of Experience]]&lt;15,"&lt;15",IF(tblSalaries[[#This Row],[Years of Experience]]&lt;20,"&lt;20"," &gt;20"))))</f>
        <v>&lt;5</v>
      </c>
      <c r="R1008" s="14">
        <v>991</v>
      </c>
      <c r="S1008" s="14">
        <f>VLOOKUP(tblSalaries[[#This Row],[clean Country]],Table3[[Country]:[GNI]],2,FALSE)</f>
        <v>35840</v>
      </c>
      <c r="T1008" s="18">
        <f>tblSalaries[[#This Row],[Salary in USD]]/tblSalaries[[#This Row],[PPP GNI]]</f>
        <v>1.1434328982630966</v>
      </c>
      <c r="U1008" s="27">
        <f>IF(ISNUMBER(VLOOKUP(tblSalaries[[#This Row],[clean Country]],calc!$B$22:$C$127,2,TRUE)),tblSalaries[[#This Row],[Salary in USD]],0.001)</f>
        <v>40980.635073749385</v>
      </c>
    </row>
    <row r="1009" spans="2:21" ht="15" customHeight="1" x14ac:dyDescent="0.25">
      <c r="B1009" s="6" t="s">
        <v>3315</v>
      </c>
      <c r="C1009" s="7">
        <v>41058.720289351855</v>
      </c>
      <c r="D1009" s="8" t="s">
        <v>1382</v>
      </c>
      <c r="E1009" s="6">
        <v>26000</v>
      </c>
      <c r="F1009" s="6" t="s">
        <v>69</v>
      </c>
      <c r="G1009" s="9">
        <f>tblSalaries[[#This Row],[clean Salary (in local currency)]]*VLOOKUP(tblSalaries[[#This Row],[Currency]],tblXrate[],2,FALSE)</f>
        <v>40980.635073749385</v>
      </c>
      <c r="H1009" s="6" t="s">
        <v>1500</v>
      </c>
      <c r="I1009" s="6" t="s">
        <v>20</v>
      </c>
      <c r="J1009" s="6" t="s">
        <v>71</v>
      </c>
      <c r="K1009" s="6" t="str">
        <f>VLOOKUP(tblSalaries[[#This Row],[Where do you work]],tblCountries[[Actual]:[Mapping]],2,FALSE)</f>
        <v>UK</v>
      </c>
      <c r="L1009" s="6" t="str">
        <f>VLOOKUP(tblSalaries[[#This Row],[clean Country]],tblCountries[[Mapping]:[Region]],2,FALSE)</f>
        <v>Europe</v>
      </c>
      <c r="M1009" s="6">
        <f>VLOOKUP(tblSalaries[[#This Row],[clean Country]],tblCountries[[Mapping]:[geo_latitude]],3,FALSE)</f>
        <v>-3.2765753000000002</v>
      </c>
      <c r="N1009" s="6">
        <f>VLOOKUP(tblSalaries[[#This Row],[clean Country]],tblCountries[[Mapping]:[geo_latitude]],4,FALSE)</f>
        <v>54.702354499999998</v>
      </c>
      <c r="O1009" s="6" t="s">
        <v>9</v>
      </c>
      <c r="P1009" s="6">
        <v>2</v>
      </c>
      <c r="Q1009" s="6" t="str">
        <f>IF(tblSalaries[[#This Row],[Years of Experience]]&lt;5,"&lt;5",IF(tblSalaries[[#This Row],[Years of Experience]]&lt;10,"&lt;10",IF(tblSalaries[[#This Row],[Years of Experience]]&lt;15,"&lt;15",IF(tblSalaries[[#This Row],[Years of Experience]]&lt;20,"&lt;20"," &gt;20"))))</f>
        <v>&lt;5</v>
      </c>
      <c r="R1009" s="14">
        <v>992</v>
      </c>
      <c r="S1009" s="14">
        <f>VLOOKUP(tblSalaries[[#This Row],[clean Country]],Table3[[Country]:[GNI]],2,FALSE)</f>
        <v>35840</v>
      </c>
      <c r="T1009" s="18">
        <f>tblSalaries[[#This Row],[Salary in USD]]/tblSalaries[[#This Row],[PPP GNI]]</f>
        <v>1.1434328982630966</v>
      </c>
      <c r="U1009" s="27">
        <f>IF(ISNUMBER(VLOOKUP(tblSalaries[[#This Row],[clean Country]],calc!$B$22:$C$127,2,TRUE)),tblSalaries[[#This Row],[Salary in USD]],0.001)</f>
        <v>40980.635073749385</v>
      </c>
    </row>
    <row r="1010" spans="2:21" ht="15" customHeight="1" x14ac:dyDescent="0.25">
      <c r="B1010" s="6" t="s">
        <v>2129</v>
      </c>
      <c r="C1010" s="7">
        <v>41055.029143518521</v>
      </c>
      <c r="D1010" s="8">
        <v>2300000</v>
      </c>
      <c r="E1010" s="6">
        <v>2300000</v>
      </c>
      <c r="F1010" s="6" t="s">
        <v>40</v>
      </c>
      <c r="G1010" s="9">
        <f>tblSalaries[[#This Row],[clean Salary (in local currency)]]*VLOOKUP(tblSalaries[[#This Row],[Currency]],tblXrate[],2,FALSE)</f>
        <v>40958.208381117904</v>
      </c>
      <c r="H1010" s="6" t="s">
        <v>190</v>
      </c>
      <c r="I1010" s="6" t="s">
        <v>20</v>
      </c>
      <c r="J1010" s="6" t="s">
        <v>8</v>
      </c>
      <c r="K1010" s="6" t="str">
        <f>VLOOKUP(tblSalaries[[#This Row],[Where do you work]],tblCountries[[Actual]:[Mapping]],2,FALSE)</f>
        <v>India</v>
      </c>
      <c r="L1010" s="6" t="str">
        <f>VLOOKUP(tblSalaries[[#This Row],[clean Country]],tblCountries[[Mapping]:[Region]],2,FALSE)</f>
        <v>Asia</v>
      </c>
      <c r="M1010" s="6">
        <f>VLOOKUP(tblSalaries[[#This Row],[clean Country]],tblCountries[[Mapping]:[geo_latitude]],3,FALSE)</f>
        <v>79.718824157759499</v>
      </c>
      <c r="N1010" s="6">
        <f>VLOOKUP(tblSalaries[[#This Row],[clean Country]],tblCountries[[Mapping]:[geo_latitude]],4,FALSE)</f>
        <v>22.134914550529199</v>
      </c>
      <c r="O1010" s="6" t="s">
        <v>25</v>
      </c>
      <c r="P1010" s="6"/>
      <c r="Q1010" s="6" t="str">
        <f>IF(tblSalaries[[#This Row],[Years of Experience]]&lt;5,"&lt;5",IF(tblSalaries[[#This Row],[Years of Experience]]&lt;10,"&lt;10",IF(tblSalaries[[#This Row],[Years of Experience]]&lt;15,"&lt;15",IF(tblSalaries[[#This Row],[Years of Experience]]&lt;20,"&lt;20"," &gt;20"))))</f>
        <v>&lt;5</v>
      </c>
      <c r="R1010" s="14">
        <v>993</v>
      </c>
      <c r="S1010" s="14">
        <f>VLOOKUP(tblSalaries[[#This Row],[clean Country]],Table3[[Country]:[GNI]],2,FALSE)</f>
        <v>3400</v>
      </c>
      <c r="T1010" s="18">
        <f>tblSalaries[[#This Row],[Salary in USD]]/tblSalaries[[#This Row],[PPP GNI]]</f>
        <v>12.046531876799383</v>
      </c>
      <c r="U1010" s="27">
        <f>IF(ISNUMBER(VLOOKUP(tblSalaries[[#This Row],[clean Country]],calc!$B$22:$C$127,2,TRUE)),tblSalaries[[#This Row],[Salary in USD]],0.001)</f>
        <v>40958.208381117904</v>
      </c>
    </row>
    <row r="1011" spans="2:21" ht="15" customHeight="1" x14ac:dyDescent="0.25">
      <c r="B1011" s="6" t="s">
        <v>2705</v>
      </c>
      <c r="C1011" s="7">
        <v>41055.594606481478</v>
      </c>
      <c r="D1011" s="8" t="s">
        <v>814</v>
      </c>
      <c r="E1011" s="6">
        <v>2300000</v>
      </c>
      <c r="F1011" s="6" t="s">
        <v>40</v>
      </c>
      <c r="G1011" s="9">
        <f>tblSalaries[[#This Row],[clean Salary (in local currency)]]*VLOOKUP(tblSalaries[[#This Row],[Currency]],tblXrate[],2,FALSE)</f>
        <v>40958.208381117904</v>
      </c>
      <c r="H1011" s="6" t="s">
        <v>256</v>
      </c>
      <c r="I1011" s="6" t="s">
        <v>20</v>
      </c>
      <c r="J1011" s="6" t="s">
        <v>8</v>
      </c>
      <c r="K1011" s="6" t="str">
        <f>VLOOKUP(tblSalaries[[#This Row],[Where do you work]],tblCountries[[Actual]:[Mapping]],2,FALSE)</f>
        <v>India</v>
      </c>
      <c r="L1011" s="6" t="str">
        <f>VLOOKUP(tblSalaries[[#This Row],[clean Country]],tblCountries[[Mapping]:[Region]],2,FALSE)</f>
        <v>Asia</v>
      </c>
      <c r="M1011" s="6">
        <f>VLOOKUP(tblSalaries[[#This Row],[clean Country]],tblCountries[[Mapping]:[geo_latitude]],3,FALSE)</f>
        <v>79.718824157759499</v>
      </c>
      <c r="N1011" s="6">
        <f>VLOOKUP(tblSalaries[[#This Row],[clean Country]],tblCountries[[Mapping]:[geo_latitude]],4,FALSE)</f>
        <v>22.134914550529199</v>
      </c>
      <c r="O1011" s="6" t="s">
        <v>13</v>
      </c>
      <c r="P1011" s="6">
        <v>5</v>
      </c>
      <c r="Q1011" s="6" t="str">
        <f>IF(tblSalaries[[#This Row],[Years of Experience]]&lt;5,"&lt;5",IF(tblSalaries[[#This Row],[Years of Experience]]&lt;10,"&lt;10",IF(tblSalaries[[#This Row],[Years of Experience]]&lt;15,"&lt;15",IF(tblSalaries[[#This Row],[Years of Experience]]&lt;20,"&lt;20"," &gt;20"))))</f>
        <v>&lt;10</v>
      </c>
      <c r="R1011" s="14">
        <v>994</v>
      </c>
      <c r="S1011" s="14">
        <f>VLOOKUP(tblSalaries[[#This Row],[clean Country]],Table3[[Country]:[GNI]],2,FALSE)</f>
        <v>3400</v>
      </c>
      <c r="T1011" s="18">
        <f>tblSalaries[[#This Row],[Salary in USD]]/tblSalaries[[#This Row],[PPP GNI]]</f>
        <v>12.046531876799383</v>
      </c>
      <c r="U1011" s="27">
        <f>IF(ISNUMBER(VLOOKUP(tblSalaries[[#This Row],[clean Country]],calc!$B$22:$C$127,2,TRUE)),tblSalaries[[#This Row],[Salary in USD]],0.001)</f>
        <v>40958.208381117904</v>
      </c>
    </row>
    <row r="1012" spans="2:21" ht="15" customHeight="1" x14ac:dyDescent="0.25">
      <c r="B1012" s="6" t="s">
        <v>2885</v>
      </c>
      <c r="C1012" s="7">
        <v>41056.598738425928</v>
      </c>
      <c r="D1012" s="8" t="s">
        <v>1033</v>
      </c>
      <c r="E1012" s="6">
        <v>2300000</v>
      </c>
      <c r="F1012" s="6" t="s">
        <v>40</v>
      </c>
      <c r="G1012" s="9">
        <f>tblSalaries[[#This Row],[clean Salary (in local currency)]]*VLOOKUP(tblSalaries[[#This Row],[Currency]],tblXrate[],2,FALSE)</f>
        <v>40958.208381117904</v>
      </c>
      <c r="H1012" s="6" t="s">
        <v>1034</v>
      </c>
      <c r="I1012" s="6" t="s">
        <v>52</v>
      </c>
      <c r="J1012" s="6" t="s">
        <v>8</v>
      </c>
      <c r="K1012" s="6" t="str">
        <f>VLOOKUP(tblSalaries[[#This Row],[Where do you work]],tblCountries[[Actual]:[Mapping]],2,FALSE)</f>
        <v>India</v>
      </c>
      <c r="L1012" s="6" t="str">
        <f>VLOOKUP(tblSalaries[[#This Row],[clean Country]],tblCountries[[Mapping]:[Region]],2,FALSE)</f>
        <v>Asia</v>
      </c>
      <c r="M1012" s="6">
        <f>VLOOKUP(tblSalaries[[#This Row],[clean Country]],tblCountries[[Mapping]:[geo_latitude]],3,FALSE)</f>
        <v>79.718824157759499</v>
      </c>
      <c r="N1012" s="6">
        <f>VLOOKUP(tblSalaries[[#This Row],[clean Country]],tblCountries[[Mapping]:[geo_latitude]],4,FALSE)</f>
        <v>22.134914550529199</v>
      </c>
      <c r="O1012" s="6" t="s">
        <v>18</v>
      </c>
      <c r="P1012" s="6">
        <v>8</v>
      </c>
      <c r="Q1012" s="6" t="str">
        <f>IF(tblSalaries[[#This Row],[Years of Experience]]&lt;5,"&lt;5",IF(tblSalaries[[#This Row],[Years of Experience]]&lt;10,"&lt;10",IF(tblSalaries[[#This Row],[Years of Experience]]&lt;15,"&lt;15",IF(tblSalaries[[#This Row],[Years of Experience]]&lt;20,"&lt;20"," &gt;20"))))</f>
        <v>&lt;10</v>
      </c>
      <c r="R1012" s="14">
        <v>995</v>
      </c>
      <c r="S1012" s="14">
        <f>VLOOKUP(tblSalaries[[#This Row],[clean Country]],Table3[[Country]:[GNI]],2,FALSE)</f>
        <v>3400</v>
      </c>
      <c r="T1012" s="18">
        <f>tblSalaries[[#This Row],[Salary in USD]]/tblSalaries[[#This Row],[PPP GNI]]</f>
        <v>12.046531876799383</v>
      </c>
      <c r="U1012" s="27">
        <f>IF(ISNUMBER(VLOOKUP(tblSalaries[[#This Row],[clean Country]],calc!$B$22:$C$127,2,TRUE)),tblSalaries[[#This Row],[Salary in USD]],0.001)</f>
        <v>40958.208381117904</v>
      </c>
    </row>
    <row r="1013" spans="2:21" ht="15" customHeight="1" x14ac:dyDescent="0.25">
      <c r="B1013" s="6" t="s">
        <v>2189</v>
      </c>
      <c r="C1013" s="7">
        <v>41055.035081018519</v>
      </c>
      <c r="D1013" s="8">
        <v>40700</v>
      </c>
      <c r="E1013" s="6">
        <v>40700</v>
      </c>
      <c r="F1013" s="6" t="s">
        <v>6</v>
      </c>
      <c r="G1013" s="9">
        <f>tblSalaries[[#This Row],[clean Salary (in local currency)]]*VLOOKUP(tblSalaries[[#This Row],[Currency]],tblXrate[],2,FALSE)</f>
        <v>40700</v>
      </c>
      <c r="H1013" s="6" t="s">
        <v>255</v>
      </c>
      <c r="I1013" s="6" t="s">
        <v>20</v>
      </c>
      <c r="J1013" s="6" t="s">
        <v>15</v>
      </c>
      <c r="K1013" s="6" t="str">
        <f>VLOOKUP(tblSalaries[[#This Row],[Where do you work]],tblCountries[[Actual]:[Mapping]],2,FALSE)</f>
        <v>USA</v>
      </c>
      <c r="L1013" s="6" t="str">
        <f>VLOOKUP(tblSalaries[[#This Row],[clean Country]],tblCountries[[Mapping]:[Region]],2,FALSE)</f>
        <v>America</v>
      </c>
      <c r="M1013" s="6">
        <f>VLOOKUP(tblSalaries[[#This Row],[clean Country]],tblCountries[[Mapping]:[geo_latitude]],3,FALSE)</f>
        <v>-100.37109375</v>
      </c>
      <c r="N1013" s="6">
        <f>VLOOKUP(tblSalaries[[#This Row],[clean Country]],tblCountries[[Mapping]:[geo_latitude]],4,FALSE)</f>
        <v>40.580584664127599</v>
      </c>
      <c r="O1013" s="6" t="s">
        <v>25</v>
      </c>
      <c r="P1013" s="6"/>
      <c r="Q1013" s="6" t="str">
        <f>IF(tblSalaries[[#This Row],[Years of Experience]]&lt;5,"&lt;5",IF(tblSalaries[[#This Row],[Years of Experience]]&lt;10,"&lt;10",IF(tblSalaries[[#This Row],[Years of Experience]]&lt;15,"&lt;15",IF(tblSalaries[[#This Row],[Years of Experience]]&lt;20,"&lt;20"," &gt;20"))))</f>
        <v>&lt;5</v>
      </c>
      <c r="R1013" s="14">
        <v>996</v>
      </c>
      <c r="S1013" s="14">
        <f>VLOOKUP(tblSalaries[[#This Row],[clean Country]],Table3[[Country]:[GNI]],2,FALSE)</f>
        <v>47310</v>
      </c>
      <c r="T1013" s="18">
        <f>tblSalaries[[#This Row],[Salary in USD]]/tblSalaries[[#This Row],[PPP GNI]]</f>
        <v>0.86028323821602193</v>
      </c>
      <c r="U1013" s="27">
        <f>IF(ISNUMBER(VLOOKUP(tblSalaries[[#This Row],[clean Country]],calc!$B$22:$C$127,2,TRUE)),tblSalaries[[#This Row],[Salary in USD]],0.001)</f>
        <v>1E-3</v>
      </c>
    </row>
    <row r="1014" spans="2:21" ht="15" customHeight="1" x14ac:dyDescent="0.25">
      <c r="B1014" s="6" t="s">
        <v>3232</v>
      </c>
      <c r="C1014" s="7">
        <v>41058.245625000003</v>
      </c>
      <c r="D1014" s="8" t="s">
        <v>1403</v>
      </c>
      <c r="E1014" s="6">
        <v>25750</v>
      </c>
      <c r="F1014" s="6" t="s">
        <v>69</v>
      </c>
      <c r="G1014" s="9">
        <f>tblSalaries[[#This Row],[clean Salary (in local currency)]]*VLOOKUP(tblSalaries[[#This Row],[Currency]],tblXrate[],2,FALSE)</f>
        <v>40586.590505732565</v>
      </c>
      <c r="H1014" s="6" t="s">
        <v>309</v>
      </c>
      <c r="I1014" s="6" t="s">
        <v>20</v>
      </c>
      <c r="J1014" s="6" t="s">
        <v>71</v>
      </c>
      <c r="K1014" s="6" t="str">
        <f>VLOOKUP(tblSalaries[[#This Row],[Where do you work]],tblCountries[[Actual]:[Mapping]],2,FALSE)</f>
        <v>UK</v>
      </c>
      <c r="L1014" s="6" t="str">
        <f>VLOOKUP(tblSalaries[[#This Row],[clean Country]],tblCountries[[Mapping]:[Region]],2,FALSE)</f>
        <v>Europe</v>
      </c>
      <c r="M1014" s="6">
        <f>VLOOKUP(tblSalaries[[#This Row],[clean Country]],tblCountries[[Mapping]:[geo_latitude]],3,FALSE)</f>
        <v>-3.2765753000000002</v>
      </c>
      <c r="N1014" s="6">
        <f>VLOOKUP(tblSalaries[[#This Row],[clean Country]],tblCountries[[Mapping]:[geo_latitude]],4,FALSE)</f>
        <v>54.702354499999998</v>
      </c>
      <c r="O1014" s="6" t="s">
        <v>9</v>
      </c>
      <c r="P1014" s="6">
        <v>1</v>
      </c>
      <c r="Q1014" s="6" t="str">
        <f>IF(tblSalaries[[#This Row],[Years of Experience]]&lt;5,"&lt;5",IF(tblSalaries[[#This Row],[Years of Experience]]&lt;10,"&lt;10",IF(tblSalaries[[#This Row],[Years of Experience]]&lt;15,"&lt;15",IF(tblSalaries[[#This Row],[Years of Experience]]&lt;20,"&lt;20"," &gt;20"))))</f>
        <v>&lt;5</v>
      </c>
      <c r="R1014" s="14">
        <v>997</v>
      </c>
      <c r="S1014" s="14">
        <f>VLOOKUP(tblSalaries[[#This Row],[clean Country]],Table3[[Country]:[GNI]],2,FALSE)</f>
        <v>35840</v>
      </c>
      <c r="T1014" s="18">
        <f>tblSalaries[[#This Row],[Salary in USD]]/tblSalaries[[#This Row],[PPP GNI]]</f>
        <v>1.1324383511644132</v>
      </c>
      <c r="U1014" s="27">
        <f>IF(ISNUMBER(VLOOKUP(tblSalaries[[#This Row],[clean Country]],calc!$B$22:$C$127,2,TRUE)),tblSalaries[[#This Row],[Salary in USD]],0.001)</f>
        <v>40586.590505732565</v>
      </c>
    </row>
    <row r="1015" spans="2:21" ht="15" customHeight="1" x14ac:dyDescent="0.25">
      <c r="B1015" s="6" t="s">
        <v>2586</v>
      </c>
      <c r="C1015" s="7">
        <v>41055.337071759262</v>
      </c>
      <c r="D1015" s="8">
        <v>40414</v>
      </c>
      <c r="E1015" s="6">
        <v>40414</v>
      </c>
      <c r="F1015" s="6" t="s">
        <v>6</v>
      </c>
      <c r="G1015" s="9">
        <f>tblSalaries[[#This Row],[clean Salary (in local currency)]]*VLOOKUP(tblSalaries[[#This Row],[Currency]],tblXrate[],2,FALSE)</f>
        <v>40414</v>
      </c>
      <c r="H1015" s="6" t="s">
        <v>687</v>
      </c>
      <c r="I1015" s="6" t="s">
        <v>20</v>
      </c>
      <c r="J1015" s="6" t="s">
        <v>15</v>
      </c>
      <c r="K1015" s="6" t="str">
        <f>VLOOKUP(tblSalaries[[#This Row],[Where do you work]],tblCountries[[Actual]:[Mapping]],2,FALSE)</f>
        <v>USA</v>
      </c>
      <c r="L1015" s="6" t="str">
        <f>VLOOKUP(tblSalaries[[#This Row],[clean Country]],tblCountries[[Mapping]:[Region]],2,FALSE)</f>
        <v>America</v>
      </c>
      <c r="M1015" s="6">
        <f>VLOOKUP(tblSalaries[[#This Row],[clean Country]],tblCountries[[Mapping]:[geo_latitude]],3,FALSE)</f>
        <v>-100.37109375</v>
      </c>
      <c r="N1015" s="6">
        <f>VLOOKUP(tblSalaries[[#This Row],[clean Country]],tblCountries[[Mapping]:[geo_latitude]],4,FALSE)</f>
        <v>40.580584664127599</v>
      </c>
      <c r="O1015" s="6" t="s">
        <v>9</v>
      </c>
      <c r="P1015" s="6">
        <v>8</v>
      </c>
      <c r="Q1015" s="6" t="str">
        <f>IF(tblSalaries[[#This Row],[Years of Experience]]&lt;5,"&lt;5",IF(tblSalaries[[#This Row],[Years of Experience]]&lt;10,"&lt;10",IF(tblSalaries[[#This Row],[Years of Experience]]&lt;15,"&lt;15",IF(tblSalaries[[#This Row],[Years of Experience]]&lt;20,"&lt;20"," &gt;20"))))</f>
        <v>&lt;10</v>
      </c>
      <c r="R1015" s="14">
        <v>998</v>
      </c>
      <c r="S1015" s="14">
        <f>VLOOKUP(tblSalaries[[#This Row],[clean Country]],Table3[[Country]:[GNI]],2,FALSE)</f>
        <v>47310</v>
      </c>
      <c r="T1015" s="18">
        <f>tblSalaries[[#This Row],[Salary in USD]]/tblSalaries[[#This Row],[PPP GNI]]</f>
        <v>0.85423800465017963</v>
      </c>
      <c r="U1015" s="27">
        <f>IF(ISNUMBER(VLOOKUP(tblSalaries[[#This Row],[clean Country]],calc!$B$22:$C$127,2,TRUE)),tblSalaries[[#This Row],[Salary in USD]],0.001)</f>
        <v>1E-3</v>
      </c>
    </row>
    <row r="1016" spans="2:21" ht="15" customHeight="1" x14ac:dyDescent="0.25">
      <c r="B1016" s="6" t="s">
        <v>2778</v>
      </c>
      <c r="C1016" s="7">
        <v>41055.812071759261</v>
      </c>
      <c r="D1016" s="8" t="s">
        <v>903</v>
      </c>
      <c r="E1016" s="6">
        <v>2250000</v>
      </c>
      <c r="F1016" s="6" t="s">
        <v>40</v>
      </c>
      <c r="G1016" s="9">
        <f>tblSalaries[[#This Row],[clean Salary (in local currency)]]*VLOOKUP(tblSalaries[[#This Row],[Currency]],tblXrate[],2,FALSE)</f>
        <v>40067.812546745779</v>
      </c>
      <c r="H1016" s="6" t="s">
        <v>904</v>
      </c>
      <c r="I1016" s="6" t="s">
        <v>310</v>
      </c>
      <c r="J1016" s="6" t="s">
        <v>8</v>
      </c>
      <c r="K1016" s="6" t="str">
        <f>VLOOKUP(tblSalaries[[#This Row],[Where do you work]],tblCountries[[Actual]:[Mapping]],2,FALSE)</f>
        <v>India</v>
      </c>
      <c r="L1016" s="6" t="str">
        <f>VLOOKUP(tblSalaries[[#This Row],[clean Country]],tblCountries[[Mapping]:[Region]],2,FALSE)</f>
        <v>Asia</v>
      </c>
      <c r="M1016" s="6">
        <f>VLOOKUP(tblSalaries[[#This Row],[clean Country]],tblCountries[[Mapping]:[geo_latitude]],3,FALSE)</f>
        <v>79.718824157759499</v>
      </c>
      <c r="N1016" s="6">
        <f>VLOOKUP(tblSalaries[[#This Row],[clean Country]],tblCountries[[Mapping]:[geo_latitude]],4,FALSE)</f>
        <v>22.134914550529199</v>
      </c>
      <c r="O1016" s="6" t="s">
        <v>25</v>
      </c>
      <c r="P1016" s="6">
        <v>5</v>
      </c>
      <c r="Q1016" s="6" t="str">
        <f>IF(tblSalaries[[#This Row],[Years of Experience]]&lt;5,"&lt;5",IF(tblSalaries[[#This Row],[Years of Experience]]&lt;10,"&lt;10",IF(tblSalaries[[#This Row],[Years of Experience]]&lt;15,"&lt;15",IF(tblSalaries[[#This Row],[Years of Experience]]&lt;20,"&lt;20"," &gt;20"))))</f>
        <v>&lt;10</v>
      </c>
      <c r="R1016" s="14">
        <v>999</v>
      </c>
      <c r="S1016" s="14">
        <f>VLOOKUP(tblSalaries[[#This Row],[clean Country]],Table3[[Country]:[GNI]],2,FALSE)</f>
        <v>3400</v>
      </c>
      <c r="T1016" s="18">
        <f>tblSalaries[[#This Row],[Salary in USD]]/tblSalaries[[#This Row],[PPP GNI]]</f>
        <v>11.784650749042877</v>
      </c>
      <c r="U1016" s="27">
        <f>IF(ISNUMBER(VLOOKUP(tblSalaries[[#This Row],[clean Country]],calc!$B$22:$C$127,2,TRUE)),tblSalaries[[#This Row],[Salary in USD]],0.001)</f>
        <v>40067.812546745779</v>
      </c>
    </row>
    <row r="1017" spans="2:21" ht="15" customHeight="1" x14ac:dyDescent="0.25">
      <c r="B1017" s="6" t="s">
        <v>2033</v>
      </c>
      <c r="C1017" s="7">
        <v>41054.197118055556</v>
      </c>
      <c r="D1017" s="8" t="s">
        <v>54</v>
      </c>
      <c r="E1017" s="6">
        <v>40000</v>
      </c>
      <c r="F1017" s="6" t="s">
        <v>6</v>
      </c>
      <c r="G1017" s="9">
        <f>tblSalaries[[#This Row],[clean Salary (in local currency)]]*VLOOKUP(tblSalaries[[#This Row],[Currency]],tblXrate[],2,FALSE)</f>
        <v>40000</v>
      </c>
      <c r="H1017" s="6" t="s">
        <v>55</v>
      </c>
      <c r="I1017" s="6" t="s">
        <v>52</v>
      </c>
      <c r="J1017" s="6" t="s">
        <v>15</v>
      </c>
      <c r="K1017" s="6" t="str">
        <f>VLOOKUP(tblSalaries[[#This Row],[Where do you work]],tblCountries[[Actual]:[Mapping]],2,FALSE)</f>
        <v>USA</v>
      </c>
      <c r="L1017" s="6" t="str">
        <f>VLOOKUP(tblSalaries[[#This Row],[clean Country]],tblCountries[[Mapping]:[Region]],2,FALSE)</f>
        <v>America</v>
      </c>
      <c r="M1017" s="6">
        <f>VLOOKUP(tblSalaries[[#This Row],[clean Country]],tblCountries[[Mapping]:[geo_latitude]],3,FALSE)</f>
        <v>-100.37109375</v>
      </c>
      <c r="N1017" s="6">
        <f>VLOOKUP(tblSalaries[[#This Row],[clean Country]],tblCountries[[Mapping]:[geo_latitude]],4,FALSE)</f>
        <v>40.580584664127599</v>
      </c>
      <c r="O1017" s="6" t="s">
        <v>18</v>
      </c>
      <c r="P1017" s="6"/>
      <c r="Q1017" s="6" t="str">
        <f>IF(tblSalaries[[#This Row],[Years of Experience]]&lt;5,"&lt;5",IF(tblSalaries[[#This Row],[Years of Experience]]&lt;10,"&lt;10",IF(tblSalaries[[#This Row],[Years of Experience]]&lt;15,"&lt;15",IF(tblSalaries[[#This Row],[Years of Experience]]&lt;20,"&lt;20"," &gt;20"))))</f>
        <v>&lt;5</v>
      </c>
      <c r="R1017" s="14">
        <v>1000</v>
      </c>
      <c r="S1017" s="14">
        <f>VLOOKUP(tblSalaries[[#This Row],[clean Country]],Table3[[Country]:[GNI]],2,FALSE)</f>
        <v>47310</v>
      </c>
      <c r="T1017" s="18">
        <f>tblSalaries[[#This Row],[Salary in USD]]/tblSalaries[[#This Row],[PPP GNI]]</f>
        <v>0.84548721200591836</v>
      </c>
      <c r="U1017" s="27">
        <f>IF(ISNUMBER(VLOOKUP(tblSalaries[[#This Row],[clean Country]],calc!$B$22:$C$127,2,TRUE)),tblSalaries[[#This Row],[Salary in USD]],0.001)</f>
        <v>1E-3</v>
      </c>
    </row>
    <row r="1018" spans="2:21" ht="15" customHeight="1" x14ac:dyDescent="0.25">
      <c r="B1018" s="6" t="s">
        <v>2095</v>
      </c>
      <c r="C1018" s="7">
        <v>41055.027129629627</v>
      </c>
      <c r="D1018" s="8">
        <v>40000</v>
      </c>
      <c r="E1018" s="6">
        <v>40000</v>
      </c>
      <c r="F1018" s="6" t="s">
        <v>6</v>
      </c>
      <c r="G1018" s="9">
        <f>tblSalaries[[#This Row],[clean Salary (in local currency)]]*VLOOKUP(tblSalaries[[#This Row],[Currency]],tblXrate[],2,FALSE)</f>
        <v>40000</v>
      </c>
      <c r="H1018" s="6" t="s">
        <v>147</v>
      </c>
      <c r="I1018" s="6" t="s">
        <v>20</v>
      </c>
      <c r="J1018" s="6" t="s">
        <v>15</v>
      </c>
      <c r="K1018" s="6" t="str">
        <f>VLOOKUP(tblSalaries[[#This Row],[Where do you work]],tblCountries[[Actual]:[Mapping]],2,FALSE)</f>
        <v>USA</v>
      </c>
      <c r="L1018" s="6" t="str">
        <f>VLOOKUP(tblSalaries[[#This Row],[clean Country]],tblCountries[[Mapping]:[Region]],2,FALSE)</f>
        <v>America</v>
      </c>
      <c r="M1018" s="6">
        <f>VLOOKUP(tblSalaries[[#This Row],[clean Country]],tblCountries[[Mapping]:[geo_latitude]],3,FALSE)</f>
        <v>-100.37109375</v>
      </c>
      <c r="N1018" s="6">
        <f>VLOOKUP(tblSalaries[[#This Row],[clean Country]],tblCountries[[Mapping]:[geo_latitude]],4,FALSE)</f>
        <v>40.580584664127599</v>
      </c>
      <c r="O1018" s="6" t="s">
        <v>9</v>
      </c>
      <c r="P1018" s="6"/>
      <c r="Q1018" s="6" t="str">
        <f>IF(tblSalaries[[#This Row],[Years of Experience]]&lt;5,"&lt;5",IF(tblSalaries[[#This Row],[Years of Experience]]&lt;10,"&lt;10",IF(tblSalaries[[#This Row],[Years of Experience]]&lt;15,"&lt;15",IF(tblSalaries[[#This Row],[Years of Experience]]&lt;20,"&lt;20"," &gt;20"))))</f>
        <v>&lt;5</v>
      </c>
      <c r="R1018" s="14">
        <v>1001</v>
      </c>
      <c r="S1018" s="14">
        <f>VLOOKUP(tblSalaries[[#This Row],[clean Country]],Table3[[Country]:[GNI]],2,FALSE)</f>
        <v>47310</v>
      </c>
      <c r="T1018" s="18">
        <f>tblSalaries[[#This Row],[Salary in USD]]/tblSalaries[[#This Row],[PPP GNI]]</f>
        <v>0.84548721200591836</v>
      </c>
      <c r="U1018" s="27">
        <f>IF(ISNUMBER(VLOOKUP(tblSalaries[[#This Row],[clean Country]],calc!$B$22:$C$127,2,TRUE)),tblSalaries[[#This Row],[Salary in USD]],0.001)</f>
        <v>1E-3</v>
      </c>
    </row>
    <row r="1019" spans="2:21" ht="15" customHeight="1" x14ac:dyDescent="0.25">
      <c r="B1019" s="6" t="s">
        <v>2104</v>
      </c>
      <c r="C1019" s="7">
        <v>41055.028229166666</v>
      </c>
      <c r="D1019" s="8">
        <v>40000</v>
      </c>
      <c r="E1019" s="6">
        <v>40000</v>
      </c>
      <c r="F1019" s="6" t="s">
        <v>6</v>
      </c>
      <c r="G1019" s="9">
        <f>tblSalaries[[#This Row],[clean Salary (in local currency)]]*VLOOKUP(tblSalaries[[#This Row],[Currency]],tblXrate[],2,FALSE)</f>
        <v>40000</v>
      </c>
      <c r="H1019" s="6" t="s">
        <v>157</v>
      </c>
      <c r="I1019" s="6" t="s">
        <v>20</v>
      </c>
      <c r="J1019" s="6" t="s">
        <v>15</v>
      </c>
      <c r="K1019" s="6" t="str">
        <f>VLOOKUP(tblSalaries[[#This Row],[Where do you work]],tblCountries[[Actual]:[Mapping]],2,FALSE)</f>
        <v>USA</v>
      </c>
      <c r="L1019" s="6" t="str">
        <f>VLOOKUP(tblSalaries[[#This Row],[clean Country]],tblCountries[[Mapping]:[Region]],2,FALSE)</f>
        <v>America</v>
      </c>
      <c r="M1019" s="6">
        <f>VLOOKUP(tblSalaries[[#This Row],[clean Country]],tblCountries[[Mapping]:[geo_latitude]],3,FALSE)</f>
        <v>-100.37109375</v>
      </c>
      <c r="N1019" s="6">
        <f>VLOOKUP(tblSalaries[[#This Row],[clean Country]],tblCountries[[Mapping]:[geo_latitude]],4,FALSE)</f>
        <v>40.580584664127599</v>
      </c>
      <c r="O1019" s="6" t="s">
        <v>9</v>
      </c>
      <c r="P1019" s="6"/>
      <c r="Q1019" s="6" t="str">
        <f>IF(tblSalaries[[#This Row],[Years of Experience]]&lt;5,"&lt;5",IF(tblSalaries[[#This Row],[Years of Experience]]&lt;10,"&lt;10",IF(tblSalaries[[#This Row],[Years of Experience]]&lt;15,"&lt;15",IF(tblSalaries[[#This Row],[Years of Experience]]&lt;20,"&lt;20"," &gt;20"))))</f>
        <v>&lt;5</v>
      </c>
      <c r="R1019" s="14">
        <v>1002</v>
      </c>
      <c r="S1019" s="14">
        <f>VLOOKUP(tblSalaries[[#This Row],[clean Country]],Table3[[Country]:[GNI]],2,FALSE)</f>
        <v>47310</v>
      </c>
      <c r="T1019" s="18">
        <f>tblSalaries[[#This Row],[Salary in USD]]/tblSalaries[[#This Row],[PPP GNI]]</f>
        <v>0.84548721200591836</v>
      </c>
      <c r="U1019" s="27">
        <f>IF(ISNUMBER(VLOOKUP(tblSalaries[[#This Row],[clean Country]],calc!$B$22:$C$127,2,TRUE)),tblSalaries[[#This Row],[Salary in USD]],0.001)</f>
        <v>1E-3</v>
      </c>
    </row>
    <row r="1020" spans="2:21" ht="15" customHeight="1" x14ac:dyDescent="0.25">
      <c r="B1020" s="6" t="s">
        <v>2144</v>
      </c>
      <c r="C1020" s="7">
        <v>41055.030173611114</v>
      </c>
      <c r="D1020" s="8">
        <v>40000</v>
      </c>
      <c r="E1020" s="6">
        <v>40000</v>
      </c>
      <c r="F1020" s="6" t="s">
        <v>6</v>
      </c>
      <c r="G1020" s="9">
        <f>tblSalaries[[#This Row],[clean Salary (in local currency)]]*VLOOKUP(tblSalaries[[#This Row],[Currency]],tblXrate[],2,FALSE)</f>
        <v>40000</v>
      </c>
      <c r="H1020" s="6" t="s">
        <v>207</v>
      </c>
      <c r="I1020" s="6" t="s">
        <v>20</v>
      </c>
      <c r="J1020" s="6" t="s">
        <v>15</v>
      </c>
      <c r="K1020" s="6" t="str">
        <f>VLOOKUP(tblSalaries[[#This Row],[Where do you work]],tblCountries[[Actual]:[Mapping]],2,FALSE)</f>
        <v>USA</v>
      </c>
      <c r="L1020" s="6" t="str">
        <f>VLOOKUP(tblSalaries[[#This Row],[clean Country]],tblCountries[[Mapping]:[Region]],2,FALSE)</f>
        <v>America</v>
      </c>
      <c r="M1020" s="6">
        <f>VLOOKUP(tblSalaries[[#This Row],[clean Country]],tblCountries[[Mapping]:[geo_latitude]],3,FALSE)</f>
        <v>-100.37109375</v>
      </c>
      <c r="N1020" s="6">
        <f>VLOOKUP(tblSalaries[[#This Row],[clean Country]],tblCountries[[Mapping]:[geo_latitude]],4,FALSE)</f>
        <v>40.580584664127599</v>
      </c>
      <c r="O1020" s="6" t="s">
        <v>9</v>
      </c>
      <c r="P1020" s="6"/>
      <c r="Q1020" s="6" t="str">
        <f>IF(tblSalaries[[#This Row],[Years of Experience]]&lt;5,"&lt;5",IF(tblSalaries[[#This Row],[Years of Experience]]&lt;10,"&lt;10",IF(tblSalaries[[#This Row],[Years of Experience]]&lt;15,"&lt;15",IF(tblSalaries[[#This Row],[Years of Experience]]&lt;20,"&lt;20"," &gt;20"))))</f>
        <v>&lt;5</v>
      </c>
      <c r="R1020" s="14">
        <v>1003</v>
      </c>
      <c r="S1020" s="14">
        <f>VLOOKUP(tblSalaries[[#This Row],[clean Country]],Table3[[Country]:[GNI]],2,FALSE)</f>
        <v>47310</v>
      </c>
      <c r="T1020" s="18">
        <f>tblSalaries[[#This Row],[Salary in USD]]/tblSalaries[[#This Row],[PPP GNI]]</f>
        <v>0.84548721200591836</v>
      </c>
      <c r="U1020" s="27">
        <f>IF(ISNUMBER(VLOOKUP(tblSalaries[[#This Row],[clean Country]],calc!$B$22:$C$127,2,TRUE)),tblSalaries[[#This Row],[Salary in USD]],0.001)</f>
        <v>1E-3</v>
      </c>
    </row>
    <row r="1021" spans="2:21" ht="15" customHeight="1" x14ac:dyDescent="0.25">
      <c r="B1021" s="6" t="s">
        <v>2185</v>
      </c>
      <c r="C1021" s="7">
        <v>41055.03460648148</v>
      </c>
      <c r="D1021" s="8">
        <v>40000</v>
      </c>
      <c r="E1021" s="6">
        <v>40000</v>
      </c>
      <c r="F1021" s="6" t="s">
        <v>6</v>
      </c>
      <c r="G1021" s="9">
        <f>tblSalaries[[#This Row],[clean Salary (in local currency)]]*VLOOKUP(tblSalaries[[#This Row],[Currency]],tblXrate[],2,FALSE)</f>
        <v>40000</v>
      </c>
      <c r="H1021" s="6" t="s">
        <v>251</v>
      </c>
      <c r="I1021" s="6" t="s">
        <v>20</v>
      </c>
      <c r="J1021" s="6" t="s">
        <v>15</v>
      </c>
      <c r="K1021" s="6" t="str">
        <f>VLOOKUP(tblSalaries[[#This Row],[Where do you work]],tblCountries[[Actual]:[Mapping]],2,FALSE)</f>
        <v>USA</v>
      </c>
      <c r="L1021" s="6" t="str">
        <f>VLOOKUP(tblSalaries[[#This Row],[clean Country]],tblCountries[[Mapping]:[Region]],2,FALSE)</f>
        <v>America</v>
      </c>
      <c r="M1021" s="6">
        <f>VLOOKUP(tblSalaries[[#This Row],[clean Country]],tblCountries[[Mapping]:[geo_latitude]],3,FALSE)</f>
        <v>-100.37109375</v>
      </c>
      <c r="N1021" s="6">
        <f>VLOOKUP(tblSalaries[[#This Row],[clean Country]],tblCountries[[Mapping]:[geo_latitude]],4,FALSE)</f>
        <v>40.580584664127599</v>
      </c>
      <c r="O1021" s="6" t="s">
        <v>13</v>
      </c>
      <c r="P1021" s="6"/>
      <c r="Q1021" s="6" t="str">
        <f>IF(tblSalaries[[#This Row],[Years of Experience]]&lt;5,"&lt;5",IF(tblSalaries[[#This Row],[Years of Experience]]&lt;10,"&lt;10",IF(tblSalaries[[#This Row],[Years of Experience]]&lt;15,"&lt;15",IF(tblSalaries[[#This Row],[Years of Experience]]&lt;20,"&lt;20"," &gt;20"))))</f>
        <v>&lt;5</v>
      </c>
      <c r="R1021" s="14">
        <v>1004</v>
      </c>
      <c r="S1021" s="14">
        <f>VLOOKUP(tblSalaries[[#This Row],[clean Country]],Table3[[Country]:[GNI]],2,FALSE)</f>
        <v>47310</v>
      </c>
      <c r="T1021" s="18">
        <f>tblSalaries[[#This Row],[Salary in USD]]/tblSalaries[[#This Row],[PPP GNI]]</f>
        <v>0.84548721200591836</v>
      </c>
      <c r="U1021" s="27">
        <f>IF(ISNUMBER(VLOOKUP(tblSalaries[[#This Row],[clean Country]],calc!$B$22:$C$127,2,TRUE)),tblSalaries[[#This Row],[Salary in USD]],0.001)</f>
        <v>1E-3</v>
      </c>
    </row>
    <row r="1022" spans="2:21" ht="15" customHeight="1" x14ac:dyDescent="0.25">
      <c r="B1022" s="6" t="s">
        <v>2190</v>
      </c>
      <c r="C1022" s="7">
        <v>41055.035092592596</v>
      </c>
      <c r="D1022" s="8">
        <v>40000</v>
      </c>
      <c r="E1022" s="6">
        <v>40000</v>
      </c>
      <c r="F1022" s="6" t="s">
        <v>6</v>
      </c>
      <c r="G1022" s="9">
        <f>tblSalaries[[#This Row],[clean Salary (in local currency)]]*VLOOKUP(tblSalaries[[#This Row],[Currency]],tblXrate[],2,FALSE)</f>
        <v>40000</v>
      </c>
      <c r="H1022" s="6" t="s">
        <v>256</v>
      </c>
      <c r="I1022" s="6" t="s">
        <v>20</v>
      </c>
      <c r="J1022" s="6" t="s">
        <v>15</v>
      </c>
      <c r="K1022" s="6" t="str">
        <f>VLOOKUP(tblSalaries[[#This Row],[Where do you work]],tblCountries[[Actual]:[Mapping]],2,FALSE)</f>
        <v>USA</v>
      </c>
      <c r="L1022" s="6" t="str">
        <f>VLOOKUP(tblSalaries[[#This Row],[clean Country]],tblCountries[[Mapping]:[Region]],2,FALSE)</f>
        <v>America</v>
      </c>
      <c r="M1022" s="6">
        <f>VLOOKUP(tblSalaries[[#This Row],[clean Country]],tblCountries[[Mapping]:[geo_latitude]],3,FALSE)</f>
        <v>-100.37109375</v>
      </c>
      <c r="N1022" s="6">
        <f>VLOOKUP(tblSalaries[[#This Row],[clean Country]],tblCountries[[Mapping]:[geo_latitude]],4,FALSE)</f>
        <v>40.580584664127599</v>
      </c>
      <c r="O1022" s="6" t="s">
        <v>9</v>
      </c>
      <c r="P1022" s="6"/>
      <c r="Q1022" s="6" t="str">
        <f>IF(tblSalaries[[#This Row],[Years of Experience]]&lt;5,"&lt;5",IF(tblSalaries[[#This Row],[Years of Experience]]&lt;10,"&lt;10",IF(tblSalaries[[#This Row],[Years of Experience]]&lt;15,"&lt;15",IF(tblSalaries[[#This Row],[Years of Experience]]&lt;20,"&lt;20"," &gt;20"))))</f>
        <v>&lt;5</v>
      </c>
      <c r="R1022" s="14">
        <v>1005</v>
      </c>
      <c r="S1022" s="14">
        <f>VLOOKUP(tblSalaries[[#This Row],[clean Country]],Table3[[Country]:[GNI]],2,FALSE)</f>
        <v>47310</v>
      </c>
      <c r="T1022" s="18">
        <f>tblSalaries[[#This Row],[Salary in USD]]/tblSalaries[[#This Row],[PPP GNI]]</f>
        <v>0.84548721200591836</v>
      </c>
      <c r="U1022" s="27">
        <f>IF(ISNUMBER(VLOOKUP(tblSalaries[[#This Row],[clean Country]],calc!$B$22:$C$127,2,TRUE)),tblSalaries[[#This Row],[Salary in USD]],0.001)</f>
        <v>1E-3</v>
      </c>
    </row>
    <row r="1023" spans="2:21" ht="15" customHeight="1" x14ac:dyDescent="0.25">
      <c r="B1023" s="6" t="s">
        <v>2256</v>
      </c>
      <c r="C1023" s="7">
        <v>41055.045451388891</v>
      </c>
      <c r="D1023" s="8">
        <v>40000</v>
      </c>
      <c r="E1023" s="6">
        <v>40000</v>
      </c>
      <c r="F1023" s="6" t="s">
        <v>6</v>
      </c>
      <c r="G1023" s="9">
        <f>tblSalaries[[#This Row],[clean Salary (in local currency)]]*VLOOKUP(tblSalaries[[#This Row],[Currency]],tblXrate[],2,FALSE)</f>
        <v>40000</v>
      </c>
      <c r="H1023" s="6" t="s">
        <v>207</v>
      </c>
      <c r="I1023" s="6" t="s">
        <v>20</v>
      </c>
      <c r="J1023" s="6" t="s">
        <v>15</v>
      </c>
      <c r="K1023" s="6" t="str">
        <f>VLOOKUP(tblSalaries[[#This Row],[Where do you work]],tblCountries[[Actual]:[Mapping]],2,FALSE)</f>
        <v>USA</v>
      </c>
      <c r="L1023" s="6" t="str">
        <f>VLOOKUP(tblSalaries[[#This Row],[clean Country]],tblCountries[[Mapping]:[Region]],2,FALSE)</f>
        <v>America</v>
      </c>
      <c r="M1023" s="6">
        <f>VLOOKUP(tblSalaries[[#This Row],[clean Country]],tblCountries[[Mapping]:[geo_latitude]],3,FALSE)</f>
        <v>-100.37109375</v>
      </c>
      <c r="N1023" s="6">
        <f>VLOOKUP(tblSalaries[[#This Row],[clean Country]],tblCountries[[Mapping]:[geo_latitude]],4,FALSE)</f>
        <v>40.580584664127599</v>
      </c>
      <c r="O1023" s="6" t="s">
        <v>13</v>
      </c>
      <c r="P1023" s="6"/>
      <c r="Q1023" s="6" t="str">
        <f>IF(tblSalaries[[#This Row],[Years of Experience]]&lt;5,"&lt;5",IF(tblSalaries[[#This Row],[Years of Experience]]&lt;10,"&lt;10",IF(tblSalaries[[#This Row],[Years of Experience]]&lt;15,"&lt;15",IF(tblSalaries[[#This Row],[Years of Experience]]&lt;20,"&lt;20"," &gt;20"))))</f>
        <v>&lt;5</v>
      </c>
      <c r="R1023" s="14">
        <v>1006</v>
      </c>
      <c r="S1023" s="14">
        <f>VLOOKUP(tblSalaries[[#This Row],[clean Country]],Table3[[Country]:[GNI]],2,FALSE)</f>
        <v>47310</v>
      </c>
      <c r="T1023" s="18">
        <f>tblSalaries[[#This Row],[Salary in USD]]/tblSalaries[[#This Row],[PPP GNI]]</f>
        <v>0.84548721200591836</v>
      </c>
      <c r="U1023" s="27">
        <f>IF(ISNUMBER(VLOOKUP(tblSalaries[[#This Row],[clean Country]],calc!$B$22:$C$127,2,TRUE)),tblSalaries[[#This Row],[Salary in USD]],0.001)</f>
        <v>1E-3</v>
      </c>
    </row>
    <row r="1024" spans="2:21" ht="15" customHeight="1" x14ac:dyDescent="0.25">
      <c r="B1024" s="6" t="s">
        <v>2274</v>
      </c>
      <c r="C1024" s="7">
        <v>41055.048564814817</v>
      </c>
      <c r="D1024" s="8">
        <v>40000</v>
      </c>
      <c r="E1024" s="6">
        <v>40000</v>
      </c>
      <c r="F1024" s="6" t="s">
        <v>6</v>
      </c>
      <c r="G1024" s="9">
        <f>tblSalaries[[#This Row],[clean Salary (in local currency)]]*VLOOKUP(tblSalaries[[#This Row],[Currency]],tblXrate[],2,FALSE)</f>
        <v>40000</v>
      </c>
      <c r="H1024" s="6" t="s">
        <v>343</v>
      </c>
      <c r="I1024" s="6" t="s">
        <v>20</v>
      </c>
      <c r="J1024" s="6" t="s">
        <v>15</v>
      </c>
      <c r="K1024" s="6" t="str">
        <f>VLOOKUP(tblSalaries[[#This Row],[Where do you work]],tblCountries[[Actual]:[Mapping]],2,FALSE)</f>
        <v>USA</v>
      </c>
      <c r="L1024" s="6" t="str">
        <f>VLOOKUP(tblSalaries[[#This Row],[clean Country]],tblCountries[[Mapping]:[Region]],2,FALSE)</f>
        <v>America</v>
      </c>
      <c r="M1024" s="6">
        <f>VLOOKUP(tblSalaries[[#This Row],[clean Country]],tblCountries[[Mapping]:[geo_latitude]],3,FALSE)</f>
        <v>-100.37109375</v>
      </c>
      <c r="N1024" s="6">
        <f>VLOOKUP(tblSalaries[[#This Row],[clean Country]],tblCountries[[Mapping]:[geo_latitude]],4,FALSE)</f>
        <v>40.580584664127599</v>
      </c>
      <c r="O1024" s="6" t="s">
        <v>9</v>
      </c>
      <c r="P1024" s="6"/>
      <c r="Q1024" s="6" t="str">
        <f>IF(tblSalaries[[#This Row],[Years of Experience]]&lt;5,"&lt;5",IF(tblSalaries[[#This Row],[Years of Experience]]&lt;10,"&lt;10",IF(tblSalaries[[#This Row],[Years of Experience]]&lt;15,"&lt;15",IF(tblSalaries[[#This Row],[Years of Experience]]&lt;20,"&lt;20"," &gt;20"))))</f>
        <v>&lt;5</v>
      </c>
      <c r="R1024" s="14">
        <v>1007</v>
      </c>
      <c r="S1024" s="14">
        <f>VLOOKUP(tblSalaries[[#This Row],[clean Country]],Table3[[Country]:[GNI]],2,FALSE)</f>
        <v>47310</v>
      </c>
      <c r="T1024" s="18">
        <f>tblSalaries[[#This Row],[Salary in USD]]/tblSalaries[[#This Row],[PPP GNI]]</f>
        <v>0.84548721200591836</v>
      </c>
      <c r="U1024" s="27">
        <f>IF(ISNUMBER(VLOOKUP(tblSalaries[[#This Row],[clean Country]],calc!$B$22:$C$127,2,TRUE)),tblSalaries[[#This Row],[Salary in USD]],0.001)</f>
        <v>1E-3</v>
      </c>
    </row>
    <row r="1025" spans="2:21" ht="15" customHeight="1" x14ac:dyDescent="0.25">
      <c r="B1025" s="6" t="s">
        <v>2282</v>
      </c>
      <c r="C1025" s="7">
        <v>41055.05127314815</v>
      </c>
      <c r="D1025" s="8">
        <v>40000</v>
      </c>
      <c r="E1025" s="6">
        <v>40000</v>
      </c>
      <c r="F1025" s="6" t="s">
        <v>6</v>
      </c>
      <c r="G1025" s="9">
        <f>tblSalaries[[#This Row],[clean Salary (in local currency)]]*VLOOKUP(tblSalaries[[#This Row],[Currency]],tblXrate[],2,FALSE)</f>
        <v>40000</v>
      </c>
      <c r="H1025" s="6" t="s">
        <v>207</v>
      </c>
      <c r="I1025" s="6" t="s">
        <v>20</v>
      </c>
      <c r="J1025" s="6" t="s">
        <v>15</v>
      </c>
      <c r="K1025" s="6" t="str">
        <f>VLOOKUP(tblSalaries[[#This Row],[Where do you work]],tblCountries[[Actual]:[Mapping]],2,FALSE)</f>
        <v>USA</v>
      </c>
      <c r="L1025" s="6" t="str">
        <f>VLOOKUP(tblSalaries[[#This Row],[clean Country]],tblCountries[[Mapping]:[Region]],2,FALSE)</f>
        <v>America</v>
      </c>
      <c r="M1025" s="6">
        <f>VLOOKUP(tblSalaries[[#This Row],[clean Country]],tblCountries[[Mapping]:[geo_latitude]],3,FALSE)</f>
        <v>-100.37109375</v>
      </c>
      <c r="N1025" s="6">
        <f>VLOOKUP(tblSalaries[[#This Row],[clean Country]],tblCountries[[Mapping]:[geo_latitude]],4,FALSE)</f>
        <v>40.580584664127599</v>
      </c>
      <c r="O1025" s="6" t="s">
        <v>13</v>
      </c>
      <c r="P1025" s="6"/>
      <c r="Q1025" s="6" t="str">
        <f>IF(tblSalaries[[#This Row],[Years of Experience]]&lt;5,"&lt;5",IF(tblSalaries[[#This Row],[Years of Experience]]&lt;10,"&lt;10",IF(tblSalaries[[#This Row],[Years of Experience]]&lt;15,"&lt;15",IF(tblSalaries[[#This Row],[Years of Experience]]&lt;20,"&lt;20"," &gt;20"))))</f>
        <v>&lt;5</v>
      </c>
      <c r="R1025" s="14">
        <v>1008</v>
      </c>
      <c r="S1025" s="14">
        <f>VLOOKUP(tblSalaries[[#This Row],[clean Country]],Table3[[Country]:[GNI]],2,FALSE)</f>
        <v>47310</v>
      </c>
      <c r="T1025" s="18">
        <f>tblSalaries[[#This Row],[Salary in USD]]/tblSalaries[[#This Row],[PPP GNI]]</f>
        <v>0.84548721200591836</v>
      </c>
      <c r="U1025" s="27">
        <f>IF(ISNUMBER(VLOOKUP(tblSalaries[[#This Row],[clean Country]],calc!$B$22:$C$127,2,TRUE)),tblSalaries[[#This Row],[Salary in USD]],0.001)</f>
        <v>1E-3</v>
      </c>
    </row>
    <row r="1026" spans="2:21" ht="15" customHeight="1" x14ac:dyDescent="0.25">
      <c r="B1026" s="6" t="s">
        <v>2312</v>
      </c>
      <c r="C1026" s="7">
        <v>41055.058298611111</v>
      </c>
      <c r="D1026" s="8">
        <v>40000</v>
      </c>
      <c r="E1026" s="6">
        <v>40000</v>
      </c>
      <c r="F1026" s="6" t="s">
        <v>6</v>
      </c>
      <c r="G1026" s="9">
        <f>tblSalaries[[#This Row],[clean Salary (in local currency)]]*VLOOKUP(tblSalaries[[#This Row],[Currency]],tblXrate[],2,FALSE)</f>
        <v>40000</v>
      </c>
      <c r="H1026" s="6" t="s">
        <v>383</v>
      </c>
      <c r="I1026" s="6" t="s">
        <v>52</v>
      </c>
      <c r="J1026" s="6" t="s">
        <v>15</v>
      </c>
      <c r="K1026" s="6" t="str">
        <f>VLOOKUP(tblSalaries[[#This Row],[Where do you work]],tblCountries[[Actual]:[Mapping]],2,FALSE)</f>
        <v>USA</v>
      </c>
      <c r="L1026" s="6" t="str">
        <f>VLOOKUP(tblSalaries[[#This Row],[clean Country]],tblCountries[[Mapping]:[Region]],2,FALSE)</f>
        <v>America</v>
      </c>
      <c r="M1026" s="6">
        <f>VLOOKUP(tblSalaries[[#This Row],[clean Country]],tblCountries[[Mapping]:[geo_latitude]],3,FALSE)</f>
        <v>-100.37109375</v>
      </c>
      <c r="N1026" s="6">
        <f>VLOOKUP(tblSalaries[[#This Row],[clean Country]],tblCountries[[Mapping]:[geo_latitude]],4,FALSE)</f>
        <v>40.580584664127599</v>
      </c>
      <c r="O1026" s="6" t="s">
        <v>9</v>
      </c>
      <c r="P1026" s="6"/>
      <c r="Q1026" s="6" t="str">
        <f>IF(tblSalaries[[#This Row],[Years of Experience]]&lt;5,"&lt;5",IF(tblSalaries[[#This Row],[Years of Experience]]&lt;10,"&lt;10",IF(tblSalaries[[#This Row],[Years of Experience]]&lt;15,"&lt;15",IF(tblSalaries[[#This Row],[Years of Experience]]&lt;20,"&lt;20"," &gt;20"))))</f>
        <v>&lt;5</v>
      </c>
      <c r="R1026" s="14">
        <v>1009</v>
      </c>
      <c r="S1026" s="14">
        <f>VLOOKUP(tblSalaries[[#This Row],[clean Country]],Table3[[Country]:[GNI]],2,FALSE)</f>
        <v>47310</v>
      </c>
      <c r="T1026" s="18">
        <f>tblSalaries[[#This Row],[Salary in USD]]/tblSalaries[[#This Row],[PPP GNI]]</f>
        <v>0.84548721200591836</v>
      </c>
      <c r="U1026" s="27">
        <f>IF(ISNUMBER(VLOOKUP(tblSalaries[[#This Row],[clean Country]],calc!$B$22:$C$127,2,TRUE)),tblSalaries[[#This Row],[Salary in USD]],0.001)</f>
        <v>1E-3</v>
      </c>
    </row>
    <row r="1027" spans="2:21" ht="15" customHeight="1" x14ac:dyDescent="0.25">
      <c r="B1027" s="6" t="s">
        <v>2324</v>
      </c>
      <c r="C1027" s="7">
        <v>41055.061018518521</v>
      </c>
      <c r="D1027" s="8">
        <v>40000</v>
      </c>
      <c r="E1027" s="6">
        <v>40000</v>
      </c>
      <c r="F1027" s="6" t="s">
        <v>6</v>
      </c>
      <c r="G1027" s="9">
        <f>tblSalaries[[#This Row],[clean Salary (in local currency)]]*VLOOKUP(tblSalaries[[#This Row],[Currency]],tblXrate[],2,FALSE)</f>
        <v>40000</v>
      </c>
      <c r="H1027" s="6" t="s">
        <v>396</v>
      </c>
      <c r="I1027" s="6" t="s">
        <v>52</v>
      </c>
      <c r="J1027" s="6" t="s">
        <v>38</v>
      </c>
      <c r="K1027" s="6" t="str">
        <f>VLOOKUP(tblSalaries[[#This Row],[Where do you work]],tblCountries[[Actual]:[Mapping]],2,FALSE)</f>
        <v>Hungary</v>
      </c>
      <c r="L1027" s="6" t="str">
        <f>VLOOKUP(tblSalaries[[#This Row],[clean Country]],tblCountries[[Mapping]:[Region]],2,FALSE)</f>
        <v>Europe</v>
      </c>
      <c r="M1027" s="6">
        <f>VLOOKUP(tblSalaries[[#This Row],[clean Country]],tblCountries[[Mapping]:[geo_latitude]],3,FALSE)</f>
        <v>19.412234407010001</v>
      </c>
      <c r="N1027" s="6">
        <f>VLOOKUP(tblSalaries[[#This Row],[clean Country]],tblCountries[[Mapping]:[geo_latitude]],4,FALSE)</f>
        <v>47.165332102784703</v>
      </c>
      <c r="O1027" s="6" t="s">
        <v>9</v>
      </c>
      <c r="P1027" s="6"/>
      <c r="Q1027" s="6" t="str">
        <f>IF(tblSalaries[[#This Row],[Years of Experience]]&lt;5,"&lt;5",IF(tblSalaries[[#This Row],[Years of Experience]]&lt;10,"&lt;10",IF(tblSalaries[[#This Row],[Years of Experience]]&lt;15,"&lt;15",IF(tblSalaries[[#This Row],[Years of Experience]]&lt;20,"&lt;20"," &gt;20"))))</f>
        <v>&lt;5</v>
      </c>
      <c r="R1027" s="14">
        <v>1010</v>
      </c>
      <c r="S1027" s="14">
        <f>VLOOKUP(tblSalaries[[#This Row],[clean Country]],Table3[[Country]:[GNI]],2,FALSE)</f>
        <v>19550</v>
      </c>
      <c r="T1027" s="18">
        <f>tblSalaries[[#This Row],[Salary in USD]]/tblSalaries[[#This Row],[PPP GNI]]</f>
        <v>2.0460358056265986</v>
      </c>
      <c r="U1027" s="27">
        <f>IF(ISNUMBER(VLOOKUP(tblSalaries[[#This Row],[clean Country]],calc!$B$22:$C$127,2,TRUE)),tblSalaries[[#This Row],[Salary in USD]],0.001)</f>
        <v>40000</v>
      </c>
    </row>
    <row r="1028" spans="2:21" ht="15" customHeight="1" x14ac:dyDescent="0.25">
      <c r="B1028" s="6" t="s">
        <v>2401</v>
      </c>
      <c r="C1028" s="7">
        <v>41055.087476851855</v>
      </c>
      <c r="D1028" s="8">
        <v>40000</v>
      </c>
      <c r="E1028" s="6">
        <v>40000</v>
      </c>
      <c r="F1028" s="6" t="s">
        <v>6</v>
      </c>
      <c r="G1028" s="9">
        <f>tblSalaries[[#This Row],[clean Salary (in local currency)]]*VLOOKUP(tblSalaries[[#This Row],[Currency]],tblXrate[],2,FALSE)</f>
        <v>40000</v>
      </c>
      <c r="H1028" s="6" t="s">
        <v>487</v>
      </c>
      <c r="I1028" s="6" t="s">
        <v>52</v>
      </c>
      <c r="J1028" s="6" t="s">
        <v>15</v>
      </c>
      <c r="K1028" s="6" t="str">
        <f>VLOOKUP(tblSalaries[[#This Row],[Where do you work]],tblCountries[[Actual]:[Mapping]],2,FALSE)</f>
        <v>USA</v>
      </c>
      <c r="L1028" s="6" t="str">
        <f>VLOOKUP(tblSalaries[[#This Row],[clean Country]],tblCountries[[Mapping]:[Region]],2,FALSE)</f>
        <v>America</v>
      </c>
      <c r="M1028" s="6">
        <f>VLOOKUP(tblSalaries[[#This Row],[clean Country]],tblCountries[[Mapping]:[geo_latitude]],3,FALSE)</f>
        <v>-100.37109375</v>
      </c>
      <c r="N1028" s="6">
        <f>VLOOKUP(tblSalaries[[#This Row],[clean Country]],tblCountries[[Mapping]:[geo_latitude]],4,FALSE)</f>
        <v>40.580584664127599</v>
      </c>
      <c r="O1028" s="6" t="s">
        <v>18</v>
      </c>
      <c r="P1028" s="6"/>
      <c r="Q1028" s="6" t="str">
        <f>IF(tblSalaries[[#This Row],[Years of Experience]]&lt;5,"&lt;5",IF(tblSalaries[[#This Row],[Years of Experience]]&lt;10,"&lt;10",IF(tblSalaries[[#This Row],[Years of Experience]]&lt;15,"&lt;15",IF(tblSalaries[[#This Row],[Years of Experience]]&lt;20,"&lt;20"," &gt;20"))))</f>
        <v>&lt;5</v>
      </c>
      <c r="R1028" s="14">
        <v>1011</v>
      </c>
      <c r="S1028" s="14">
        <f>VLOOKUP(tblSalaries[[#This Row],[clean Country]],Table3[[Country]:[GNI]],2,FALSE)</f>
        <v>47310</v>
      </c>
      <c r="T1028" s="18">
        <f>tblSalaries[[#This Row],[Salary in USD]]/tblSalaries[[#This Row],[PPP GNI]]</f>
        <v>0.84548721200591836</v>
      </c>
      <c r="U1028" s="27">
        <f>IF(ISNUMBER(VLOOKUP(tblSalaries[[#This Row],[clean Country]],calc!$B$22:$C$127,2,TRUE)),tblSalaries[[#This Row],[Salary in USD]],0.001)</f>
        <v>1E-3</v>
      </c>
    </row>
    <row r="1029" spans="2:21" ht="15" customHeight="1" x14ac:dyDescent="0.25">
      <c r="B1029" s="6" t="s">
        <v>2493</v>
      </c>
      <c r="C1029" s="7">
        <v>41055.153078703705</v>
      </c>
      <c r="D1029" s="8">
        <v>40000</v>
      </c>
      <c r="E1029" s="6">
        <v>40000</v>
      </c>
      <c r="F1029" s="6" t="s">
        <v>6</v>
      </c>
      <c r="G1029" s="9">
        <f>tblSalaries[[#This Row],[clean Salary (in local currency)]]*VLOOKUP(tblSalaries[[#This Row],[Currency]],tblXrate[],2,FALSE)</f>
        <v>40000</v>
      </c>
      <c r="H1029" s="6" t="s">
        <v>595</v>
      </c>
      <c r="I1029" s="6" t="s">
        <v>20</v>
      </c>
      <c r="J1029" s="6" t="s">
        <v>15</v>
      </c>
      <c r="K1029" s="6" t="str">
        <f>VLOOKUP(tblSalaries[[#This Row],[Where do you work]],tblCountries[[Actual]:[Mapping]],2,FALSE)</f>
        <v>USA</v>
      </c>
      <c r="L1029" s="6" t="str">
        <f>VLOOKUP(tblSalaries[[#This Row],[clean Country]],tblCountries[[Mapping]:[Region]],2,FALSE)</f>
        <v>America</v>
      </c>
      <c r="M1029" s="6">
        <f>VLOOKUP(tblSalaries[[#This Row],[clean Country]],tblCountries[[Mapping]:[geo_latitude]],3,FALSE)</f>
        <v>-100.37109375</v>
      </c>
      <c r="N1029" s="6">
        <f>VLOOKUP(tblSalaries[[#This Row],[clean Country]],tblCountries[[Mapping]:[geo_latitude]],4,FALSE)</f>
        <v>40.580584664127599</v>
      </c>
      <c r="O1029" s="6" t="s">
        <v>18</v>
      </c>
      <c r="P1029" s="6"/>
      <c r="Q1029" s="6" t="str">
        <f>IF(tblSalaries[[#This Row],[Years of Experience]]&lt;5,"&lt;5",IF(tblSalaries[[#This Row],[Years of Experience]]&lt;10,"&lt;10",IF(tblSalaries[[#This Row],[Years of Experience]]&lt;15,"&lt;15",IF(tblSalaries[[#This Row],[Years of Experience]]&lt;20,"&lt;20"," &gt;20"))))</f>
        <v>&lt;5</v>
      </c>
      <c r="R1029" s="14">
        <v>1012</v>
      </c>
      <c r="S1029" s="14">
        <f>VLOOKUP(tblSalaries[[#This Row],[clean Country]],Table3[[Country]:[GNI]],2,FALSE)</f>
        <v>47310</v>
      </c>
      <c r="T1029" s="18">
        <f>tblSalaries[[#This Row],[Salary in USD]]/tblSalaries[[#This Row],[PPP GNI]]</f>
        <v>0.84548721200591836</v>
      </c>
      <c r="U1029" s="27">
        <f>IF(ISNUMBER(VLOOKUP(tblSalaries[[#This Row],[clean Country]],calc!$B$22:$C$127,2,TRUE)),tblSalaries[[#This Row],[Salary in USD]],0.001)</f>
        <v>1E-3</v>
      </c>
    </row>
    <row r="1030" spans="2:21" ht="15" customHeight="1" x14ac:dyDescent="0.25">
      <c r="B1030" s="6" t="s">
        <v>2730</v>
      </c>
      <c r="C1030" s="7">
        <v>41055.64980324074</v>
      </c>
      <c r="D1030" s="8">
        <v>40000</v>
      </c>
      <c r="E1030" s="6">
        <v>40000</v>
      </c>
      <c r="F1030" s="6" t="s">
        <v>6</v>
      </c>
      <c r="G1030" s="9">
        <f>tblSalaries[[#This Row],[clean Salary (in local currency)]]*VLOOKUP(tblSalaries[[#This Row],[Currency]],tblXrate[],2,FALSE)</f>
        <v>40000</v>
      </c>
      <c r="H1030" s="6" t="s">
        <v>843</v>
      </c>
      <c r="I1030" s="6" t="s">
        <v>52</v>
      </c>
      <c r="J1030" s="6" t="s">
        <v>8</v>
      </c>
      <c r="K1030" s="6" t="str">
        <f>VLOOKUP(tblSalaries[[#This Row],[Where do you work]],tblCountries[[Actual]:[Mapping]],2,FALSE)</f>
        <v>India</v>
      </c>
      <c r="L1030" s="6" t="str">
        <f>VLOOKUP(tblSalaries[[#This Row],[clean Country]],tblCountries[[Mapping]:[Region]],2,FALSE)</f>
        <v>Asia</v>
      </c>
      <c r="M1030" s="6">
        <f>VLOOKUP(tblSalaries[[#This Row],[clean Country]],tblCountries[[Mapping]:[geo_latitude]],3,FALSE)</f>
        <v>79.718824157759499</v>
      </c>
      <c r="N1030" s="6">
        <f>VLOOKUP(tblSalaries[[#This Row],[clean Country]],tblCountries[[Mapping]:[geo_latitude]],4,FALSE)</f>
        <v>22.134914550529199</v>
      </c>
      <c r="O1030" s="6" t="s">
        <v>13</v>
      </c>
      <c r="P1030" s="6">
        <v>15</v>
      </c>
      <c r="Q1030" s="6" t="str">
        <f>IF(tblSalaries[[#This Row],[Years of Experience]]&lt;5,"&lt;5",IF(tblSalaries[[#This Row],[Years of Experience]]&lt;10,"&lt;10",IF(tblSalaries[[#This Row],[Years of Experience]]&lt;15,"&lt;15",IF(tblSalaries[[#This Row],[Years of Experience]]&lt;20,"&lt;20"," &gt;20"))))</f>
        <v>&lt;20</v>
      </c>
      <c r="R1030" s="14">
        <v>1013</v>
      </c>
      <c r="S1030" s="14">
        <f>VLOOKUP(tblSalaries[[#This Row],[clean Country]],Table3[[Country]:[GNI]],2,FALSE)</f>
        <v>3400</v>
      </c>
      <c r="T1030" s="18">
        <f>tblSalaries[[#This Row],[Salary in USD]]/tblSalaries[[#This Row],[PPP GNI]]</f>
        <v>11.764705882352942</v>
      </c>
      <c r="U1030" s="27">
        <f>IF(ISNUMBER(VLOOKUP(tblSalaries[[#This Row],[clean Country]],calc!$B$22:$C$127,2,TRUE)),tblSalaries[[#This Row],[Salary in USD]],0.001)</f>
        <v>40000</v>
      </c>
    </row>
    <row r="1031" spans="2:21" ht="15" customHeight="1" x14ac:dyDescent="0.25">
      <c r="B1031" s="6" t="s">
        <v>2823</v>
      </c>
      <c r="C1031" s="7">
        <v>41055.96197916667</v>
      </c>
      <c r="D1031" s="8">
        <v>40000</v>
      </c>
      <c r="E1031" s="6">
        <v>40000</v>
      </c>
      <c r="F1031" s="6" t="s">
        <v>6</v>
      </c>
      <c r="G1031" s="9">
        <f>tblSalaries[[#This Row],[clean Salary (in local currency)]]*VLOOKUP(tblSalaries[[#This Row],[Currency]],tblXrate[],2,FALSE)</f>
        <v>40000</v>
      </c>
      <c r="H1031" s="6" t="s">
        <v>956</v>
      </c>
      <c r="I1031" s="6" t="s">
        <v>52</v>
      </c>
      <c r="J1031" s="6" t="s">
        <v>15</v>
      </c>
      <c r="K1031" s="6" t="str">
        <f>VLOOKUP(tblSalaries[[#This Row],[Where do you work]],tblCountries[[Actual]:[Mapping]],2,FALSE)</f>
        <v>USA</v>
      </c>
      <c r="L1031" s="6" t="str">
        <f>VLOOKUP(tblSalaries[[#This Row],[clean Country]],tblCountries[[Mapping]:[Region]],2,FALSE)</f>
        <v>America</v>
      </c>
      <c r="M1031" s="6">
        <f>VLOOKUP(tblSalaries[[#This Row],[clean Country]],tblCountries[[Mapping]:[geo_latitude]],3,FALSE)</f>
        <v>-100.37109375</v>
      </c>
      <c r="N1031" s="6">
        <f>VLOOKUP(tblSalaries[[#This Row],[clean Country]],tblCountries[[Mapping]:[geo_latitude]],4,FALSE)</f>
        <v>40.580584664127599</v>
      </c>
      <c r="O1031" s="6" t="s">
        <v>18</v>
      </c>
      <c r="P1031" s="6">
        <v>20</v>
      </c>
      <c r="Q1031" s="6" t="str">
        <f>IF(tblSalaries[[#This Row],[Years of Experience]]&lt;5,"&lt;5",IF(tblSalaries[[#This Row],[Years of Experience]]&lt;10,"&lt;10",IF(tblSalaries[[#This Row],[Years of Experience]]&lt;15,"&lt;15",IF(tblSalaries[[#This Row],[Years of Experience]]&lt;20,"&lt;20"," &gt;20"))))</f>
        <v xml:space="preserve"> &gt;20</v>
      </c>
      <c r="R1031" s="14">
        <v>1014</v>
      </c>
      <c r="S1031" s="14">
        <f>VLOOKUP(tblSalaries[[#This Row],[clean Country]],Table3[[Country]:[GNI]],2,FALSE)</f>
        <v>47310</v>
      </c>
      <c r="T1031" s="18">
        <f>tblSalaries[[#This Row],[Salary in USD]]/tblSalaries[[#This Row],[PPP GNI]]</f>
        <v>0.84548721200591836</v>
      </c>
      <c r="U1031" s="27">
        <f>IF(ISNUMBER(VLOOKUP(tblSalaries[[#This Row],[clean Country]],calc!$B$22:$C$127,2,TRUE)),tblSalaries[[#This Row],[Salary in USD]],0.001)</f>
        <v>1E-3</v>
      </c>
    </row>
    <row r="1032" spans="2:21" ht="15" customHeight="1" x14ac:dyDescent="0.25">
      <c r="B1032" s="6" t="s">
        <v>2848</v>
      </c>
      <c r="C1032" s="7">
        <v>41056.142974537041</v>
      </c>
      <c r="D1032" s="8">
        <v>40000</v>
      </c>
      <c r="E1032" s="6">
        <v>40000</v>
      </c>
      <c r="F1032" s="6" t="s">
        <v>6</v>
      </c>
      <c r="G1032" s="9">
        <f>tblSalaries[[#This Row],[clean Salary (in local currency)]]*VLOOKUP(tblSalaries[[#This Row],[Currency]],tblXrate[],2,FALSE)</f>
        <v>40000</v>
      </c>
      <c r="H1032" s="6" t="s">
        <v>987</v>
      </c>
      <c r="I1032" s="6" t="s">
        <v>20</v>
      </c>
      <c r="J1032" s="6" t="s">
        <v>15</v>
      </c>
      <c r="K1032" s="6" t="str">
        <f>VLOOKUP(tblSalaries[[#This Row],[Where do you work]],tblCountries[[Actual]:[Mapping]],2,FALSE)</f>
        <v>USA</v>
      </c>
      <c r="L1032" s="6" t="str">
        <f>VLOOKUP(tblSalaries[[#This Row],[clean Country]],tblCountries[[Mapping]:[Region]],2,FALSE)</f>
        <v>America</v>
      </c>
      <c r="M1032" s="6">
        <f>VLOOKUP(tblSalaries[[#This Row],[clean Country]],tblCountries[[Mapping]:[geo_latitude]],3,FALSE)</f>
        <v>-100.37109375</v>
      </c>
      <c r="N1032" s="6">
        <f>VLOOKUP(tblSalaries[[#This Row],[clean Country]],tblCountries[[Mapping]:[geo_latitude]],4,FALSE)</f>
        <v>40.580584664127599</v>
      </c>
      <c r="O1032" s="6" t="s">
        <v>13</v>
      </c>
      <c r="P1032" s="6">
        <v>4</v>
      </c>
      <c r="Q1032" s="6" t="str">
        <f>IF(tblSalaries[[#This Row],[Years of Experience]]&lt;5,"&lt;5",IF(tblSalaries[[#This Row],[Years of Experience]]&lt;10,"&lt;10",IF(tblSalaries[[#This Row],[Years of Experience]]&lt;15,"&lt;15",IF(tblSalaries[[#This Row],[Years of Experience]]&lt;20,"&lt;20"," &gt;20"))))</f>
        <v>&lt;5</v>
      </c>
      <c r="R1032" s="14">
        <v>1015</v>
      </c>
      <c r="S1032" s="14">
        <f>VLOOKUP(tblSalaries[[#This Row],[clean Country]],Table3[[Country]:[GNI]],2,FALSE)</f>
        <v>47310</v>
      </c>
      <c r="T1032" s="18">
        <f>tblSalaries[[#This Row],[Salary in USD]]/tblSalaries[[#This Row],[PPP GNI]]</f>
        <v>0.84548721200591836</v>
      </c>
      <c r="U1032" s="27">
        <f>IF(ISNUMBER(VLOOKUP(tblSalaries[[#This Row],[clean Country]],calc!$B$22:$C$127,2,TRUE)),tblSalaries[[#This Row],[Salary in USD]],0.001)</f>
        <v>1E-3</v>
      </c>
    </row>
    <row r="1033" spans="2:21" ht="15" customHeight="1" x14ac:dyDescent="0.25">
      <c r="B1033" s="6" t="s">
        <v>2857</v>
      </c>
      <c r="C1033" s="7">
        <v>41056.262280092589</v>
      </c>
      <c r="D1033" s="8">
        <v>40000</v>
      </c>
      <c r="E1033" s="6">
        <v>40000</v>
      </c>
      <c r="F1033" s="6" t="s">
        <v>6</v>
      </c>
      <c r="G1033" s="9">
        <f>tblSalaries[[#This Row],[clean Salary (in local currency)]]*VLOOKUP(tblSalaries[[#This Row],[Currency]],tblXrate[],2,FALSE)</f>
        <v>40000</v>
      </c>
      <c r="H1033" s="6" t="s">
        <v>995</v>
      </c>
      <c r="I1033" s="6" t="s">
        <v>20</v>
      </c>
      <c r="J1033" s="6" t="s">
        <v>15</v>
      </c>
      <c r="K1033" s="6" t="str">
        <f>VLOOKUP(tblSalaries[[#This Row],[Where do you work]],tblCountries[[Actual]:[Mapping]],2,FALSE)</f>
        <v>USA</v>
      </c>
      <c r="L1033" s="6" t="str">
        <f>VLOOKUP(tblSalaries[[#This Row],[clean Country]],tblCountries[[Mapping]:[Region]],2,FALSE)</f>
        <v>America</v>
      </c>
      <c r="M1033" s="6">
        <f>VLOOKUP(tblSalaries[[#This Row],[clean Country]],tblCountries[[Mapping]:[geo_latitude]],3,FALSE)</f>
        <v>-100.37109375</v>
      </c>
      <c r="N1033" s="6">
        <f>VLOOKUP(tblSalaries[[#This Row],[clean Country]],tblCountries[[Mapping]:[geo_latitude]],4,FALSE)</f>
        <v>40.580584664127599</v>
      </c>
      <c r="O1033" s="6" t="s">
        <v>13</v>
      </c>
      <c r="P1033" s="6">
        <v>2</v>
      </c>
      <c r="Q1033" s="6" t="str">
        <f>IF(tblSalaries[[#This Row],[Years of Experience]]&lt;5,"&lt;5",IF(tblSalaries[[#This Row],[Years of Experience]]&lt;10,"&lt;10",IF(tblSalaries[[#This Row],[Years of Experience]]&lt;15,"&lt;15",IF(tblSalaries[[#This Row],[Years of Experience]]&lt;20,"&lt;20"," &gt;20"))))</f>
        <v>&lt;5</v>
      </c>
      <c r="R1033" s="14">
        <v>1016</v>
      </c>
      <c r="S1033" s="14">
        <f>VLOOKUP(tblSalaries[[#This Row],[clean Country]],Table3[[Country]:[GNI]],2,FALSE)</f>
        <v>47310</v>
      </c>
      <c r="T1033" s="18">
        <f>tblSalaries[[#This Row],[Salary in USD]]/tblSalaries[[#This Row],[PPP GNI]]</f>
        <v>0.84548721200591836</v>
      </c>
      <c r="U1033" s="27">
        <f>IF(ISNUMBER(VLOOKUP(tblSalaries[[#This Row],[clean Country]],calc!$B$22:$C$127,2,TRUE)),tblSalaries[[#This Row],[Salary in USD]],0.001)</f>
        <v>1E-3</v>
      </c>
    </row>
    <row r="1034" spans="2:21" ht="15" customHeight="1" x14ac:dyDescent="0.25">
      <c r="B1034" s="6" t="s">
        <v>2946</v>
      </c>
      <c r="C1034" s="7">
        <v>41057.213703703703</v>
      </c>
      <c r="D1034" s="8">
        <v>40000</v>
      </c>
      <c r="E1034" s="6">
        <v>40000</v>
      </c>
      <c r="F1034" s="6" t="s">
        <v>6</v>
      </c>
      <c r="G1034" s="9">
        <f>tblSalaries[[#This Row],[clean Salary (in local currency)]]*VLOOKUP(tblSalaries[[#This Row],[Currency]],tblXrate[],2,FALSE)</f>
        <v>40000</v>
      </c>
      <c r="H1034" s="6" t="s">
        <v>256</v>
      </c>
      <c r="I1034" s="6" t="s">
        <v>20</v>
      </c>
      <c r="J1034" s="6" t="s">
        <v>1097</v>
      </c>
      <c r="K1034" s="6" t="str">
        <f>VLOOKUP(tblSalaries[[#This Row],[Where do you work]],tblCountries[[Actual]:[Mapping]],2,FALSE)</f>
        <v>New Zealand</v>
      </c>
      <c r="L1034" s="6" t="str">
        <f>VLOOKUP(tblSalaries[[#This Row],[clean Country]],tblCountries[[Mapping]:[Region]],2,FALSE)</f>
        <v>Australia</v>
      </c>
      <c r="M1034" s="6">
        <f>VLOOKUP(tblSalaries[[#This Row],[clean Country]],tblCountries[[Mapping]:[geo_latitude]],3,FALSE)</f>
        <v>157.68814341298901</v>
      </c>
      <c r="N1034" s="6">
        <f>VLOOKUP(tblSalaries[[#This Row],[clean Country]],tblCountries[[Mapping]:[geo_latitude]],4,FALSE)</f>
        <v>-41.605832905433601</v>
      </c>
      <c r="O1034" s="6" t="s">
        <v>9</v>
      </c>
      <c r="P1034" s="6">
        <v>5</v>
      </c>
      <c r="Q1034" s="6" t="str">
        <f>IF(tblSalaries[[#This Row],[Years of Experience]]&lt;5,"&lt;5",IF(tblSalaries[[#This Row],[Years of Experience]]&lt;10,"&lt;10",IF(tblSalaries[[#This Row],[Years of Experience]]&lt;15,"&lt;15",IF(tblSalaries[[#This Row],[Years of Experience]]&lt;20,"&lt;20"," &gt;20"))))</f>
        <v>&lt;10</v>
      </c>
      <c r="R1034" s="14">
        <v>1017</v>
      </c>
      <c r="S1034" s="14">
        <f>VLOOKUP(tblSalaries[[#This Row],[clean Country]],Table3[[Country]:[GNI]],2,FALSE)</f>
        <v>28100</v>
      </c>
      <c r="T1034" s="18">
        <f>tblSalaries[[#This Row],[Salary in USD]]/tblSalaries[[#This Row],[PPP GNI]]</f>
        <v>1.4234875444839858</v>
      </c>
      <c r="U1034" s="27">
        <f>IF(ISNUMBER(VLOOKUP(tblSalaries[[#This Row],[clean Country]],calc!$B$22:$C$127,2,TRUE)),tblSalaries[[#This Row],[Salary in USD]],0.001)</f>
        <v>40000</v>
      </c>
    </row>
    <row r="1035" spans="2:21" ht="15" customHeight="1" x14ac:dyDescent="0.25">
      <c r="B1035" s="6" t="s">
        <v>3126</v>
      </c>
      <c r="C1035" s="7">
        <v>41057.807974537034</v>
      </c>
      <c r="D1035" s="8">
        <v>40000</v>
      </c>
      <c r="E1035" s="6">
        <v>40000</v>
      </c>
      <c r="F1035" s="6" t="s">
        <v>6</v>
      </c>
      <c r="G1035" s="9">
        <f>tblSalaries[[#This Row],[clean Salary (in local currency)]]*VLOOKUP(tblSalaries[[#This Row],[Currency]],tblXrate[],2,FALSE)</f>
        <v>40000</v>
      </c>
      <c r="H1035" s="6" t="s">
        <v>279</v>
      </c>
      <c r="I1035" s="6" t="s">
        <v>279</v>
      </c>
      <c r="J1035" s="6" t="s">
        <v>8</v>
      </c>
      <c r="K1035" s="6" t="str">
        <f>VLOOKUP(tblSalaries[[#This Row],[Where do you work]],tblCountries[[Actual]:[Mapping]],2,FALSE)</f>
        <v>India</v>
      </c>
      <c r="L1035" s="6" t="str">
        <f>VLOOKUP(tblSalaries[[#This Row],[clean Country]],tblCountries[[Mapping]:[Region]],2,FALSE)</f>
        <v>Asia</v>
      </c>
      <c r="M1035" s="6">
        <f>VLOOKUP(tblSalaries[[#This Row],[clean Country]],tblCountries[[Mapping]:[geo_latitude]],3,FALSE)</f>
        <v>79.718824157759499</v>
      </c>
      <c r="N1035" s="6">
        <f>VLOOKUP(tblSalaries[[#This Row],[clean Country]],tblCountries[[Mapping]:[geo_latitude]],4,FALSE)</f>
        <v>22.134914550529199</v>
      </c>
      <c r="O1035" s="6" t="s">
        <v>18</v>
      </c>
      <c r="P1035" s="6">
        <v>2</v>
      </c>
      <c r="Q1035" s="6" t="str">
        <f>IF(tblSalaries[[#This Row],[Years of Experience]]&lt;5,"&lt;5",IF(tblSalaries[[#This Row],[Years of Experience]]&lt;10,"&lt;10",IF(tblSalaries[[#This Row],[Years of Experience]]&lt;15,"&lt;15",IF(tblSalaries[[#This Row],[Years of Experience]]&lt;20,"&lt;20"," &gt;20"))))</f>
        <v>&lt;5</v>
      </c>
      <c r="R1035" s="14">
        <v>1018</v>
      </c>
      <c r="S1035" s="14">
        <f>VLOOKUP(tblSalaries[[#This Row],[clean Country]],Table3[[Country]:[GNI]],2,FALSE)</f>
        <v>3400</v>
      </c>
      <c r="T1035" s="18">
        <f>tblSalaries[[#This Row],[Salary in USD]]/tblSalaries[[#This Row],[PPP GNI]]</f>
        <v>11.764705882352942</v>
      </c>
      <c r="U1035" s="27">
        <f>IF(ISNUMBER(VLOOKUP(tblSalaries[[#This Row],[clean Country]],calc!$B$22:$C$127,2,TRUE)),tblSalaries[[#This Row],[Salary in USD]],0.001)</f>
        <v>40000</v>
      </c>
    </row>
    <row r="1036" spans="2:21" ht="15" customHeight="1" x14ac:dyDescent="0.25">
      <c r="B1036" s="6" t="s">
        <v>3200</v>
      </c>
      <c r="C1036" s="7">
        <v>41058.043969907405</v>
      </c>
      <c r="D1036" s="8" t="s">
        <v>1368</v>
      </c>
      <c r="E1036" s="6">
        <v>40000</v>
      </c>
      <c r="F1036" s="6" t="s">
        <v>6</v>
      </c>
      <c r="G1036" s="9">
        <f>tblSalaries[[#This Row],[clean Salary (in local currency)]]*VLOOKUP(tblSalaries[[#This Row],[Currency]],tblXrate[],2,FALSE)</f>
        <v>40000</v>
      </c>
      <c r="H1036" s="6" t="s">
        <v>1369</v>
      </c>
      <c r="I1036" s="6" t="s">
        <v>310</v>
      </c>
      <c r="J1036" s="6" t="s">
        <v>15</v>
      </c>
      <c r="K1036" s="6" t="str">
        <f>VLOOKUP(tblSalaries[[#This Row],[Where do you work]],tblCountries[[Actual]:[Mapping]],2,FALSE)</f>
        <v>USA</v>
      </c>
      <c r="L1036" s="6" t="str">
        <f>VLOOKUP(tblSalaries[[#This Row],[clean Country]],tblCountries[[Mapping]:[Region]],2,FALSE)</f>
        <v>America</v>
      </c>
      <c r="M1036" s="6">
        <f>VLOOKUP(tblSalaries[[#This Row],[clean Country]],tblCountries[[Mapping]:[geo_latitude]],3,FALSE)</f>
        <v>-100.37109375</v>
      </c>
      <c r="N1036" s="6">
        <f>VLOOKUP(tblSalaries[[#This Row],[clean Country]],tblCountries[[Mapping]:[geo_latitude]],4,FALSE)</f>
        <v>40.580584664127599</v>
      </c>
      <c r="O1036" s="6" t="s">
        <v>18</v>
      </c>
      <c r="P1036" s="6">
        <v>15</v>
      </c>
      <c r="Q1036" s="6" t="str">
        <f>IF(tblSalaries[[#This Row],[Years of Experience]]&lt;5,"&lt;5",IF(tblSalaries[[#This Row],[Years of Experience]]&lt;10,"&lt;10",IF(tblSalaries[[#This Row],[Years of Experience]]&lt;15,"&lt;15",IF(tblSalaries[[#This Row],[Years of Experience]]&lt;20,"&lt;20"," &gt;20"))))</f>
        <v>&lt;20</v>
      </c>
      <c r="R1036" s="14">
        <v>1019</v>
      </c>
      <c r="S1036" s="14">
        <f>VLOOKUP(tblSalaries[[#This Row],[clean Country]],Table3[[Country]:[GNI]],2,FALSE)</f>
        <v>47310</v>
      </c>
      <c r="T1036" s="18">
        <f>tblSalaries[[#This Row],[Salary in USD]]/tblSalaries[[#This Row],[PPP GNI]]</f>
        <v>0.84548721200591836</v>
      </c>
      <c r="U1036" s="27">
        <f>IF(ISNUMBER(VLOOKUP(tblSalaries[[#This Row],[clean Country]],calc!$B$22:$C$127,2,TRUE)),tblSalaries[[#This Row],[Salary in USD]],0.001)</f>
        <v>1E-3</v>
      </c>
    </row>
    <row r="1037" spans="2:21" ht="15" customHeight="1" x14ac:dyDescent="0.25">
      <c r="B1037" s="6" t="s">
        <v>3211</v>
      </c>
      <c r="C1037" s="7">
        <v>41058.085173611114</v>
      </c>
      <c r="D1037" s="8" t="s">
        <v>1379</v>
      </c>
      <c r="E1037" s="6">
        <v>40000</v>
      </c>
      <c r="F1037" s="6" t="s">
        <v>6</v>
      </c>
      <c r="G1037" s="9">
        <f>tblSalaries[[#This Row],[clean Salary (in local currency)]]*VLOOKUP(tblSalaries[[#This Row],[Currency]],tblXrate[],2,FALSE)</f>
        <v>40000</v>
      </c>
      <c r="H1037" s="6" t="s">
        <v>1380</v>
      </c>
      <c r="I1037" s="6" t="s">
        <v>52</v>
      </c>
      <c r="J1037" s="6" t="s">
        <v>1381</v>
      </c>
      <c r="K1037" s="6" t="str">
        <f>VLOOKUP(tblSalaries[[#This Row],[Where do you work]],tblCountries[[Actual]:[Mapping]],2,FALSE)</f>
        <v>Pakistan</v>
      </c>
      <c r="L1037" s="6" t="str">
        <f>VLOOKUP(tblSalaries[[#This Row],[clean Country]],tblCountries[[Mapping]:[Region]],2,FALSE)</f>
        <v>Asia</v>
      </c>
      <c r="M1037" s="6">
        <f>VLOOKUP(tblSalaries[[#This Row],[clean Country]],tblCountries[[Mapping]:[geo_latitude]],3,FALSE)</f>
        <v>71.247499000000005</v>
      </c>
      <c r="N1037" s="6">
        <f>VLOOKUP(tblSalaries[[#This Row],[clean Country]],tblCountries[[Mapping]:[geo_latitude]],4,FALSE)</f>
        <v>30.3308401</v>
      </c>
      <c r="O1037" s="6" t="s">
        <v>9</v>
      </c>
      <c r="P1037" s="6">
        <v>15</v>
      </c>
      <c r="Q1037" s="6" t="str">
        <f>IF(tblSalaries[[#This Row],[Years of Experience]]&lt;5,"&lt;5",IF(tblSalaries[[#This Row],[Years of Experience]]&lt;10,"&lt;10",IF(tblSalaries[[#This Row],[Years of Experience]]&lt;15,"&lt;15",IF(tblSalaries[[#This Row],[Years of Experience]]&lt;20,"&lt;20"," &gt;20"))))</f>
        <v>&lt;20</v>
      </c>
      <c r="R1037" s="14">
        <v>1020</v>
      </c>
      <c r="S1037" s="14">
        <f>VLOOKUP(tblSalaries[[#This Row],[clean Country]],Table3[[Country]:[GNI]],2,FALSE)</f>
        <v>2790</v>
      </c>
      <c r="T1037" s="18">
        <f>tblSalaries[[#This Row],[Salary in USD]]/tblSalaries[[#This Row],[PPP GNI]]</f>
        <v>14.336917562724015</v>
      </c>
      <c r="U1037" s="27">
        <f>IF(ISNUMBER(VLOOKUP(tblSalaries[[#This Row],[clean Country]],calc!$B$22:$C$127,2,TRUE)),tblSalaries[[#This Row],[Salary in USD]],0.001)</f>
        <v>40000</v>
      </c>
    </row>
    <row r="1038" spans="2:21" ht="15" customHeight="1" x14ac:dyDescent="0.25">
      <c r="B1038" s="6" t="s">
        <v>3245</v>
      </c>
      <c r="C1038" s="7">
        <v>41058.366527777776</v>
      </c>
      <c r="D1038" s="8">
        <v>40000</v>
      </c>
      <c r="E1038" s="6">
        <v>40000</v>
      </c>
      <c r="F1038" s="6" t="s">
        <v>6</v>
      </c>
      <c r="G1038" s="9">
        <f>tblSalaries[[#This Row],[clean Salary (in local currency)]]*VLOOKUP(tblSalaries[[#This Row],[Currency]],tblXrate[],2,FALSE)</f>
        <v>40000</v>
      </c>
      <c r="H1038" s="6" t="s">
        <v>1416</v>
      </c>
      <c r="I1038" s="6" t="s">
        <v>52</v>
      </c>
      <c r="J1038" s="6" t="s">
        <v>15</v>
      </c>
      <c r="K1038" s="6" t="str">
        <f>VLOOKUP(tblSalaries[[#This Row],[Where do you work]],tblCountries[[Actual]:[Mapping]],2,FALSE)</f>
        <v>USA</v>
      </c>
      <c r="L1038" s="6" t="str">
        <f>VLOOKUP(tblSalaries[[#This Row],[clean Country]],tblCountries[[Mapping]:[Region]],2,FALSE)</f>
        <v>America</v>
      </c>
      <c r="M1038" s="6">
        <f>VLOOKUP(tblSalaries[[#This Row],[clean Country]],tblCountries[[Mapping]:[geo_latitude]],3,FALSE)</f>
        <v>-100.37109375</v>
      </c>
      <c r="N1038" s="6">
        <f>VLOOKUP(tblSalaries[[#This Row],[clean Country]],tblCountries[[Mapping]:[geo_latitude]],4,FALSE)</f>
        <v>40.580584664127599</v>
      </c>
      <c r="O1038" s="6" t="s">
        <v>18</v>
      </c>
      <c r="P1038" s="6">
        <v>18</v>
      </c>
      <c r="Q1038" s="6" t="str">
        <f>IF(tblSalaries[[#This Row],[Years of Experience]]&lt;5,"&lt;5",IF(tblSalaries[[#This Row],[Years of Experience]]&lt;10,"&lt;10",IF(tblSalaries[[#This Row],[Years of Experience]]&lt;15,"&lt;15",IF(tblSalaries[[#This Row],[Years of Experience]]&lt;20,"&lt;20"," &gt;20"))))</f>
        <v>&lt;20</v>
      </c>
      <c r="R1038" s="14">
        <v>1021</v>
      </c>
      <c r="S1038" s="14">
        <f>VLOOKUP(tblSalaries[[#This Row],[clean Country]],Table3[[Country]:[GNI]],2,FALSE)</f>
        <v>47310</v>
      </c>
      <c r="T1038" s="18">
        <f>tblSalaries[[#This Row],[Salary in USD]]/tblSalaries[[#This Row],[PPP GNI]]</f>
        <v>0.84548721200591836</v>
      </c>
      <c r="U1038" s="27">
        <f>IF(ISNUMBER(VLOOKUP(tblSalaries[[#This Row],[clean Country]],calc!$B$22:$C$127,2,TRUE)),tblSalaries[[#This Row],[Salary in USD]],0.001)</f>
        <v>1E-3</v>
      </c>
    </row>
    <row r="1039" spans="2:21" ht="15" customHeight="1" x14ac:dyDescent="0.25">
      <c r="B1039" s="6" t="s">
        <v>3380</v>
      </c>
      <c r="C1039" s="7">
        <v>41058.962500000001</v>
      </c>
      <c r="D1039" s="8">
        <v>40000</v>
      </c>
      <c r="E1039" s="6">
        <v>40000</v>
      </c>
      <c r="F1039" s="6" t="s">
        <v>6</v>
      </c>
      <c r="G1039" s="9">
        <f>tblSalaries[[#This Row],[clean Salary (in local currency)]]*VLOOKUP(tblSalaries[[#This Row],[Currency]],tblXrate[],2,FALSE)</f>
        <v>40000</v>
      </c>
      <c r="H1039" s="6" t="s">
        <v>1564</v>
      </c>
      <c r="I1039" s="6" t="s">
        <v>52</v>
      </c>
      <c r="J1039" s="6" t="s">
        <v>15</v>
      </c>
      <c r="K1039" s="6" t="str">
        <f>VLOOKUP(tblSalaries[[#This Row],[Where do you work]],tblCountries[[Actual]:[Mapping]],2,FALSE)</f>
        <v>USA</v>
      </c>
      <c r="L1039" s="6" t="str">
        <f>VLOOKUP(tblSalaries[[#This Row],[clean Country]],tblCountries[[Mapping]:[Region]],2,FALSE)</f>
        <v>America</v>
      </c>
      <c r="M1039" s="6">
        <f>VLOOKUP(tblSalaries[[#This Row],[clean Country]],tblCountries[[Mapping]:[geo_latitude]],3,FALSE)</f>
        <v>-100.37109375</v>
      </c>
      <c r="N1039" s="6">
        <f>VLOOKUP(tblSalaries[[#This Row],[clean Country]],tblCountries[[Mapping]:[geo_latitude]],4,FALSE)</f>
        <v>40.580584664127599</v>
      </c>
      <c r="O1039" s="6" t="s">
        <v>25</v>
      </c>
      <c r="P1039" s="6">
        <v>8</v>
      </c>
      <c r="Q1039" s="6" t="str">
        <f>IF(tblSalaries[[#This Row],[Years of Experience]]&lt;5,"&lt;5",IF(tblSalaries[[#This Row],[Years of Experience]]&lt;10,"&lt;10",IF(tblSalaries[[#This Row],[Years of Experience]]&lt;15,"&lt;15",IF(tblSalaries[[#This Row],[Years of Experience]]&lt;20,"&lt;20"," &gt;20"))))</f>
        <v>&lt;10</v>
      </c>
      <c r="R1039" s="14">
        <v>1022</v>
      </c>
      <c r="S1039" s="14">
        <f>VLOOKUP(tblSalaries[[#This Row],[clean Country]],Table3[[Country]:[GNI]],2,FALSE)</f>
        <v>47310</v>
      </c>
      <c r="T1039" s="18">
        <f>tblSalaries[[#This Row],[Salary in USD]]/tblSalaries[[#This Row],[PPP GNI]]</f>
        <v>0.84548721200591836</v>
      </c>
      <c r="U1039" s="27">
        <f>IF(ISNUMBER(VLOOKUP(tblSalaries[[#This Row],[clean Country]],calc!$B$22:$C$127,2,TRUE)),tblSalaries[[#This Row],[Salary in USD]],0.001)</f>
        <v>1E-3</v>
      </c>
    </row>
    <row r="1040" spans="2:21" ht="15" customHeight="1" x14ac:dyDescent="0.25">
      <c r="B1040" s="6" t="s">
        <v>3384</v>
      </c>
      <c r="C1040" s="7">
        <v>41058.972696759258</v>
      </c>
      <c r="D1040" s="8">
        <v>40000</v>
      </c>
      <c r="E1040" s="6">
        <v>40000</v>
      </c>
      <c r="F1040" s="6" t="s">
        <v>6</v>
      </c>
      <c r="G1040" s="9">
        <f>tblSalaries[[#This Row],[clean Salary (in local currency)]]*VLOOKUP(tblSalaries[[#This Row],[Currency]],tblXrate[],2,FALSE)</f>
        <v>40000</v>
      </c>
      <c r="H1040" s="6" t="s">
        <v>1566</v>
      </c>
      <c r="I1040" s="6" t="s">
        <v>52</v>
      </c>
      <c r="J1040" s="6" t="s">
        <v>15</v>
      </c>
      <c r="K1040" s="6" t="str">
        <f>VLOOKUP(tblSalaries[[#This Row],[Where do you work]],tblCountries[[Actual]:[Mapping]],2,FALSE)</f>
        <v>USA</v>
      </c>
      <c r="L1040" s="6" t="str">
        <f>VLOOKUP(tblSalaries[[#This Row],[clean Country]],tblCountries[[Mapping]:[Region]],2,FALSE)</f>
        <v>America</v>
      </c>
      <c r="M1040" s="6">
        <f>VLOOKUP(tblSalaries[[#This Row],[clean Country]],tblCountries[[Mapping]:[geo_latitude]],3,FALSE)</f>
        <v>-100.37109375</v>
      </c>
      <c r="N1040" s="6">
        <f>VLOOKUP(tblSalaries[[#This Row],[clean Country]],tblCountries[[Mapping]:[geo_latitude]],4,FALSE)</f>
        <v>40.580584664127599</v>
      </c>
      <c r="O1040" s="6" t="s">
        <v>9</v>
      </c>
      <c r="P1040" s="6">
        <v>1</v>
      </c>
      <c r="Q1040" s="6" t="str">
        <f>IF(tblSalaries[[#This Row],[Years of Experience]]&lt;5,"&lt;5",IF(tblSalaries[[#This Row],[Years of Experience]]&lt;10,"&lt;10",IF(tblSalaries[[#This Row],[Years of Experience]]&lt;15,"&lt;15",IF(tblSalaries[[#This Row],[Years of Experience]]&lt;20,"&lt;20"," &gt;20"))))</f>
        <v>&lt;5</v>
      </c>
      <c r="R1040" s="14">
        <v>1023</v>
      </c>
      <c r="S1040" s="14">
        <f>VLOOKUP(tblSalaries[[#This Row],[clean Country]],Table3[[Country]:[GNI]],2,FALSE)</f>
        <v>47310</v>
      </c>
      <c r="T1040" s="18">
        <f>tblSalaries[[#This Row],[Salary in USD]]/tblSalaries[[#This Row],[PPP GNI]]</f>
        <v>0.84548721200591836</v>
      </c>
      <c r="U1040" s="27">
        <f>IF(ISNUMBER(VLOOKUP(tblSalaries[[#This Row],[clean Country]],calc!$B$22:$C$127,2,TRUE)),tblSalaries[[#This Row],[Salary in USD]],0.001)</f>
        <v>1E-3</v>
      </c>
    </row>
    <row r="1041" spans="2:21" ht="15" customHeight="1" x14ac:dyDescent="0.25">
      <c r="B1041" s="6" t="s">
        <v>3394</v>
      </c>
      <c r="C1041" s="7">
        <v>41059.029745370368</v>
      </c>
      <c r="D1041" s="8">
        <v>40000</v>
      </c>
      <c r="E1041" s="6">
        <v>40000</v>
      </c>
      <c r="F1041" s="6" t="s">
        <v>6</v>
      </c>
      <c r="G1041" s="9">
        <f>tblSalaries[[#This Row],[clean Salary (in local currency)]]*VLOOKUP(tblSalaries[[#This Row],[Currency]],tblXrate[],2,FALSE)</f>
        <v>40000</v>
      </c>
      <c r="H1041" s="6" t="s">
        <v>621</v>
      </c>
      <c r="I1041" s="6" t="s">
        <v>20</v>
      </c>
      <c r="J1041" s="6" t="s">
        <v>15</v>
      </c>
      <c r="K1041" s="6" t="str">
        <f>VLOOKUP(tblSalaries[[#This Row],[Where do you work]],tblCountries[[Actual]:[Mapping]],2,FALSE)</f>
        <v>USA</v>
      </c>
      <c r="L1041" s="6" t="str">
        <f>VLOOKUP(tblSalaries[[#This Row],[clean Country]],tblCountries[[Mapping]:[Region]],2,FALSE)</f>
        <v>America</v>
      </c>
      <c r="M1041" s="6">
        <f>VLOOKUP(tblSalaries[[#This Row],[clean Country]],tblCountries[[Mapping]:[geo_latitude]],3,FALSE)</f>
        <v>-100.37109375</v>
      </c>
      <c r="N1041" s="6">
        <f>VLOOKUP(tblSalaries[[#This Row],[clean Country]],tblCountries[[Mapping]:[geo_latitude]],4,FALSE)</f>
        <v>40.580584664127599</v>
      </c>
      <c r="O1041" s="6" t="s">
        <v>18</v>
      </c>
      <c r="P1041" s="6">
        <v>6</v>
      </c>
      <c r="Q1041" s="6" t="str">
        <f>IF(tblSalaries[[#This Row],[Years of Experience]]&lt;5,"&lt;5",IF(tblSalaries[[#This Row],[Years of Experience]]&lt;10,"&lt;10",IF(tblSalaries[[#This Row],[Years of Experience]]&lt;15,"&lt;15",IF(tblSalaries[[#This Row],[Years of Experience]]&lt;20,"&lt;20"," &gt;20"))))</f>
        <v>&lt;10</v>
      </c>
      <c r="R1041" s="14">
        <v>1024</v>
      </c>
      <c r="S1041" s="14">
        <f>VLOOKUP(tblSalaries[[#This Row],[clean Country]],Table3[[Country]:[GNI]],2,FALSE)</f>
        <v>47310</v>
      </c>
      <c r="T1041" s="18">
        <f>tblSalaries[[#This Row],[Salary in USD]]/tblSalaries[[#This Row],[PPP GNI]]</f>
        <v>0.84548721200591836</v>
      </c>
      <c r="U1041" s="27">
        <f>IF(ISNUMBER(VLOOKUP(tblSalaries[[#This Row],[clean Country]],calc!$B$22:$C$127,2,TRUE)),tblSalaries[[#This Row],[Salary in USD]],0.001)</f>
        <v>1E-3</v>
      </c>
    </row>
    <row r="1042" spans="2:21" ht="15" customHeight="1" x14ac:dyDescent="0.25">
      <c r="B1042" s="6" t="s">
        <v>3537</v>
      </c>
      <c r="C1042" s="7">
        <v>41061.01290509259</v>
      </c>
      <c r="D1042" s="8" t="s">
        <v>1717</v>
      </c>
      <c r="E1042" s="6">
        <v>40000</v>
      </c>
      <c r="F1042" s="6" t="s">
        <v>6</v>
      </c>
      <c r="G1042" s="9">
        <f>tblSalaries[[#This Row],[clean Salary (in local currency)]]*VLOOKUP(tblSalaries[[#This Row],[Currency]],tblXrate[],2,FALSE)</f>
        <v>40000</v>
      </c>
      <c r="H1042" s="6" t="s">
        <v>1718</v>
      </c>
      <c r="I1042" s="6" t="s">
        <v>20</v>
      </c>
      <c r="J1042" s="6" t="s">
        <v>15</v>
      </c>
      <c r="K1042" s="6" t="str">
        <f>VLOOKUP(tblSalaries[[#This Row],[Where do you work]],tblCountries[[Actual]:[Mapping]],2,FALSE)</f>
        <v>USA</v>
      </c>
      <c r="L1042" s="6" t="str">
        <f>VLOOKUP(tblSalaries[[#This Row],[clean Country]],tblCountries[[Mapping]:[Region]],2,FALSE)</f>
        <v>America</v>
      </c>
      <c r="M1042" s="6">
        <f>VLOOKUP(tblSalaries[[#This Row],[clean Country]],tblCountries[[Mapping]:[geo_latitude]],3,FALSE)</f>
        <v>-100.37109375</v>
      </c>
      <c r="N1042" s="6">
        <f>VLOOKUP(tblSalaries[[#This Row],[clean Country]],tblCountries[[Mapping]:[geo_latitude]],4,FALSE)</f>
        <v>40.580584664127599</v>
      </c>
      <c r="O1042" s="6" t="s">
        <v>9</v>
      </c>
      <c r="P1042" s="6">
        <v>8</v>
      </c>
      <c r="Q1042" s="6" t="str">
        <f>IF(tblSalaries[[#This Row],[Years of Experience]]&lt;5,"&lt;5",IF(tblSalaries[[#This Row],[Years of Experience]]&lt;10,"&lt;10",IF(tblSalaries[[#This Row],[Years of Experience]]&lt;15,"&lt;15",IF(tblSalaries[[#This Row],[Years of Experience]]&lt;20,"&lt;20"," &gt;20"))))</f>
        <v>&lt;10</v>
      </c>
      <c r="R1042" s="14">
        <v>1025</v>
      </c>
      <c r="S1042" s="14">
        <f>VLOOKUP(tblSalaries[[#This Row],[clean Country]],Table3[[Country]:[GNI]],2,FALSE)</f>
        <v>47310</v>
      </c>
      <c r="T1042" s="18">
        <f>tblSalaries[[#This Row],[Salary in USD]]/tblSalaries[[#This Row],[PPP GNI]]</f>
        <v>0.84548721200591836</v>
      </c>
      <c r="U1042" s="27">
        <f>IF(ISNUMBER(VLOOKUP(tblSalaries[[#This Row],[clean Country]],calc!$B$22:$C$127,2,TRUE)),tblSalaries[[#This Row],[Salary in USD]],0.001)</f>
        <v>1E-3</v>
      </c>
    </row>
    <row r="1043" spans="2:21" ht="15" customHeight="1" x14ac:dyDescent="0.25">
      <c r="B1043" s="6" t="s">
        <v>3731</v>
      </c>
      <c r="C1043" s="7">
        <v>41069.034108796295</v>
      </c>
      <c r="D1043" s="8">
        <v>40000</v>
      </c>
      <c r="E1043" s="6">
        <v>40000</v>
      </c>
      <c r="F1043" s="6" t="s">
        <v>6</v>
      </c>
      <c r="G1043" s="9">
        <f>tblSalaries[[#This Row],[clean Salary (in local currency)]]*VLOOKUP(tblSalaries[[#This Row],[Currency]],tblXrate[],2,FALSE)</f>
        <v>40000</v>
      </c>
      <c r="H1043" s="6" t="s">
        <v>202</v>
      </c>
      <c r="I1043" s="6" t="s">
        <v>20</v>
      </c>
      <c r="J1043" s="6" t="s">
        <v>15</v>
      </c>
      <c r="K1043" s="6" t="str">
        <f>VLOOKUP(tblSalaries[[#This Row],[Where do you work]],tblCountries[[Actual]:[Mapping]],2,FALSE)</f>
        <v>USA</v>
      </c>
      <c r="L1043" s="6" t="str">
        <f>VLOOKUP(tblSalaries[[#This Row],[clean Country]],tblCountries[[Mapping]:[Region]],2,FALSE)</f>
        <v>America</v>
      </c>
      <c r="M1043" s="6">
        <f>VLOOKUP(tblSalaries[[#This Row],[clean Country]],tblCountries[[Mapping]:[geo_latitude]],3,FALSE)</f>
        <v>-100.37109375</v>
      </c>
      <c r="N1043" s="6">
        <f>VLOOKUP(tblSalaries[[#This Row],[clean Country]],tblCountries[[Mapping]:[geo_latitude]],4,FALSE)</f>
        <v>40.580584664127599</v>
      </c>
      <c r="O1043" s="6" t="s">
        <v>9</v>
      </c>
      <c r="P1043" s="6">
        <v>5</v>
      </c>
      <c r="Q1043" s="6" t="str">
        <f>IF(tblSalaries[[#This Row],[Years of Experience]]&lt;5,"&lt;5",IF(tblSalaries[[#This Row],[Years of Experience]]&lt;10,"&lt;10",IF(tblSalaries[[#This Row],[Years of Experience]]&lt;15,"&lt;15",IF(tblSalaries[[#This Row],[Years of Experience]]&lt;20,"&lt;20"," &gt;20"))))</f>
        <v>&lt;10</v>
      </c>
      <c r="R1043" s="14">
        <v>1026</v>
      </c>
      <c r="S1043" s="14">
        <f>VLOOKUP(tblSalaries[[#This Row],[clean Country]],Table3[[Country]:[GNI]],2,FALSE)</f>
        <v>47310</v>
      </c>
      <c r="T1043" s="18">
        <f>tblSalaries[[#This Row],[Salary in USD]]/tblSalaries[[#This Row],[PPP GNI]]</f>
        <v>0.84548721200591836</v>
      </c>
      <c r="U1043" s="27">
        <f>IF(ISNUMBER(VLOOKUP(tblSalaries[[#This Row],[clean Country]],calc!$B$22:$C$127,2,TRUE)),tblSalaries[[#This Row],[Salary in USD]],0.001)</f>
        <v>1E-3</v>
      </c>
    </row>
    <row r="1044" spans="2:21" ht="15" customHeight="1" x14ac:dyDescent="0.25">
      <c r="B1044" s="6" t="s">
        <v>3758</v>
      </c>
      <c r="C1044" s="7">
        <v>41071.877500000002</v>
      </c>
      <c r="D1044" s="8">
        <v>40000</v>
      </c>
      <c r="E1044" s="6">
        <v>40000</v>
      </c>
      <c r="F1044" s="6" t="s">
        <v>6</v>
      </c>
      <c r="G1044" s="9">
        <f>tblSalaries[[#This Row],[clean Salary (in local currency)]]*VLOOKUP(tblSalaries[[#This Row],[Currency]],tblXrate[],2,FALSE)</f>
        <v>40000</v>
      </c>
      <c r="H1044" s="6" t="s">
        <v>811</v>
      </c>
      <c r="I1044" s="6" t="s">
        <v>20</v>
      </c>
      <c r="J1044" s="6" t="s">
        <v>15</v>
      </c>
      <c r="K1044" s="6" t="str">
        <f>VLOOKUP(tblSalaries[[#This Row],[Where do you work]],tblCountries[[Actual]:[Mapping]],2,FALSE)</f>
        <v>USA</v>
      </c>
      <c r="L1044" s="6" t="str">
        <f>VLOOKUP(tblSalaries[[#This Row],[clean Country]],tblCountries[[Mapping]:[Region]],2,FALSE)</f>
        <v>America</v>
      </c>
      <c r="M1044" s="6">
        <f>VLOOKUP(tblSalaries[[#This Row],[clean Country]],tblCountries[[Mapping]:[geo_latitude]],3,FALSE)</f>
        <v>-100.37109375</v>
      </c>
      <c r="N1044" s="6">
        <f>VLOOKUP(tblSalaries[[#This Row],[clean Country]],tblCountries[[Mapping]:[geo_latitude]],4,FALSE)</f>
        <v>40.580584664127599</v>
      </c>
      <c r="O1044" s="6" t="s">
        <v>18</v>
      </c>
      <c r="P1044" s="6">
        <v>2</v>
      </c>
      <c r="Q1044" s="6" t="str">
        <f>IF(tblSalaries[[#This Row],[Years of Experience]]&lt;5,"&lt;5",IF(tblSalaries[[#This Row],[Years of Experience]]&lt;10,"&lt;10",IF(tblSalaries[[#This Row],[Years of Experience]]&lt;15,"&lt;15",IF(tblSalaries[[#This Row],[Years of Experience]]&lt;20,"&lt;20"," &gt;20"))))</f>
        <v>&lt;5</v>
      </c>
      <c r="R1044" s="14">
        <v>1027</v>
      </c>
      <c r="S1044" s="14">
        <f>VLOOKUP(tblSalaries[[#This Row],[clean Country]],Table3[[Country]:[GNI]],2,FALSE)</f>
        <v>47310</v>
      </c>
      <c r="T1044" s="18">
        <f>tblSalaries[[#This Row],[Salary in USD]]/tblSalaries[[#This Row],[PPP GNI]]</f>
        <v>0.84548721200591836</v>
      </c>
      <c r="U1044" s="27">
        <f>IF(ISNUMBER(VLOOKUP(tblSalaries[[#This Row],[clean Country]],calc!$B$22:$C$127,2,TRUE)),tblSalaries[[#This Row],[Salary in USD]],0.001)</f>
        <v>1E-3</v>
      </c>
    </row>
    <row r="1045" spans="2:21" ht="15" customHeight="1" x14ac:dyDescent="0.25">
      <c r="B1045" s="6" t="s">
        <v>3814</v>
      </c>
      <c r="C1045" s="7">
        <v>41075.10050925926</v>
      </c>
      <c r="D1045" s="8">
        <v>40000</v>
      </c>
      <c r="E1045" s="6">
        <v>40000</v>
      </c>
      <c r="F1045" s="6" t="s">
        <v>6</v>
      </c>
      <c r="G1045" s="9">
        <f>tblSalaries[[#This Row],[clean Salary (in local currency)]]*VLOOKUP(tblSalaries[[#This Row],[Currency]],tblXrate[],2,FALSE)</f>
        <v>40000</v>
      </c>
      <c r="H1045" s="6" t="s">
        <v>1945</v>
      </c>
      <c r="I1045" s="6" t="s">
        <v>67</v>
      </c>
      <c r="J1045" s="6" t="s">
        <v>15</v>
      </c>
      <c r="K1045" s="6" t="str">
        <f>VLOOKUP(tblSalaries[[#This Row],[Where do you work]],tblCountries[[Actual]:[Mapping]],2,FALSE)</f>
        <v>USA</v>
      </c>
      <c r="L1045" s="6" t="str">
        <f>VLOOKUP(tblSalaries[[#This Row],[clean Country]],tblCountries[[Mapping]:[Region]],2,FALSE)</f>
        <v>America</v>
      </c>
      <c r="M1045" s="6">
        <f>VLOOKUP(tblSalaries[[#This Row],[clean Country]],tblCountries[[Mapping]:[geo_latitude]],3,FALSE)</f>
        <v>-100.37109375</v>
      </c>
      <c r="N1045" s="6">
        <f>VLOOKUP(tblSalaries[[#This Row],[clean Country]],tblCountries[[Mapping]:[geo_latitude]],4,FALSE)</f>
        <v>40.580584664127599</v>
      </c>
      <c r="O1045" s="6" t="s">
        <v>9</v>
      </c>
      <c r="P1045" s="6">
        <v>1</v>
      </c>
      <c r="Q1045" s="6" t="str">
        <f>IF(tblSalaries[[#This Row],[Years of Experience]]&lt;5,"&lt;5",IF(tblSalaries[[#This Row],[Years of Experience]]&lt;10,"&lt;10",IF(tblSalaries[[#This Row],[Years of Experience]]&lt;15,"&lt;15",IF(tblSalaries[[#This Row],[Years of Experience]]&lt;20,"&lt;20"," &gt;20"))))</f>
        <v>&lt;5</v>
      </c>
      <c r="R1045" s="14">
        <v>1028</v>
      </c>
      <c r="S1045" s="14">
        <f>VLOOKUP(tblSalaries[[#This Row],[clean Country]],Table3[[Country]:[GNI]],2,FALSE)</f>
        <v>47310</v>
      </c>
      <c r="T1045" s="18">
        <f>tblSalaries[[#This Row],[Salary in USD]]/tblSalaries[[#This Row],[PPP GNI]]</f>
        <v>0.84548721200591836</v>
      </c>
      <c r="U1045" s="27">
        <f>IF(ISNUMBER(VLOOKUP(tblSalaries[[#This Row],[clean Country]],calc!$B$22:$C$127,2,TRUE)),tblSalaries[[#This Row],[Salary in USD]],0.001)</f>
        <v>1E-3</v>
      </c>
    </row>
    <row r="1046" spans="2:21" ht="15" customHeight="1" x14ac:dyDescent="0.25">
      <c r="B1046" s="6" t="s">
        <v>3840</v>
      </c>
      <c r="C1046" s="7">
        <v>41076.718090277776</v>
      </c>
      <c r="D1046" s="8">
        <v>40000</v>
      </c>
      <c r="E1046" s="6">
        <v>40000</v>
      </c>
      <c r="F1046" s="6" t="s">
        <v>6</v>
      </c>
      <c r="G1046" s="9">
        <f>tblSalaries[[#This Row],[clean Salary (in local currency)]]*VLOOKUP(tblSalaries[[#This Row],[Currency]],tblXrate[],2,FALSE)</f>
        <v>40000</v>
      </c>
      <c r="H1046" s="6" t="s">
        <v>1022</v>
      </c>
      <c r="I1046" s="6" t="s">
        <v>52</v>
      </c>
      <c r="J1046" s="6" t="s">
        <v>8</v>
      </c>
      <c r="K1046" s="6" t="str">
        <f>VLOOKUP(tblSalaries[[#This Row],[Where do you work]],tblCountries[[Actual]:[Mapping]],2,FALSE)</f>
        <v>India</v>
      </c>
      <c r="L1046" s="6" t="str">
        <f>VLOOKUP(tblSalaries[[#This Row],[clean Country]],tblCountries[[Mapping]:[Region]],2,FALSE)</f>
        <v>Asia</v>
      </c>
      <c r="M1046" s="6">
        <f>VLOOKUP(tblSalaries[[#This Row],[clean Country]],tblCountries[[Mapping]:[geo_latitude]],3,FALSE)</f>
        <v>79.718824157759499</v>
      </c>
      <c r="N1046" s="6">
        <f>VLOOKUP(tblSalaries[[#This Row],[clean Country]],tblCountries[[Mapping]:[geo_latitude]],4,FALSE)</f>
        <v>22.134914550529199</v>
      </c>
      <c r="O1046" s="6" t="s">
        <v>9</v>
      </c>
      <c r="P1046" s="6">
        <v>5</v>
      </c>
      <c r="Q1046" s="6" t="str">
        <f>IF(tblSalaries[[#This Row],[Years of Experience]]&lt;5,"&lt;5",IF(tblSalaries[[#This Row],[Years of Experience]]&lt;10,"&lt;10",IF(tblSalaries[[#This Row],[Years of Experience]]&lt;15,"&lt;15",IF(tblSalaries[[#This Row],[Years of Experience]]&lt;20,"&lt;20"," &gt;20"))))</f>
        <v>&lt;10</v>
      </c>
      <c r="R1046" s="14">
        <v>1029</v>
      </c>
      <c r="S1046" s="14">
        <f>VLOOKUP(tblSalaries[[#This Row],[clean Country]],Table3[[Country]:[GNI]],2,FALSE)</f>
        <v>3400</v>
      </c>
      <c r="T1046" s="18">
        <f>tblSalaries[[#This Row],[Salary in USD]]/tblSalaries[[#This Row],[PPP GNI]]</f>
        <v>11.764705882352942</v>
      </c>
      <c r="U1046" s="27">
        <f>IF(ISNUMBER(VLOOKUP(tblSalaries[[#This Row],[clean Country]],calc!$B$22:$C$127,2,TRUE)),tblSalaries[[#This Row],[Salary in USD]],0.001)</f>
        <v>40000</v>
      </c>
    </row>
    <row r="1047" spans="2:21" ht="15" customHeight="1" x14ac:dyDescent="0.25">
      <c r="B1047" s="6" t="s">
        <v>3889</v>
      </c>
      <c r="C1047" s="7">
        <v>41081.171006944445</v>
      </c>
      <c r="D1047" s="8">
        <v>40000</v>
      </c>
      <c r="E1047" s="6">
        <v>40000</v>
      </c>
      <c r="F1047" s="6" t="s">
        <v>6</v>
      </c>
      <c r="G1047" s="9">
        <f>tblSalaries[[#This Row],[clean Salary (in local currency)]]*VLOOKUP(tblSalaries[[#This Row],[Currency]],tblXrate[],2,FALSE)</f>
        <v>40000</v>
      </c>
      <c r="H1047" s="6" t="s">
        <v>2006</v>
      </c>
      <c r="I1047" s="6" t="s">
        <v>20</v>
      </c>
      <c r="J1047" s="6" t="s">
        <v>15</v>
      </c>
      <c r="K1047" s="6" t="str">
        <f>VLOOKUP(tblSalaries[[#This Row],[Where do you work]],tblCountries[[Actual]:[Mapping]],2,FALSE)</f>
        <v>USA</v>
      </c>
      <c r="L1047" s="6" t="str">
        <f>VLOOKUP(tblSalaries[[#This Row],[clean Country]],tblCountries[[Mapping]:[Region]],2,FALSE)</f>
        <v>America</v>
      </c>
      <c r="M1047" s="6">
        <f>VLOOKUP(tblSalaries[[#This Row],[clean Country]],tblCountries[[Mapping]:[geo_latitude]],3,FALSE)</f>
        <v>-100.37109375</v>
      </c>
      <c r="N1047" s="6">
        <f>VLOOKUP(tblSalaries[[#This Row],[clean Country]],tblCountries[[Mapping]:[geo_latitude]],4,FALSE)</f>
        <v>40.580584664127599</v>
      </c>
      <c r="O1047" s="6" t="s">
        <v>25</v>
      </c>
      <c r="P1047" s="6">
        <v>3</v>
      </c>
      <c r="Q1047" s="6" t="str">
        <f>IF(tblSalaries[[#This Row],[Years of Experience]]&lt;5,"&lt;5",IF(tblSalaries[[#This Row],[Years of Experience]]&lt;10,"&lt;10",IF(tblSalaries[[#This Row],[Years of Experience]]&lt;15,"&lt;15",IF(tblSalaries[[#This Row],[Years of Experience]]&lt;20,"&lt;20"," &gt;20"))))</f>
        <v>&lt;5</v>
      </c>
      <c r="R1047" s="14">
        <v>1030</v>
      </c>
      <c r="S1047" s="14">
        <f>VLOOKUP(tblSalaries[[#This Row],[clean Country]],Table3[[Country]:[GNI]],2,FALSE)</f>
        <v>47310</v>
      </c>
      <c r="T1047" s="18">
        <f>tblSalaries[[#This Row],[Salary in USD]]/tblSalaries[[#This Row],[PPP GNI]]</f>
        <v>0.84548721200591836</v>
      </c>
      <c r="U1047" s="27">
        <f>IF(ISNUMBER(VLOOKUP(tblSalaries[[#This Row],[clean Country]],calc!$B$22:$C$127,2,TRUE)),tblSalaries[[#This Row],[Salary in USD]],0.001)</f>
        <v>1E-3</v>
      </c>
    </row>
    <row r="1048" spans="2:21" ht="15" customHeight="1" x14ac:dyDescent="0.25">
      <c r="B1048" s="6" t="s">
        <v>3804</v>
      </c>
      <c r="C1048" s="7">
        <v>41074.18236111111</v>
      </c>
      <c r="D1048" s="8">
        <v>40000</v>
      </c>
      <c r="E1048" s="6">
        <v>40000</v>
      </c>
      <c r="F1048" s="6" t="s">
        <v>6</v>
      </c>
      <c r="G1048" s="9">
        <f>tblSalaries[[#This Row],[clean Salary (in local currency)]]*VLOOKUP(tblSalaries[[#This Row],[Currency]],tblXrate[],2,FALSE)</f>
        <v>40000</v>
      </c>
      <c r="H1048" s="6" t="s">
        <v>1940</v>
      </c>
      <c r="I1048" s="6" t="s">
        <v>20</v>
      </c>
      <c r="J1048" s="6" t="s">
        <v>15</v>
      </c>
      <c r="K1048" s="6" t="str">
        <f>VLOOKUP(tblSalaries[[#This Row],[Where do you work]],tblCountries[[Actual]:[Mapping]],2,FALSE)</f>
        <v>USA</v>
      </c>
      <c r="L1048" s="6" t="str">
        <f>VLOOKUP(tblSalaries[[#This Row],[clean Country]],tblCountries[[Mapping]:[Region]],2,FALSE)</f>
        <v>America</v>
      </c>
      <c r="M1048" s="6">
        <f>VLOOKUP(tblSalaries[[#This Row],[clean Country]],tblCountries[[Mapping]:[geo_latitude]],3,FALSE)</f>
        <v>-100.37109375</v>
      </c>
      <c r="N1048" s="6">
        <f>VLOOKUP(tblSalaries[[#This Row],[clean Country]],tblCountries[[Mapping]:[geo_latitude]],4,FALSE)</f>
        <v>40.580584664127599</v>
      </c>
      <c r="O1048" s="6" t="s">
        <v>18</v>
      </c>
      <c r="P1048" s="6"/>
      <c r="Q1048" s="6" t="str">
        <f>IF(tblSalaries[[#This Row],[Years of Experience]]&lt;5,"&lt;5",IF(tblSalaries[[#This Row],[Years of Experience]]&lt;10,"&lt;10",IF(tblSalaries[[#This Row],[Years of Experience]]&lt;15,"&lt;15",IF(tblSalaries[[#This Row],[Years of Experience]]&lt;20,"&lt;20"," &gt;20"))))</f>
        <v>&lt;5</v>
      </c>
      <c r="R1048" s="14">
        <v>1031</v>
      </c>
      <c r="S1048" s="14">
        <f>VLOOKUP(tblSalaries[[#This Row],[clean Country]],Table3[[Country]:[GNI]],2,FALSE)</f>
        <v>47310</v>
      </c>
      <c r="T1048" s="18">
        <f>tblSalaries[[#This Row],[Salary in USD]]/tblSalaries[[#This Row],[PPP GNI]]</f>
        <v>0.84548721200591836</v>
      </c>
      <c r="U1048" s="27">
        <f>IF(ISNUMBER(VLOOKUP(tblSalaries[[#This Row],[clean Country]],calc!$B$22:$C$127,2,TRUE)),tblSalaries[[#This Row],[Salary in USD]],0.001)</f>
        <v>1E-3</v>
      </c>
    </row>
    <row r="1049" spans="2:21" ht="15" customHeight="1" x14ac:dyDescent="0.25">
      <c r="B1049" s="6" t="s">
        <v>3435</v>
      </c>
      <c r="C1049" s="7">
        <v>41059.580868055556</v>
      </c>
      <c r="D1049" s="8">
        <v>50000</v>
      </c>
      <c r="E1049" s="6">
        <v>50000</v>
      </c>
      <c r="F1049" s="6" t="s">
        <v>670</v>
      </c>
      <c r="G1049" s="9">
        <f>tblSalaries[[#This Row],[clean Salary (in local currency)]]*VLOOKUP(tblSalaries[[#This Row],[Currency]],tblXrate[],2,FALSE)</f>
        <v>39879.404680246938</v>
      </c>
      <c r="H1049" s="6" t="s">
        <v>1608</v>
      </c>
      <c r="I1049" s="6" t="s">
        <v>279</v>
      </c>
      <c r="J1049" s="6" t="s">
        <v>1609</v>
      </c>
      <c r="K1049" s="6" t="str">
        <f>VLOOKUP(tblSalaries[[#This Row],[Where do you work]],tblCountries[[Actual]:[Mapping]],2,FALSE)</f>
        <v>New Zealand</v>
      </c>
      <c r="L1049" s="6" t="str">
        <f>VLOOKUP(tblSalaries[[#This Row],[clean Country]],tblCountries[[Mapping]:[Region]],2,FALSE)</f>
        <v>Australia</v>
      </c>
      <c r="M1049" s="6">
        <f>VLOOKUP(tblSalaries[[#This Row],[clean Country]],tblCountries[[Mapping]:[geo_latitude]],3,FALSE)</f>
        <v>157.68814341298901</v>
      </c>
      <c r="N1049" s="6">
        <f>VLOOKUP(tblSalaries[[#This Row],[clean Country]],tblCountries[[Mapping]:[geo_latitude]],4,FALSE)</f>
        <v>-41.605832905433601</v>
      </c>
      <c r="O1049" s="6" t="s">
        <v>9</v>
      </c>
      <c r="P1049" s="6">
        <v>5</v>
      </c>
      <c r="Q1049" s="6" t="str">
        <f>IF(tblSalaries[[#This Row],[Years of Experience]]&lt;5,"&lt;5",IF(tblSalaries[[#This Row],[Years of Experience]]&lt;10,"&lt;10",IF(tblSalaries[[#This Row],[Years of Experience]]&lt;15,"&lt;15",IF(tblSalaries[[#This Row],[Years of Experience]]&lt;20,"&lt;20"," &gt;20"))))</f>
        <v>&lt;10</v>
      </c>
      <c r="R1049" s="14">
        <v>1032</v>
      </c>
      <c r="S1049" s="14">
        <f>VLOOKUP(tblSalaries[[#This Row],[clean Country]],Table3[[Country]:[GNI]],2,FALSE)</f>
        <v>28100</v>
      </c>
      <c r="T1049" s="18">
        <f>tblSalaries[[#This Row],[Salary in USD]]/tblSalaries[[#This Row],[PPP GNI]]</f>
        <v>1.4191958960941971</v>
      </c>
      <c r="U1049" s="27">
        <f>IF(ISNUMBER(VLOOKUP(tblSalaries[[#This Row],[clean Country]],calc!$B$22:$C$127,2,TRUE)),tblSalaries[[#This Row],[Salary in USD]],0.001)</f>
        <v>39879.404680246938</v>
      </c>
    </row>
    <row r="1050" spans="2:21" ht="15" customHeight="1" x14ac:dyDescent="0.25">
      <c r="B1050" s="6" t="s">
        <v>2464</v>
      </c>
      <c r="C1050" s="7">
        <v>41055.130879629629</v>
      </c>
      <c r="D1050" s="8">
        <v>25000</v>
      </c>
      <c r="E1050" s="6">
        <v>25000</v>
      </c>
      <c r="F1050" s="6" t="s">
        <v>69</v>
      </c>
      <c r="G1050" s="9">
        <f>tblSalaries[[#This Row],[clean Salary (in local currency)]]*VLOOKUP(tblSalaries[[#This Row],[Currency]],tblXrate[],2,FALSE)</f>
        <v>39404.456801682099</v>
      </c>
      <c r="H1050" s="6" t="s">
        <v>20</v>
      </c>
      <c r="I1050" s="6" t="s">
        <v>20</v>
      </c>
      <c r="J1050" s="6" t="s">
        <v>71</v>
      </c>
      <c r="K1050" s="6" t="str">
        <f>VLOOKUP(tblSalaries[[#This Row],[Where do you work]],tblCountries[[Actual]:[Mapping]],2,FALSE)</f>
        <v>UK</v>
      </c>
      <c r="L1050" s="6" t="str">
        <f>VLOOKUP(tblSalaries[[#This Row],[clean Country]],tblCountries[[Mapping]:[Region]],2,FALSE)</f>
        <v>Europe</v>
      </c>
      <c r="M1050" s="6">
        <f>VLOOKUP(tblSalaries[[#This Row],[clean Country]],tblCountries[[Mapping]:[geo_latitude]],3,FALSE)</f>
        <v>-3.2765753000000002</v>
      </c>
      <c r="N1050" s="6">
        <f>VLOOKUP(tblSalaries[[#This Row],[clean Country]],tblCountries[[Mapping]:[geo_latitude]],4,FALSE)</f>
        <v>54.702354499999998</v>
      </c>
      <c r="O1050" s="6" t="s">
        <v>9</v>
      </c>
      <c r="P1050" s="6"/>
      <c r="Q1050" s="6" t="str">
        <f>IF(tblSalaries[[#This Row],[Years of Experience]]&lt;5,"&lt;5",IF(tblSalaries[[#This Row],[Years of Experience]]&lt;10,"&lt;10",IF(tblSalaries[[#This Row],[Years of Experience]]&lt;15,"&lt;15",IF(tblSalaries[[#This Row],[Years of Experience]]&lt;20,"&lt;20"," &gt;20"))))</f>
        <v>&lt;5</v>
      </c>
      <c r="R1050" s="14">
        <v>1033</v>
      </c>
      <c r="S1050" s="14">
        <f>VLOOKUP(tblSalaries[[#This Row],[clean Country]],Table3[[Country]:[GNI]],2,FALSE)</f>
        <v>35840</v>
      </c>
      <c r="T1050" s="18">
        <f>tblSalaries[[#This Row],[Salary in USD]]/tblSalaries[[#This Row],[PPP GNI]]</f>
        <v>1.0994547098683622</v>
      </c>
      <c r="U1050" s="27">
        <f>IF(ISNUMBER(VLOOKUP(tblSalaries[[#This Row],[clean Country]],calc!$B$22:$C$127,2,TRUE)),tblSalaries[[#This Row],[Salary in USD]],0.001)</f>
        <v>39404.456801682099</v>
      </c>
    </row>
    <row r="1051" spans="2:21" ht="15" customHeight="1" x14ac:dyDescent="0.25">
      <c r="B1051" s="6" t="s">
        <v>3099</v>
      </c>
      <c r="C1051" s="7">
        <v>41057.715046296296</v>
      </c>
      <c r="D1051" s="8" t="s">
        <v>1251</v>
      </c>
      <c r="E1051" s="6">
        <v>25000</v>
      </c>
      <c r="F1051" s="6" t="s">
        <v>69</v>
      </c>
      <c r="G1051" s="9">
        <f>tblSalaries[[#This Row],[clean Salary (in local currency)]]*VLOOKUP(tblSalaries[[#This Row],[Currency]],tblXrate[],2,FALSE)</f>
        <v>39404.456801682099</v>
      </c>
      <c r="H1051" s="6" t="s">
        <v>1252</v>
      </c>
      <c r="I1051" s="6" t="s">
        <v>20</v>
      </c>
      <c r="J1051" s="6" t="s">
        <v>71</v>
      </c>
      <c r="K1051" s="6" t="str">
        <f>VLOOKUP(tblSalaries[[#This Row],[Where do you work]],tblCountries[[Actual]:[Mapping]],2,FALSE)</f>
        <v>UK</v>
      </c>
      <c r="L1051" s="6" t="str">
        <f>VLOOKUP(tblSalaries[[#This Row],[clean Country]],tblCountries[[Mapping]:[Region]],2,FALSE)</f>
        <v>Europe</v>
      </c>
      <c r="M1051" s="6">
        <f>VLOOKUP(tblSalaries[[#This Row],[clean Country]],tblCountries[[Mapping]:[geo_latitude]],3,FALSE)</f>
        <v>-3.2765753000000002</v>
      </c>
      <c r="N1051" s="6">
        <f>VLOOKUP(tblSalaries[[#This Row],[clean Country]],tblCountries[[Mapping]:[geo_latitude]],4,FALSE)</f>
        <v>54.702354499999998</v>
      </c>
      <c r="O1051" s="6" t="s">
        <v>9</v>
      </c>
      <c r="P1051" s="6">
        <v>3</v>
      </c>
      <c r="Q1051" s="6" t="str">
        <f>IF(tblSalaries[[#This Row],[Years of Experience]]&lt;5,"&lt;5",IF(tblSalaries[[#This Row],[Years of Experience]]&lt;10,"&lt;10",IF(tblSalaries[[#This Row],[Years of Experience]]&lt;15,"&lt;15",IF(tblSalaries[[#This Row],[Years of Experience]]&lt;20,"&lt;20"," &gt;20"))))</f>
        <v>&lt;5</v>
      </c>
      <c r="R1051" s="14">
        <v>1034</v>
      </c>
      <c r="S1051" s="14">
        <f>VLOOKUP(tblSalaries[[#This Row],[clean Country]],Table3[[Country]:[GNI]],2,FALSE)</f>
        <v>35840</v>
      </c>
      <c r="T1051" s="18">
        <f>tblSalaries[[#This Row],[Salary in USD]]/tblSalaries[[#This Row],[PPP GNI]]</f>
        <v>1.0994547098683622</v>
      </c>
      <c r="U1051" s="27">
        <f>IF(ISNUMBER(VLOOKUP(tblSalaries[[#This Row],[clean Country]],calc!$B$22:$C$127,2,TRUE)),tblSalaries[[#This Row],[Salary in USD]],0.001)</f>
        <v>39404.456801682099</v>
      </c>
    </row>
    <row r="1052" spans="2:21" ht="15" customHeight="1" x14ac:dyDescent="0.25">
      <c r="B1052" s="6" t="s">
        <v>3221</v>
      </c>
      <c r="C1052" s="7">
        <v>41058.16883101852</v>
      </c>
      <c r="D1052" s="8">
        <v>25000</v>
      </c>
      <c r="E1052" s="6">
        <v>25000</v>
      </c>
      <c r="F1052" s="6" t="s">
        <v>69</v>
      </c>
      <c r="G1052" s="9">
        <f>tblSalaries[[#This Row],[clean Salary (in local currency)]]*VLOOKUP(tblSalaries[[#This Row],[Currency]],tblXrate[],2,FALSE)</f>
        <v>39404.456801682099</v>
      </c>
      <c r="H1052" s="6" t="s">
        <v>1390</v>
      </c>
      <c r="I1052" s="6" t="s">
        <v>310</v>
      </c>
      <c r="J1052" s="6" t="s">
        <v>71</v>
      </c>
      <c r="K1052" s="6" t="str">
        <f>VLOOKUP(tblSalaries[[#This Row],[Where do you work]],tblCountries[[Actual]:[Mapping]],2,FALSE)</f>
        <v>UK</v>
      </c>
      <c r="L1052" s="6" t="str">
        <f>VLOOKUP(tblSalaries[[#This Row],[clean Country]],tblCountries[[Mapping]:[Region]],2,FALSE)</f>
        <v>Europe</v>
      </c>
      <c r="M1052" s="6">
        <f>VLOOKUP(tblSalaries[[#This Row],[clean Country]],tblCountries[[Mapping]:[geo_latitude]],3,FALSE)</f>
        <v>-3.2765753000000002</v>
      </c>
      <c r="N1052" s="6">
        <f>VLOOKUP(tblSalaries[[#This Row],[clean Country]],tblCountries[[Mapping]:[geo_latitude]],4,FALSE)</f>
        <v>54.702354499999998</v>
      </c>
      <c r="O1052" s="6" t="s">
        <v>18</v>
      </c>
      <c r="P1052" s="6">
        <v>10</v>
      </c>
      <c r="Q1052" s="6" t="str">
        <f>IF(tblSalaries[[#This Row],[Years of Experience]]&lt;5,"&lt;5",IF(tblSalaries[[#This Row],[Years of Experience]]&lt;10,"&lt;10",IF(tblSalaries[[#This Row],[Years of Experience]]&lt;15,"&lt;15",IF(tblSalaries[[#This Row],[Years of Experience]]&lt;20,"&lt;20"," &gt;20"))))</f>
        <v>&lt;15</v>
      </c>
      <c r="R1052" s="14">
        <v>1035</v>
      </c>
      <c r="S1052" s="14">
        <f>VLOOKUP(tblSalaries[[#This Row],[clean Country]],Table3[[Country]:[GNI]],2,FALSE)</f>
        <v>35840</v>
      </c>
      <c r="T1052" s="18">
        <f>tblSalaries[[#This Row],[Salary in USD]]/tblSalaries[[#This Row],[PPP GNI]]</f>
        <v>1.0994547098683622</v>
      </c>
      <c r="U1052" s="27">
        <f>IF(ISNUMBER(VLOOKUP(tblSalaries[[#This Row],[clean Country]],calc!$B$22:$C$127,2,TRUE)),tblSalaries[[#This Row],[Salary in USD]],0.001)</f>
        <v>39404.456801682099</v>
      </c>
    </row>
    <row r="1053" spans="2:21" ht="15" customHeight="1" x14ac:dyDescent="0.25">
      <c r="B1053" s="6" t="s">
        <v>3446</v>
      </c>
      <c r="C1053" s="7">
        <v>41059.700868055559</v>
      </c>
      <c r="D1053" s="8" t="s">
        <v>1251</v>
      </c>
      <c r="E1053" s="6">
        <v>25000</v>
      </c>
      <c r="F1053" s="6" t="s">
        <v>69</v>
      </c>
      <c r="G1053" s="9">
        <f>tblSalaries[[#This Row],[clean Salary (in local currency)]]*VLOOKUP(tblSalaries[[#This Row],[Currency]],tblXrate[],2,FALSE)</f>
        <v>39404.456801682099</v>
      </c>
      <c r="H1053" s="6" t="s">
        <v>1621</v>
      </c>
      <c r="I1053" s="6" t="s">
        <v>310</v>
      </c>
      <c r="J1053" s="6" t="s">
        <v>71</v>
      </c>
      <c r="K1053" s="6" t="str">
        <f>VLOOKUP(tblSalaries[[#This Row],[Where do you work]],tblCountries[[Actual]:[Mapping]],2,FALSE)</f>
        <v>UK</v>
      </c>
      <c r="L1053" s="6" t="str">
        <f>VLOOKUP(tblSalaries[[#This Row],[clean Country]],tblCountries[[Mapping]:[Region]],2,FALSE)</f>
        <v>Europe</v>
      </c>
      <c r="M1053" s="6">
        <f>VLOOKUP(tblSalaries[[#This Row],[clean Country]],tblCountries[[Mapping]:[geo_latitude]],3,FALSE)</f>
        <v>-3.2765753000000002</v>
      </c>
      <c r="N1053" s="6">
        <f>VLOOKUP(tblSalaries[[#This Row],[clean Country]],tblCountries[[Mapping]:[geo_latitude]],4,FALSE)</f>
        <v>54.702354499999998</v>
      </c>
      <c r="O1053" s="6" t="s">
        <v>9</v>
      </c>
      <c r="P1053" s="6">
        <v>35</v>
      </c>
      <c r="Q1053" s="6" t="str">
        <f>IF(tblSalaries[[#This Row],[Years of Experience]]&lt;5,"&lt;5",IF(tblSalaries[[#This Row],[Years of Experience]]&lt;10,"&lt;10",IF(tblSalaries[[#This Row],[Years of Experience]]&lt;15,"&lt;15",IF(tblSalaries[[#This Row],[Years of Experience]]&lt;20,"&lt;20"," &gt;20"))))</f>
        <v xml:space="preserve"> &gt;20</v>
      </c>
      <c r="R1053" s="14">
        <v>1036</v>
      </c>
      <c r="S1053" s="14">
        <f>VLOOKUP(tblSalaries[[#This Row],[clean Country]],Table3[[Country]:[GNI]],2,FALSE)</f>
        <v>35840</v>
      </c>
      <c r="T1053" s="18">
        <f>tblSalaries[[#This Row],[Salary in USD]]/tblSalaries[[#This Row],[PPP GNI]]</f>
        <v>1.0994547098683622</v>
      </c>
      <c r="U1053" s="27">
        <f>IF(ISNUMBER(VLOOKUP(tblSalaries[[#This Row],[clean Country]],calc!$B$22:$C$127,2,TRUE)),tblSalaries[[#This Row],[Salary in USD]],0.001)</f>
        <v>39404.456801682099</v>
      </c>
    </row>
    <row r="1054" spans="2:21" ht="15" customHeight="1" x14ac:dyDescent="0.25">
      <c r="B1054" s="6" t="s">
        <v>3533</v>
      </c>
      <c r="C1054" s="7">
        <v>41060.964675925927</v>
      </c>
      <c r="D1054" s="8" t="s">
        <v>1251</v>
      </c>
      <c r="E1054" s="6">
        <v>25000</v>
      </c>
      <c r="F1054" s="6" t="s">
        <v>69</v>
      </c>
      <c r="G1054" s="9">
        <f>tblSalaries[[#This Row],[clean Salary (in local currency)]]*VLOOKUP(tblSalaries[[#This Row],[Currency]],tblXrate[],2,FALSE)</f>
        <v>39404.456801682099</v>
      </c>
      <c r="H1054" s="6" t="s">
        <v>1711</v>
      </c>
      <c r="I1054" s="6" t="s">
        <v>3999</v>
      </c>
      <c r="J1054" s="6" t="s">
        <v>71</v>
      </c>
      <c r="K1054" s="6" t="str">
        <f>VLOOKUP(tblSalaries[[#This Row],[Where do you work]],tblCountries[[Actual]:[Mapping]],2,FALSE)</f>
        <v>UK</v>
      </c>
      <c r="L1054" s="6" t="str">
        <f>VLOOKUP(tblSalaries[[#This Row],[clean Country]],tblCountries[[Mapping]:[Region]],2,FALSE)</f>
        <v>Europe</v>
      </c>
      <c r="M1054" s="6">
        <f>VLOOKUP(tblSalaries[[#This Row],[clean Country]],tblCountries[[Mapping]:[geo_latitude]],3,FALSE)</f>
        <v>-3.2765753000000002</v>
      </c>
      <c r="N1054" s="6">
        <f>VLOOKUP(tblSalaries[[#This Row],[clean Country]],tblCountries[[Mapping]:[geo_latitude]],4,FALSE)</f>
        <v>54.702354499999998</v>
      </c>
      <c r="O1054" s="6" t="s">
        <v>9</v>
      </c>
      <c r="P1054" s="6">
        <v>2</v>
      </c>
      <c r="Q1054" s="6" t="str">
        <f>IF(tblSalaries[[#This Row],[Years of Experience]]&lt;5,"&lt;5",IF(tblSalaries[[#This Row],[Years of Experience]]&lt;10,"&lt;10",IF(tblSalaries[[#This Row],[Years of Experience]]&lt;15,"&lt;15",IF(tblSalaries[[#This Row],[Years of Experience]]&lt;20,"&lt;20"," &gt;20"))))</f>
        <v>&lt;5</v>
      </c>
      <c r="R1054" s="14">
        <v>1037</v>
      </c>
      <c r="S1054" s="14">
        <f>VLOOKUP(tblSalaries[[#This Row],[clean Country]],Table3[[Country]:[GNI]],2,FALSE)</f>
        <v>35840</v>
      </c>
      <c r="T1054" s="18">
        <f>tblSalaries[[#This Row],[Salary in USD]]/tblSalaries[[#This Row],[PPP GNI]]</f>
        <v>1.0994547098683622</v>
      </c>
      <c r="U1054" s="27">
        <f>IF(ISNUMBER(VLOOKUP(tblSalaries[[#This Row],[clean Country]],calc!$B$22:$C$127,2,TRUE)),tblSalaries[[#This Row],[Salary in USD]],0.001)</f>
        <v>39404.456801682099</v>
      </c>
    </row>
    <row r="1055" spans="2:21" ht="15" customHeight="1" x14ac:dyDescent="0.25">
      <c r="B1055" s="6" t="s">
        <v>3867</v>
      </c>
      <c r="C1055" s="7">
        <v>41079.762291666666</v>
      </c>
      <c r="D1055" s="8">
        <v>25000</v>
      </c>
      <c r="E1055" s="6">
        <v>25000</v>
      </c>
      <c r="F1055" s="6" t="s">
        <v>69</v>
      </c>
      <c r="G1055" s="9">
        <f>tblSalaries[[#This Row],[clean Salary (in local currency)]]*VLOOKUP(tblSalaries[[#This Row],[Currency]],tblXrate[],2,FALSE)</f>
        <v>39404.456801682099</v>
      </c>
      <c r="H1055" s="6" t="s">
        <v>153</v>
      </c>
      <c r="I1055" s="6" t="s">
        <v>20</v>
      </c>
      <c r="J1055" s="6" t="s">
        <v>71</v>
      </c>
      <c r="K1055" s="6" t="str">
        <f>VLOOKUP(tblSalaries[[#This Row],[Where do you work]],tblCountries[[Actual]:[Mapping]],2,FALSE)</f>
        <v>UK</v>
      </c>
      <c r="L1055" s="6" t="str">
        <f>VLOOKUP(tblSalaries[[#This Row],[clean Country]],tblCountries[[Mapping]:[Region]],2,FALSE)</f>
        <v>Europe</v>
      </c>
      <c r="M1055" s="6">
        <f>VLOOKUP(tblSalaries[[#This Row],[clean Country]],tblCountries[[Mapping]:[geo_latitude]],3,FALSE)</f>
        <v>-3.2765753000000002</v>
      </c>
      <c r="N1055" s="6">
        <f>VLOOKUP(tblSalaries[[#This Row],[clean Country]],tblCountries[[Mapping]:[geo_latitude]],4,FALSE)</f>
        <v>54.702354499999998</v>
      </c>
      <c r="O1055" s="6" t="s">
        <v>9</v>
      </c>
      <c r="P1055" s="6">
        <v>3</v>
      </c>
      <c r="Q1055" s="6" t="str">
        <f>IF(tblSalaries[[#This Row],[Years of Experience]]&lt;5,"&lt;5",IF(tblSalaries[[#This Row],[Years of Experience]]&lt;10,"&lt;10",IF(tblSalaries[[#This Row],[Years of Experience]]&lt;15,"&lt;15",IF(tblSalaries[[#This Row],[Years of Experience]]&lt;20,"&lt;20"," &gt;20"))))</f>
        <v>&lt;5</v>
      </c>
      <c r="R1055" s="14">
        <v>1038</v>
      </c>
      <c r="S1055" s="14">
        <f>VLOOKUP(tblSalaries[[#This Row],[clean Country]],Table3[[Country]:[GNI]],2,FALSE)</f>
        <v>35840</v>
      </c>
      <c r="T1055" s="18">
        <f>tblSalaries[[#This Row],[Salary in USD]]/tblSalaries[[#This Row],[PPP GNI]]</f>
        <v>1.0994547098683622</v>
      </c>
      <c r="U1055" s="27">
        <f>IF(ISNUMBER(VLOOKUP(tblSalaries[[#This Row],[clean Country]],calc!$B$22:$C$127,2,TRUE)),tblSalaries[[#This Row],[Salary in USD]],0.001)</f>
        <v>39404.456801682099</v>
      </c>
    </row>
    <row r="1056" spans="2:21" ht="15" customHeight="1" x14ac:dyDescent="0.25">
      <c r="B1056" s="6" t="s">
        <v>3341</v>
      </c>
      <c r="C1056" s="7">
        <v>41058.813564814816</v>
      </c>
      <c r="D1056" s="8" t="s">
        <v>1528</v>
      </c>
      <c r="E1056" s="6">
        <v>2210000</v>
      </c>
      <c r="F1056" s="6" t="s">
        <v>40</v>
      </c>
      <c r="G1056" s="9">
        <f>tblSalaries[[#This Row],[clean Salary (in local currency)]]*VLOOKUP(tblSalaries[[#This Row],[Currency]],tblXrate[],2,FALSE)</f>
        <v>39355.495879248076</v>
      </c>
      <c r="H1056" s="6" t="s">
        <v>387</v>
      </c>
      <c r="I1056" s="6" t="s">
        <v>20</v>
      </c>
      <c r="J1056" s="6" t="s">
        <v>8</v>
      </c>
      <c r="K1056" s="6" t="str">
        <f>VLOOKUP(tblSalaries[[#This Row],[Where do you work]],tblCountries[[Actual]:[Mapping]],2,FALSE)</f>
        <v>India</v>
      </c>
      <c r="L1056" s="6" t="str">
        <f>VLOOKUP(tblSalaries[[#This Row],[clean Country]],tblCountries[[Mapping]:[Region]],2,FALSE)</f>
        <v>Asia</v>
      </c>
      <c r="M1056" s="6">
        <f>VLOOKUP(tblSalaries[[#This Row],[clean Country]],tblCountries[[Mapping]:[geo_latitude]],3,FALSE)</f>
        <v>79.718824157759499</v>
      </c>
      <c r="N1056" s="6">
        <f>VLOOKUP(tblSalaries[[#This Row],[clean Country]],tblCountries[[Mapping]:[geo_latitude]],4,FALSE)</f>
        <v>22.134914550529199</v>
      </c>
      <c r="O1056" s="6" t="s">
        <v>25</v>
      </c>
      <c r="P1056" s="6">
        <v>5.6</v>
      </c>
      <c r="Q1056" s="6" t="str">
        <f>IF(tblSalaries[[#This Row],[Years of Experience]]&lt;5,"&lt;5",IF(tblSalaries[[#This Row],[Years of Experience]]&lt;10,"&lt;10",IF(tblSalaries[[#This Row],[Years of Experience]]&lt;15,"&lt;15",IF(tblSalaries[[#This Row],[Years of Experience]]&lt;20,"&lt;20"," &gt;20"))))</f>
        <v>&lt;10</v>
      </c>
      <c r="R1056" s="14">
        <v>1039</v>
      </c>
      <c r="S1056" s="14">
        <f>VLOOKUP(tblSalaries[[#This Row],[clean Country]],Table3[[Country]:[GNI]],2,FALSE)</f>
        <v>3400</v>
      </c>
      <c r="T1056" s="18">
        <f>tblSalaries[[#This Row],[Salary in USD]]/tblSalaries[[#This Row],[PPP GNI]]</f>
        <v>11.575145846837669</v>
      </c>
      <c r="U1056" s="27">
        <f>IF(ISNUMBER(VLOOKUP(tblSalaries[[#This Row],[clean Country]],calc!$B$22:$C$127,2,TRUE)),tblSalaries[[#This Row],[Salary in USD]],0.001)</f>
        <v>39355.495879248076</v>
      </c>
    </row>
    <row r="1057" spans="2:21" ht="15" customHeight="1" x14ac:dyDescent="0.25">
      <c r="B1057" s="6" t="s">
        <v>3764</v>
      </c>
      <c r="C1057" s="7">
        <v>41072.080000000002</v>
      </c>
      <c r="D1057" s="8">
        <v>40000</v>
      </c>
      <c r="E1057" s="6">
        <v>40000</v>
      </c>
      <c r="F1057" s="6" t="s">
        <v>86</v>
      </c>
      <c r="G1057" s="9">
        <f>tblSalaries[[#This Row],[clean Salary (in local currency)]]*VLOOKUP(tblSalaries[[#This Row],[Currency]],tblXrate[],2,FALSE)</f>
        <v>39334.460921213074</v>
      </c>
      <c r="H1057" s="6" t="s">
        <v>1907</v>
      </c>
      <c r="I1057" s="6" t="s">
        <v>20</v>
      </c>
      <c r="J1057" s="6" t="s">
        <v>88</v>
      </c>
      <c r="K1057" s="6" t="str">
        <f>VLOOKUP(tblSalaries[[#This Row],[Where do you work]],tblCountries[[Actual]:[Mapping]],2,FALSE)</f>
        <v>Canada</v>
      </c>
      <c r="L1057" s="6" t="str">
        <f>VLOOKUP(tblSalaries[[#This Row],[clean Country]],tblCountries[[Mapping]:[Region]],2,FALSE)</f>
        <v>America</v>
      </c>
      <c r="M1057" s="6">
        <f>VLOOKUP(tblSalaries[[#This Row],[clean Country]],tblCountries[[Mapping]:[geo_latitude]],3,FALSE)</f>
        <v>-96.081121840459303</v>
      </c>
      <c r="N1057" s="6">
        <f>VLOOKUP(tblSalaries[[#This Row],[clean Country]],tblCountries[[Mapping]:[geo_latitude]],4,FALSE)</f>
        <v>62.8661033080922</v>
      </c>
      <c r="O1057" s="6" t="s">
        <v>25</v>
      </c>
      <c r="P1057" s="6">
        <v>1</v>
      </c>
      <c r="Q1057" s="6" t="str">
        <f>IF(tblSalaries[[#This Row],[Years of Experience]]&lt;5,"&lt;5",IF(tblSalaries[[#This Row],[Years of Experience]]&lt;10,"&lt;10",IF(tblSalaries[[#This Row],[Years of Experience]]&lt;15,"&lt;15",IF(tblSalaries[[#This Row],[Years of Experience]]&lt;20,"&lt;20"," &gt;20"))))</f>
        <v>&lt;5</v>
      </c>
      <c r="R1057" s="14">
        <v>1040</v>
      </c>
      <c r="S1057" s="14">
        <f>VLOOKUP(tblSalaries[[#This Row],[clean Country]],Table3[[Country]:[GNI]],2,FALSE)</f>
        <v>38370</v>
      </c>
      <c r="T1057" s="18">
        <f>tblSalaries[[#This Row],[Salary in USD]]/tblSalaries[[#This Row],[PPP GNI]]</f>
        <v>1.0251358071726107</v>
      </c>
      <c r="U1057" s="27">
        <f>IF(ISNUMBER(VLOOKUP(tblSalaries[[#This Row],[clean Country]],calc!$B$22:$C$127,2,TRUE)),tblSalaries[[#This Row],[Salary in USD]],0.001)</f>
        <v>1E-3</v>
      </c>
    </row>
    <row r="1058" spans="2:21" ht="15" customHeight="1" x14ac:dyDescent="0.25">
      <c r="B1058" s="6" t="s">
        <v>2625</v>
      </c>
      <c r="C1058" s="7">
        <v>41055.47078703704</v>
      </c>
      <c r="D1058" s="8">
        <v>39000</v>
      </c>
      <c r="E1058" s="6">
        <v>39000</v>
      </c>
      <c r="F1058" s="6" t="s">
        <v>6</v>
      </c>
      <c r="G1058" s="9">
        <f>tblSalaries[[#This Row],[clean Salary (in local currency)]]*VLOOKUP(tblSalaries[[#This Row],[Currency]],tblXrate[],2,FALSE)</f>
        <v>39000</v>
      </c>
      <c r="H1058" s="6" t="s">
        <v>729</v>
      </c>
      <c r="I1058" s="6" t="s">
        <v>20</v>
      </c>
      <c r="J1058" s="6" t="s">
        <v>15</v>
      </c>
      <c r="K1058" s="6" t="str">
        <f>VLOOKUP(tblSalaries[[#This Row],[Where do you work]],tblCountries[[Actual]:[Mapping]],2,FALSE)</f>
        <v>USA</v>
      </c>
      <c r="L1058" s="6" t="str">
        <f>VLOOKUP(tblSalaries[[#This Row],[clean Country]],tblCountries[[Mapping]:[Region]],2,FALSE)</f>
        <v>America</v>
      </c>
      <c r="M1058" s="6">
        <f>VLOOKUP(tblSalaries[[#This Row],[clean Country]],tblCountries[[Mapping]:[geo_latitude]],3,FALSE)</f>
        <v>-100.37109375</v>
      </c>
      <c r="N1058" s="6">
        <f>VLOOKUP(tblSalaries[[#This Row],[clean Country]],tblCountries[[Mapping]:[geo_latitude]],4,FALSE)</f>
        <v>40.580584664127599</v>
      </c>
      <c r="O1058" s="6" t="s">
        <v>13</v>
      </c>
      <c r="P1058" s="6">
        <v>3</v>
      </c>
      <c r="Q1058" s="6" t="str">
        <f>IF(tblSalaries[[#This Row],[Years of Experience]]&lt;5,"&lt;5",IF(tblSalaries[[#This Row],[Years of Experience]]&lt;10,"&lt;10",IF(tblSalaries[[#This Row],[Years of Experience]]&lt;15,"&lt;15",IF(tblSalaries[[#This Row],[Years of Experience]]&lt;20,"&lt;20"," &gt;20"))))</f>
        <v>&lt;5</v>
      </c>
      <c r="R1058" s="14">
        <v>1041</v>
      </c>
      <c r="S1058" s="14">
        <f>VLOOKUP(tblSalaries[[#This Row],[clean Country]],Table3[[Country]:[GNI]],2,FALSE)</f>
        <v>47310</v>
      </c>
      <c r="T1058" s="18">
        <f>tblSalaries[[#This Row],[Salary in USD]]/tblSalaries[[#This Row],[PPP GNI]]</f>
        <v>0.82435003170577048</v>
      </c>
      <c r="U1058" s="27">
        <f>IF(ISNUMBER(VLOOKUP(tblSalaries[[#This Row],[clean Country]],calc!$B$22:$C$127,2,TRUE)),tblSalaries[[#This Row],[Salary in USD]],0.001)</f>
        <v>1E-3</v>
      </c>
    </row>
    <row r="1059" spans="2:21" ht="15" customHeight="1" x14ac:dyDescent="0.25">
      <c r="B1059" s="6" t="s">
        <v>3364</v>
      </c>
      <c r="C1059" s="7">
        <v>41058.910069444442</v>
      </c>
      <c r="D1059" s="8">
        <v>39000</v>
      </c>
      <c r="E1059" s="6">
        <v>39000</v>
      </c>
      <c r="F1059" s="6" t="s">
        <v>6</v>
      </c>
      <c r="G1059" s="9">
        <f>tblSalaries[[#This Row],[clean Salary (in local currency)]]*VLOOKUP(tblSalaries[[#This Row],[Currency]],tblXrate[],2,FALSE)</f>
        <v>39000</v>
      </c>
      <c r="H1059" s="6" t="s">
        <v>1549</v>
      </c>
      <c r="I1059" s="6" t="s">
        <v>52</v>
      </c>
      <c r="J1059" s="6" t="s">
        <v>48</v>
      </c>
      <c r="K1059" s="6" t="str">
        <f>VLOOKUP(tblSalaries[[#This Row],[Where do you work]],tblCountries[[Actual]:[Mapping]],2,FALSE)</f>
        <v>South Africa</v>
      </c>
      <c r="L1059" s="6" t="str">
        <f>VLOOKUP(tblSalaries[[#This Row],[clean Country]],tblCountries[[Mapping]:[Region]],2,FALSE)</f>
        <v>Africa</v>
      </c>
      <c r="M1059" s="6">
        <f>VLOOKUP(tblSalaries[[#This Row],[clean Country]],tblCountries[[Mapping]:[geo_latitude]],3,FALSE)</f>
        <v>25.075048595878101</v>
      </c>
      <c r="N1059" s="6">
        <f>VLOOKUP(tblSalaries[[#This Row],[clean Country]],tblCountries[[Mapping]:[geo_latitude]],4,FALSE)</f>
        <v>-29.262871995561401</v>
      </c>
      <c r="O1059" s="6" t="s">
        <v>13</v>
      </c>
      <c r="P1059" s="6">
        <v>6</v>
      </c>
      <c r="Q1059" s="6" t="str">
        <f>IF(tblSalaries[[#This Row],[Years of Experience]]&lt;5,"&lt;5",IF(tblSalaries[[#This Row],[Years of Experience]]&lt;10,"&lt;10",IF(tblSalaries[[#This Row],[Years of Experience]]&lt;15,"&lt;15",IF(tblSalaries[[#This Row],[Years of Experience]]&lt;20,"&lt;20"," &gt;20"))))</f>
        <v>&lt;10</v>
      </c>
      <c r="R1059" s="14">
        <v>1042</v>
      </c>
      <c r="S1059" s="14">
        <f>VLOOKUP(tblSalaries[[#This Row],[clean Country]],Table3[[Country]:[GNI]],2,FALSE)</f>
        <v>10360</v>
      </c>
      <c r="T1059" s="18">
        <f>tblSalaries[[#This Row],[Salary in USD]]/tblSalaries[[#This Row],[PPP GNI]]</f>
        <v>3.7644787644787643</v>
      </c>
      <c r="U1059" s="27">
        <f>IF(ISNUMBER(VLOOKUP(tblSalaries[[#This Row],[clean Country]],calc!$B$22:$C$127,2,TRUE)),tblSalaries[[#This Row],[Salary in USD]],0.001)</f>
        <v>39000</v>
      </c>
    </row>
    <row r="1060" spans="2:21" ht="15" customHeight="1" x14ac:dyDescent="0.25">
      <c r="B1060" s="6" t="s">
        <v>3835</v>
      </c>
      <c r="C1060" s="7">
        <v>41076.224340277775</v>
      </c>
      <c r="D1060" s="8">
        <v>38666</v>
      </c>
      <c r="E1060" s="6">
        <v>38666</v>
      </c>
      <c r="F1060" s="6" t="s">
        <v>6</v>
      </c>
      <c r="G1060" s="9">
        <f>tblSalaries[[#This Row],[clean Salary (in local currency)]]*VLOOKUP(tblSalaries[[#This Row],[Currency]],tblXrate[],2,FALSE)</f>
        <v>38666</v>
      </c>
      <c r="H1060" s="6" t="s">
        <v>1964</v>
      </c>
      <c r="I1060" s="6" t="s">
        <v>67</v>
      </c>
      <c r="J1060" s="6" t="s">
        <v>48</v>
      </c>
      <c r="K1060" s="6" t="str">
        <f>VLOOKUP(tblSalaries[[#This Row],[Where do you work]],tblCountries[[Actual]:[Mapping]],2,FALSE)</f>
        <v>South Africa</v>
      </c>
      <c r="L1060" s="6" t="str">
        <f>VLOOKUP(tblSalaries[[#This Row],[clean Country]],tblCountries[[Mapping]:[Region]],2,FALSE)</f>
        <v>Africa</v>
      </c>
      <c r="M1060" s="6">
        <f>VLOOKUP(tblSalaries[[#This Row],[clean Country]],tblCountries[[Mapping]:[geo_latitude]],3,FALSE)</f>
        <v>25.075048595878101</v>
      </c>
      <c r="N1060" s="6">
        <f>VLOOKUP(tblSalaries[[#This Row],[clean Country]],tblCountries[[Mapping]:[geo_latitude]],4,FALSE)</f>
        <v>-29.262871995561401</v>
      </c>
      <c r="O1060" s="6" t="s">
        <v>13</v>
      </c>
      <c r="P1060" s="6">
        <v>10</v>
      </c>
      <c r="Q1060" s="6" t="str">
        <f>IF(tblSalaries[[#This Row],[Years of Experience]]&lt;5,"&lt;5",IF(tblSalaries[[#This Row],[Years of Experience]]&lt;10,"&lt;10",IF(tblSalaries[[#This Row],[Years of Experience]]&lt;15,"&lt;15",IF(tblSalaries[[#This Row],[Years of Experience]]&lt;20,"&lt;20"," &gt;20"))))</f>
        <v>&lt;15</v>
      </c>
      <c r="R1060" s="14">
        <v>1043</v>
      </c>
      <c r="S1060" s="14">
        <f>VLOOKUP(tblSalaries[[#This Row],[clean Country]],Table3[[Country]:[GNI]],2,FALSE)</f>
        <v>10360</v>
      </c>
      <c r="T1060" s="18">
        <f>tblSalaries[[#This Row],[Salary in USD]]/tblSalaries[[#This Row],[PPP GNI]]</f>
        <v>3.7322393822393822</v>
      </c>
      <c r="U1060" s="27">
        <f>IF(ISNUMBER(VLOOKUP(tblSalaries[[#This Row],[clean Country]],calc!$B$22:$C$127,2,TRUE)),tblSalaries[[#This Row],[Salary in USD]],0.001)</f>
        <v>38666</v>
      </c>
    </row>
    <row r="1061" spans="2:21" ht="15" customHeight="1" x14ac:dyDescent="0.25">
      <c r="B1061" s="6" t="s">
        <v>2840</v>
      </c>
      <c r="C1061" s="7">
        <v>41056.063136574077</v>
      </c>
      <c r="D1061" s="8" t="s">
        <v>977</v>
      </c>
      <c r="E1061" s="6">
        <v>30000</v>
      </c>
      <c r="F1061" s="6" t="s">
        <v>22</v>
      </c>
      <c r="G1061" s="9">
        <f>tblSalaries[[#This Row],[clean Salary (in local currency)]]*VLOOKUP(tblSalaries[[#This Row],[Currency]],tblXrate[],2,FALSE)</f>
        <v>38111.983169748237</v>
      </c>
      <c r="H1061" s="6" t="s">
        <v>978</v>
      </c>
      <c r="I1061" s="6" t="s">
        <v>310</v>
      </c>
      <c r="J1061" s="6" t="s">
        <v>979</v>
      </c>
      <c r="K1061" s="6" t="str">
        <f>VLOOKUP(tblSalaries[[#This Row],[Where do you work]],tblCountries[[Actual]:[Mapping]],2,FALSE)</f>
        <v>Portugal</v>
      </c>
      <c r="L1061" s="6" t="str">
        <f>VLOOKUP(tblSalaries[[#This Row],[clean Country]],tblCountries[[Mapping]:[Region]],2,FALSE)</f>
        <v>Europe</v>
      </c>
      <c r="M1061" s="6">
        <f>VLOOKUP(tblSalaries[[#This Row],[clean Country]],tblCountries[[Mapping]:[geo_latitude]],3,FALSE)</f>
        <v>-13.1379437689524</v>
      </c>
      <c r="N1061" s="6">
        <f>VLOOKUP(tblSalaries[[#This Row],[clean Country]],tblCountries[[Mapping]:[geo_latitude]],4,FALSE)</f>
        <v>38.742054043614601</v>
      </c>
      <c r="O1061" s="6" t="s">
        <v>13</v>
      </c>
      <c r="P1061" s="6">
        <v>8</v>
      </c>
      <c r="Q1061" s="6" t="str">
        <f>IF(tblSalaries[[#This Row],[Years of Experience]]&lt;5,"&lt;5",IF(tblSalaries[[#This Row],[Years of Experience]]&lt;10,"&lt;10",IF(tblSalaries[[#This Row],[Years of Experience]]&lt;15,"&lt;15",IF(tblSalaries[[#This Row],[Years of Experience]]&lt;20,"&lt;20"," &gt;20"))))</f>
        <v>&lt;10</v>
      </c>
      <c r="R1061" s="14">
        <v>1044</v>
      </c>
      <c r="S1061" s="14">
        <f>VLOOKUP(tblSalaries[[#This Row],[clean Country]],Table3[[Country]:[GNI]],2,FALSE)</f>
        <v>24590</v>
      </c>
      <c r="T1061" s="18">
        <f>tblSalaries[[#This Row],[Salary in USD]]/tblSalaries[[#This Row],[PPP GNI]]</f>
        <v>1.5498976482207498</v>
      </c>
      <c r="U1061" s="27">
        <f>IF(ISNUMBER(VLOOKUP(tblSalaries[[#This Row],[clean Country]],calc!$B$22:$C$127,2,TRUE)),tblSalaries[[#This Row],[Salary in USD]],0.001)</f>
        <v>38111.983169748237</v>
      </c>
    </row>
    <row r="1062" spans="2:21" ht="15" customHeight="1" x14ac:dyDescent="0.25">
      <c r="B1062" s="6" t="s">
        <v>3124</v>
      </c>
      <c r="C1062" s="7">
        <v>41057.798344907409</v>
      </c>
      <c r="D1062" s="8">
        <v>30000</v>
      </c>
      <c r="E1062" s="6">
        <v>30000</v>
      </c>
      <c r="F1062" s="6" t="s">
        <v>22</v>
      </c>
      <c r="G1062" s="9">
        <f>tblSalaries[[#This Row],[clean Salary (in local currency)]]*VLOOKUP(tblSalaries[[#This Row],[Currency]],tblXrate[],2,FALSE)</f>
        <v>38111.983169748237</v>
      </c>
      <c r="H1062" s="6" t="s">
        <v>1277</v>
      </c>
      <c r="I1062" s="6" t="s">
        <v>20</v>
      </c>
      <c r="J1062" s="6" t="s">
        <v>59</v>
      </c>
      <c r="K1062" s="6" t="str">
        <f>VLOOKUP(tblSalaries[[#This Row],[Where do you work]],tblCountries[[Actual]:[Mapping]],2,FALSE)</f>
        <v>Belgium</v>
      </c>
      <c r="L1062" s="6" t="str">
        <f>VLOOKUP(tblSalaries[[#This Row],[clean Country]],tblCountries[[Mapping]:[Region]],2,FALSE)</f>
        <v>Europe</v>
      </c>
      <c r="M1062" s="6">
        <f>VLOOKUP(tblSalaries[[#This Row],[clean Country]],tblCountries[[Mapping]:[geo_latitude]],3,FALSE)</f>
        <v>4.5788363560432002</v>
      </c>
      <c r="N1062" s="6">
        <f>VLOOKUP(tblSalaries[[#This Row],[clean Country]],tblCountries[[Mapping]:[geo_latitude]],4,FALSE)</f>
        <v>50.672589467867503</v>
      </c>
      <c r="O1062" s="6" t="s">
        <v>25</v>
      </c>
      <c r="P1062" s="6">
        <v>15</v>
      </c>
      <c r="Q1062" s="6" t="str">
        <f>IF(tblSalaries[[#This Row],[Years of Experience]]&lt;5,"&lt;5",IF(tblSalaries[[#This Row],[Years of Experience]]&lt;10,"&lt;10",IF(tblSalaries[[#This Row],[Years of Experience]]&lt;15,"&lt;15",IF(tblSalaries[[#This Row],[Years of Experience]]&lt;20,"&lt;20"," &gt;20"))))</f>
        <v>&lt;20</v>
      </c>
      <c r="R1062" s="14">
        <v>1045</v>
      </c>
      <c r="S1062" s="14">
        <f>VLOOKUP(tblSalaries[[#This Row],[clean Country]],Table3[[Country]:[GNI]],2,FALSE)</f>
        <v>38290</v>
      </c>
      <c r="T1062" s="18">
        <f>tblSalaries[[#This Row],[Salary in USD]]/tblSalaries[[#This Row],[PPP GNI]]</f>
        <v>0.99535082710233058</v>
      </c>
      <c r="U1062" s="27">
        <f>IF(ISNUMBER(VLOOKUP(tblSalaries[[#This Row],[clean Country]],calc!$B$22:$C$127,2,TRUE)),tblSalaries[[#This Row],[Salary in USD]],0.001)</f>
        <v>38111.983169748237</v>
      </c>
    </row>
    <row r="1063" spans="2:21" ht="15" customHeight="1" x14ac:dyDescent="0.25">
      <c r="B1063" s="6" t="s">
        <v>3219</v>
      </c>
      <c r="C1063" s="7">
        <v>41058.160520833335</v>
      </c>
      <c r="D1063" s="8">
        <v>30</v>
      </c>
      <c r="E1063" s="6">
        <v>30000</v>
      </c>
      <c r="F1063" s="6" t="s">
        <v>22</v>
      </c>
      <c r="G1063" s="9">
        <f>tblSalaries[[#This Row],[clean Salary (in local currency)]]*VLOOKUP(tblSalaries[[#This Row],[Currency]],tblXrate[],2,FALSE)</f>
        <v>38111.983169748237</v>
      </c>
      <c r="H1063" s="6" t="s">
        <v>1388</v>
      </c>
      <c r="I1063" s="6" t="s">
        <v>356</v>
      </c>
      <c r="J1063" s="6" t="s">
        <v>1389</v>
      </c>
      <c r="K1063" s="6" t="str">
        <f>VLOOKUP(tblSalaries[[#This Row],[Where do you work]],tblCountries[[Actual]:[Mapping]],2,FALSE)</f>
        <v>Netherlands</v>
      </c>
      <c r="L1063" s="6" t="str">
        <f>VLOOKUP(tblSalaries[[#This Row],[clean Country]],tblCountries[[Mapping]:[Region]],2,FALSE)</f>
        <v>Europe</v>
      </c>
      <c r="M1063" s="6">
        <f>VLOOKUP(tblSalaries[[#This Row],[clean Country]],tblCountries[[Mapping]:[geo_latitude]],3,FALSE)</f>
        <v>-0.23411047311343899</v>
      </c>
      <c r="N1063" s="6">
        <f>VLOOKUP(tblSalaries[[#This Row],[clean Country]],tblCountries[[Mapping]:[geo_latitude]],4,FALSE)</f>
        <v>49.402635500701699</v>
      </c>
      <c r="O1063" s="6" t="s">
        <v>25</v>
      </c>
      <c r="P1063" s="6">
        <v>8</v>
      </c>
      <c r="Q1063" s="6" t="str">
        <f>IF(tblSalaries[[#This Row],[Years of Experience]]&lt;5,"&lt;5",IF(tblSalaries[[#This Row],[Years of Experience]]&lt;10,"&lt;10",IF(tblSalaries[[#This Row],[Years of Experience]]&lt;15,"&lt;15",IF(tblSalaries[[#This Row],[Years of Experience]]&lt;20,"&lt;20"," &gt;20"))))</f>
        <v>&lt;10</v>
      </c>
      <c r="R1063" s="14">
        <v>1046</v>
      </c>
      <c r="S1063" s="14">
        <f>VLOOKUP(tblSalaries[[#This Row],[clean Country]],Table3[[Country]:[GNI]],2,FALSE)</f>
        <v>41810</v>
      </c>
      <c r="T1063" s="18">
        <f>tblSalaries[[#This Row],[Salary in USD]]/tblSalaries[[#This Row],[PPP GNI]]</f>
        <v>0.91155185768352631</v>
      </c>
      <c r="U1063" s="27">
        <f>IF(ISNUMBER(VLOOKUP(tblSalaries[[#This Row],[clean Country]],calc!$B$22:$C$127,2,TRUE)),tblSalaries[[#This Row],[Salary in USD]],0.001)</f>
        <v>38111.983169748237</v>
      </c>
    </row>
    <row r="1064" spans="2:21" ht="15" customHeight="1" x14ac:dyDescent="0.25">
      <c r="B1064" s="6" t="s">
        <v>3275</v>
      </c>
      <c r="C1064" s="7">
        <v>41058.553460648145</v>
      </c>
      <c r="D1064" s="8" t="s">
        <v>1449</v>
      </c>
      <c r="E1064" s="6">
        <v>30000</v>
      </c>
      <c r="F1064" s="6" t="s">
        <v>22</v>
      </c>
      <c r="G1064" s="9">
        <f>tblSalaries[[#This Row],[clean Salary (in local currency)]]*VLOOKUP(tblSalaries[[#This Row],[Currency]],tblXrate[],2,FALSE)</f>
        <v>38111.983169748237</v>
      </c>
      <c r="H1064" s="6" t="s">
        <v>1450</v>
      </c>
      <c r="I1064" s="6" t="s">
        <v>20</v>
      </c>
      <c r="J1064" s="6" t="s">
        <v>59</v>
      </c>
      <c r="K1064" s="6" t="str">
        <f>VLOOKUP(tblSalaries[[#This Row],[Where do you work]],tblCountries[[Actual]:[Mapping]],2,FALSE)</f>
        <v>Belgium</v>
      </c>
      <c r="L1064" s="6" t="str">
        <f>VLOOKUP(tblSalaries[[#This Row],[clean Country]],tblCountries[[Mapping]:[Region]],2,FALSE)</f>
        <v>Europe</v>
      </c>
      <c r="M1064" s="6">
        <f>VLOOKUP(tblSalaries[[#This Row],[clean Country]],tblCountries[[Mapping]:[geo_latitude]],3,FALSE)</f>
        <v>4.5788363560432002</v>
      </c>
      <c r="N1064" s="6">
        <f>VLOOKUP(tblSalaries[[#This Row],[clean Country]],tblCountries[[Mapping]:[geo_latitude]],4,FALSE)</f>
        <v>50.672589467867503</v>
      </c>
      <c r="O1064" s="6" t="s">
        <v>18</v>
      </c>
      <c r="P1064" s="6">
        <v>15</v>
      </c>
      <c r="Q1064" s="6" t="str">
        <f>IF(tblSalaries[[#This Row],[Years of Experience]]&lt;5,"&lt;5",IF(tblSalaries[[#This Row],[Years of Experience]]&lt;10,"&lt;10",IF(tblSalaries[[#This Row],[Years of Experience]]&lt;15,"&lt;15",IF(tblSalaries[[#This Row],[Years of Experience]]&lt;20,"&lt;20"," &gt;20"))))</f>
        <v>&lt;20</v>
      </c>
      <c r="R1064" s="14">
        <v>1047</v>
      </c>
      <c r="S1064" s="14">
        <f>VLOOKUP(tblSalaries[[#This Row],[clean Country]],Table3[[Country]:[GNI]],2,FALSE)</f>
        <v>38290</v>
      </c>
      <c r="T1064" s="18">
        <f>tblSalaries[[#This Row],[Salary in USD]]/tblSalaries[[#This Row],[PPP GNI]]</f>
        <v>0.99535082710233058</v>
      </c>
      <c r="U1064" s="27">
        <f>IF(ISNUMBER(VLOOKUP(tblSalaries[[#This Row],[clean Country]],calc!$B$22:$C$127,2,TRUE)),tblSalaries[[#This Row],[Salary in USD]],0.001)</f>
        <v>38111.983169748237</v>
      </c>
    </row>
    <row r="1065" spans="2:21" ht="15" customHeight="1" x14ac:dyDescent="0.25">
      <c r="B1065" s="6" t="s">
        <v>3639</v>
      </c>
      <c r="C1065" s="7">
        <v>41064.985266203701</v>
      </c>
      <c r="D1065" s="8" t="s">
        <v>1810</v>
      </c>
      <c r="E1065" s="6">
        <v>30000</v>
      </c>
      <c r="F1065" s="6" t="s">
        <v>22</v>
      </c>
      <c r="G1065" s="9">
        <f>tblSalaries[[#This Row],[clean Salary (in local currency)]]*VLOOKUP(tblSalaries[[#This Row],[Currency]],tblXrate[],2,FALSE)</f>
        <v>38111.983169748237</v>
      </c>
      <c r="H1065" s="6" t="s">
        <v>1811</v>
      </c>
      <c r="I1065" s="6" t="s">
        <v>20</v>
      </c>
      <c r="J1065" s="6" t="s">
        <v>608</v>
      </c>
      <c r="K1065" s="6" t="str">
        <f>VLOOKUP(tblSalaries[[#This Row],[Where do you work]],tblCountries[[Actual]:[Mapping]],2,FALSE)</f>
        <v>Spain</v>
      </c>
      <c r="L1065" s="6" t="str">
        <f>VLOOKUP(tblSalaries[[#This Row],[clean Country]],tblCountries[[Mapping]:[Region]],2,FALSE)</f>
        <v>Europe</v>
      </c>
      <c r="M1065" s="6">
        <f>VLOOKUP(tblSalaries[[#This Row],[clean Country]],tblCountries[[Mapping]:[geo_latitude]],3,FALSE)</f>
        <v>-4.03154056226247</v>
      </c>
      <c r="N1065" s="6">
        <f>VLOOKUP(tblSalaries[[#This Row],[clean Country]],tblCountries[[Mapping]:[geo_latitude]],4,FALSE)</f>
        <v>39.6029685923302</v>
      </c>
      <c r="O1065" s="6" t="s">
        <v>25</v>
      </c>
      <c r="P1065" s="6">
        <v>12</v>
      </c>
      <c r="Q1065" s="6" t="str">
        <f>IF(tblSalaries[[#This Row],[Years of Experience]]&lt;5,"&lt;5",IF(tblSalaries[[#This Row],[Years of Experience]]&lt;10,"&lt;10",IF(tblSalaries[[#This Row],[Years of Experience]]&lt;15,"&lt;15",IF(tblSalaries[[#This Row],[Years of Experience]]&lt;20,"&lt;20"," &gt;20"))))</f>
        <v>&lt;15</v>
      </c>
      <c r="R1065" s="14">
        <v>1048</v>
      </c>
      <c r="S1065" s="14">
        <f>VLOOKUP(tblSalaries[[#This Row],[clean Country]],Table3[[Country]:[GNI]],2,FALSE)</f>
        <v>31800</v>
      </c>
      <c r="T1065" s="18">
        <f>tblSalaries[[#This Row],[Salary in USD]]/tblSalaries[[#This Row],[PPP GNI]]</f>
        <v>1.1984900367845357</v>
      </c>
      <c r="U1065" s="27">
        <f>IF(ISNUMBER(VLOOKUP(tblSalaries[[#This Row],[clean Country]],calc!$B$22:$C$127,2,TRUE)),tblSalaries[[#This Row],[Salary in USD]],0.001)</f>
        <v>38111.983169748237</v>
      </c>
    </row>
    <row r="1066" spans="2:21" ht="15" customHeight="1" x14ac:dyDescent="0.25">
      <c r="B1066" s="6" t="s">
        <v>2065</v>
      </c>
      <c r="C1066" s="7">
        <v>41054.290185185186</v>
      </c>
      <c r="D1066" s="8">
        <v>38000</v>
      </c>
      <c r="E1066" s="6">
        <v>38000</v>
      </c>
      <c r="F1066" s="6" t="s">
        <v>6</v>
      </c>
      <c r="G1066" s="9">
        <f>tblSalaries[[#This Row],[clean Salary (in local currency)]]*VLOOKUP(tblSalaries[[#This Row],[Currency]],tblXrate[],2,FALSE)</f>
        <v>38000</v>
      </c>
      <c r="H1066" s="6" t="s">
        <v>72</v>
      </c>
      <c r="I1066" s="6" t="s">
        <v>20</v>
      </c>
      <c r="J1066" s="6" t="s">
        <v>15</v>
      </c>
      <c r="K1066" s="6" t="str">
        <f>VLOOKUP(tblSalaries[[#This Row],[Where do you work]],tblCountries[[Actual]:[Mapping]],2,FALSE)</f>
        <v>USA</v>
      </c>
      <c r="L1066" s="6" t="str">
        <f>VLOOKUP(tblSalaries[[#This Row],[clean Country]],tblCountries[[Mapping]:[Region]],2,FALSE)</f>
        <v>America</v>
      </c>
      <c r="M1066" s="6">
        <f>VLOOKUP(tblSalaries[[#This Row],[clean Country]],tblCountries[[Mapping]:[geo_latitude]],3,FALSE)</f>
        <v>-100.37109375</v>
      </c>
      <c r="N1066" s="6">
        <f>VLOOKUP(tblSalaries[[#This Row],[clean Country]],tblCountries[[Mapping]:[geo_latitude]],4,FALSE)</f>
        <v>40.580584664127599</v>
      </c>
      <c r="O1066" s="6" t="s">
        <v>9</v>
      </c>
      <c r="P1066" s="6"/>
      <c r="Q1066" s="6" t="str">
        <f>IF(tblSalaries[[#This Row],[Years of Experience]]&lt;5,"&lt;5",IF(tblSalaries[[#This Row],[Years of Experience]]&lt;10,"&lt;10",IF(tblSalaries[[#This Row],[Years of Experience]]&lt;15,"&lt;15",IF(tblSalaries[[#This Row],[Years of Experience]]&lt;20,"&lt;20"," &gt;20"))))</f>
        <v>&lt;5</v>
      </c>
      <c r="R1066" s="14">
        <v>1049</v>
      </c>
      <c r="S1066" s="14">
        <f>VLOOKUP(tblSalaries[[#This Row],[clean Country]],Table3[[Country]:[GNI]],2,FALSE)</f>
        <v>47310</v>
      </c>
      <c r="T1066" s="18">
        <f>tblSalaries[[#This Row],[Salary in USD]]/tblSalaries[[#This Row],[PPP GNI]]</f>
        <v>0.80321285140562249</v>
      </c>
      <c r="U1066" s="27">
        <f>IF(ISNUMBER(VLOOKUP(tblSalaries[[#This Row],[clean Country]],calc!$B$22:$C$127,2,TRUE)),tblSalaries[[#This Row],[Salary in USD]],0.001)</f>
        <v>1E-3</v>
      </c>
    </row>
    <row r="1067" spans="2:21" ht="15" customHeight="1" x14ac:dyDescent="0.25">
      <c r="B1067" s="6" t="s">
        <v>2568</v>
      </c>
      <c r="C1067" s="7">
        <v>41055.284988425927</v>
      </c>
      <c r="D1067" s="8">
        <v>38000</v>
      </c>
      <c r="E1067" s="6">
        <v>38000</v>
      </c>
      <c r="F1067" s="6" t="s">
        <v>6</v>
      </c>
      <c r="G1067" s="9">
        <f>tblSalaries[[#This Row],[clean Salary (in local currency)]]*VLOOKUP(tblSalaries[[#This Row],[Currency]],tblXrate[],2,FALSE)</f>
        <v>38000</v>
      </c>
      <c r="H1067" s="6" t="s">
        <v>673</v>
      </c>
      <c r="I1067" s="6" t="s">
        <v>20</v>
      </c>
      <c r="J1067" s="6" t="s">
        <v>15</v>
      </c>
      <c r="K1067" s="6" t="str">
        <f>VLOOKUP(tblSalaries[[#This Row],[Where do you work]],tblCountries[[Actual]:[Mapping]],2,FALSE)</f>
        <v>USA</v>
      </c>
      <c r="L1067" s="6" t="str">
        <f>VLOOKUP(tblSalaries[[#This Row],[clean Country]],tblCountries[[Mapping]:[Region]],2,FALSE)</f>
        <v>America</v>
      </c>
      <c r="M1067" s="6">
        <f>VLOOKUP(tblSalaries[[#This Row],[clean Country]],tblCountries[[Mapping]:[geo_latitude]],3,FALSE)</f>
        <v>-100.37109375</v>
      </c>
      <c r="N1067" s="6">
        <f>VLOOKUP(tblSalaries[[#This Row],[clean Country]],tblCountries[[Mapping]:[geo_latitude]],4,FALSE)</f>
        <v>40.580584664127599</v>
      </c>
      <c r="O1067" s="6" t="s">
        <v>13</v>
      </c>
      <c r="P1067" s="6">
        <v>11</v>
      </c>
      <c r="Q1067" s="6" t="str">
        <f>IF(tblSalaries[[#This Row],[Years of Experience]]&lt;5,"&lt;5",IF(tblSalaries[[#This Row],[Years of Experience]]&lt;10,"&lt;10",IF(tblSalaries[[#This Row],[Years of Experience]]&lt;15,"&lt;15",IF(tblSalaries[[#This Row],[Years of Experience]]&lt;20,"&lt;20"," &gt;20"))))</f>
        <v>&lt;15</v>
      </c>
      <c r="R1067" s="14">
        <v>1050</v>
      </c>
      <c r="S1067" s="14">
        <f>VLOOKUP(tblSalaries[[#This Row],[clean Country]],Table3[[Country]:[GNI]],2,FALSE)</f>
        <v>47310</v>
      </c>
      <c r="T1067" s="18">
        <f>tblSalaries[[#This Row],[Salary in USD]]/tblSalaries[[#This Row],[PPP GNI]]</f>
        <v>0.80321285140562249</v>
      </c>
      <c r="U1067" s="27">
        <f>IF(ISNUMBER(VLOOKUP(tblSalaries[[#This Row],[clean Country]],calc!$B$22:$C$127,2,TRUE)),tblSalaries[[#This Row],[Salary in USD]],0.001)</f>
        <v>1E-3</v>
      </c>
    </row>
    <row r="1068" spans="2:21" ht="15" customHeight="1" x14ac:dyDescent="0.25">
      <c r="B1068" s="6" t="s">
        <v>3502</v>
      </c>
      <c r="C1068" s="7">
        <v>41060.394502314812</v>
      </c>
      <c r="D1068" s="8">
        <v>38000</v>
      </c>
      <c r="E1068" s="6">
        <v>38000</v>
      </c>
      <c r="F1068" s="6" t="s">
        <v>6</v>
      </c>
      <c r="G1068" s="9">
        <f>tblSalaries[[#This Row],[clean Salary (in local currency)]]*VLOOKUP(tblSalaries[[#This Row],[Currency]],tblXrate[],2,FALSE)</f>
        <v>38000</v>
      </c>
      <c r="H1068" s="6" t="s">
        <v>310</v>
      </c>
      <c r="I1068" s="6" t="s">
        <v>310</v>
      </c>
      <c r="J1068" s="6" t="s">
        <v>15</v>
      </c>
      <c r="K1068" s="6" t="str">
        <f>VLOOKUP(tblSalaries[[#This Row],[Where do you work]],tblCountries[[Actual]:[Mapping]],2,FALSE)</f>
        <v>USA</v>
      </c>
      <c r="L1068" s="6" t="str">
        <f>VLOOKUP(tblSalaries[[#This Row],[clean Country]],tblCountries[[Mapping]:[Region]],2,FALSE)</f>
        <v>America</v>
      </c>
      <c r="M1068" s="6">
        <f>VLOOKUP(tblSalaries[[#This Row],[clean Country]],tblCountries[[Mapping]:[geo_latitude]],3,FALSE)</f>
        <v>-100.37109375</v>
      </c>
      <c r="N1068" s="6">
        <f>VLOOKUP(tblSalaries[[#This Row],[clean Country]],tblCountries[[Mapping]:[geo_latitude]],4,FALSE)</f>
        <v>40.580584664127599</v>
      </c>
      <c r="O1068" s="6" t="s">
        <v>9</v>
      </c>
      <c r="P1068" s="6">
        <v>11</v>
      </c>
      <c r="Q1068" s="6" t="str">
        <f>IF(tblSalaries[[#This Row],[Years of Experience]]&lt;5,"&lt;5",IF(tblSalaries[[#This Row],[Years of Experience]]&lt;10,"&lt;10",IF(tblSalaries[[#This Row],[Years of Experience]]&lt;15,"&lt;15",IF(tblSalaries[[#This Row],[Years of Experience]]&lt;20,"&lt;20"," &gt;20"))))</f>
        <v>&lt;15</v>
      </c>
      <c r="R1068" s="14">
        <v>1051</v>
      </c>
      <c r="S1068" s="14">
        <f>VLOOKUP(tblSalaries[[#This Row],[clean Country]],Table3[[Country]:[GNI]],2,FALSE)</f>
        <v>47310</v>
      </c>
      <c r="T1068" s="18">
        <f>tblSalaries[[#This Row],[Salary in USD]]/tblSalaries[[#This Row],[PPP GNI]]</f>
        <v>0.80321285140562249</v>
      </c>
      <c r="U1068" s="27">
        <f>IF(ISNUMBER(VLOOKUP(tblSalaries[[#This Row],[clean Country]],calc!$B$22:$C$127,2,TRUE)),tblSalaries[[#This Row],[Salary in USD]],0.001)</f>
        <v>1E-3</v>
      </c>
    </row>
    <row r="1069" spans="2:21" ht="15" customHeight="1" x14ac:dyDescent="0.25">
      <c r="B1069" s="6" t="s">
        <v>3580</v>
      </c>
      <c r="C1069" s="7">
        <v>41062.103125000001</v>
      </c>
      <c r="D1069" s="8">
        <v>38000</v>
      </c>
      <c r="E1069" s="6">
        <v>38000</v>
      </c>
      <c r="F1069" s="6" t="s">
        <v>6</v>
      </c>
      <c r="G1069" s="9">
        <f>tblSalaries[[#This Row],[clean Salary (in local currency)]]*VLOOKUP(tblSalaries[[#This Row],[Currency]],tblXrate[],2,FALSE)</f>
        <v>38000</v>
      </c>
      <c r="H1069" s="6" t="s">
        <v>207</v>
      </c>
      <c r="I1069" s="6" t="s">
        <v>20</v>
      </c>
      <c r="J1069" s="6" t="s">
        <v>15</v>
      </c>
      <c r="K1069" s="6" t="str">
        <f>VLOOKUP(tblSalaries[[#This Row],[Where do you work]],tblCountries[[Actual]:[Mapping]],2,FALSE)</f>
        <v>USA</v>
      </c>
      <c r="L1069" s="6" t="str">
        <f>VLOOKUP(tblSalaries[[#This Row],[clean Country]],tblCountries[[Mapping]:[Region]],2,FALSE)</f>
        <v>America</v>
      </c>
      <c r="M1069" s="6">
        <f>VLOOKUP(tblSalaries[[#This Row],[clean Country]],tblCountries[[Mapping]:[geo_latitude]],3,FALSE)</f>
        <v>-100.37109375</v>
      </c>
      <c r="N1069" s="6">
        <f>VLOOKUP(tblSalaries[[#This Row],[clean Country]],tblCountries[[Mapping]:[geo_latitude]],4,FALSE)</f>
        <v>40.580584664127599</v>
      </c>
      <c r="O1069" s="6" t="s">
        <v>13</v>
      </c>
      <c r="P1069" s="6">
        <v>1</v>
      </c>
      <c r="Q1069" s="6" t="str">
        <f>IF(tblSalaries[[#This Row],[Years of Experience]]&lt;5,"&lt;5",IF(tblSalaries[[#This Row],[Years of Experience]]&lt;10,"&lt;10",IF(tblSalaries[[#This Row],[Years of Experience]]&lt;15,"&lt;15",IF(tblSalaries[[#This Row],[Years of Experience]]&lt;20,"&lt;20"," &gt;20"))))</f>
        <v>&lt;5</v>
      </c>
      <c r="R1069" s="14">
        <v>1052</v>
      </c>
      <c r="S1069" s="14">
        <f>VLOOKUP(tblSalaries[[#This Row],[clean Country]],Table3[[Country]:[GNI]],2,FALSE)</f>
        <v>47310</v>
      </c>
      <c r="T1069" s="18">
        <f>tblSalaries[[#This Row],[Salary in USD]]/tblSalaries[[#This Row],[PPP GNI]]</f>
        <v>0.80321285140562249</v>
      </c>
      <c r="U1069" s="27">
        <f>IF(ISNUMBER(VLOOKUP(tblSalaries[[#This Row],[clean Country]],calc!$B$22:$C$127,2,TRUE)),tblSalaries[[#This Row],[Salary in USD]],0.001)</f>
        <v>1E-3</v>
      </c>
    </row>
    <row r="1070" spans="2:21" ht="15" customHeight="1" x14ac:dyDescent="0.25">
      <c r="B1070" s="6" t="s">
        <v>2119</v>
      </c>
      <c r="C1070" s="7">
        <v>41055.028796296298</v>
      </c>
      <c r="D1070" s="8">
        <v>37900</v>
      </c>
      <c r="E1070" s="6">
        <v>37900</v>
      </c>
      <c r="F1070" s="6" t="s">
        <v>6</v>
      </c>
      <c r="G1070" s="9">
        <f>tblSalaries[[#This Row],[clean Salary (in local currency)]]*VLOOKUP(tblSalaries[[#This Row],[Currency]],tblXrate[],2,FALSE)</f>
        <v>37900</v>
      </c>
      <c r="H1070" s="6" t="s">
        <v>177</v>
      </c>
      <c r="I1070" s="6" t="s">
        <v>310</v>
      </c>
      <c r="J1070" s="6" t="s">
        <v>15</v>
      </c>
      <c r="K1070" s="6" t="str">
        <f>VLOOKUP(tblSalaries[[#This Row],[Where do you work]],tblCountries[[Actual]:[Mapping]],2,FALSE)</f>
        <v>USA</v>
      </c>
      <c r="L1070" s="6" t="str">
        <f>VLOOKUP(tblSalaries[[#This Row],[clean Country]],tblCountries[[Mapping]:[Region]],2,FALSE)</f>
        <v>America</v>
      </c>
      <c r="M1070" s="6">
        <f>VLOOKUP(tblSalaries[[#This Row],[clean Country]],tblCountries[[Mapping]:[geo_latitude]],3,FALSE)</f>
        <v>-100.37109375</v>
      </c>
      <c r="N1070" s="6">
        <f>VLOOKUP(tblSalaries[[#This Row],[clean Country]],tblCountries[[Mapping]:[geo_latitude]],4,FALSE)</f>
        <v>40.580584664127599</v>
      </c>
      <c r="O1070" s="6" t="s">
        <v>13</v>
      </c>
      <c r="P1070" s="6"/>
      <c r="Q1070" s="6" t="str">
        <f>IF(tblSalaries[[#This Row],[Years of Experience]]&lt;5,"&lt;5",IF(tblSalaries[[#This Row],[Years of Experience]]&lt;10,"&lt;10",IF(tblSalaries[[#This Row],[Years of Experience]]&lt;15,"&lt;15",IF(tblSalaries[[#This Row],[Years of Experience]]&lt;20,"&lt;20"," &gt;20"))))</f>
        <v>&lt;5</v>
      </c>
      <c r="R1070" s="14">
        <v>1053</v>
      </c>
      <c r="S1070" s="14">
        <f>VLOOKUP(tblSalaries[[#This Row],[clean Country]],Table3[[Country]:[GNI]],2,FALSE)</f>
        <v>47310</v>
      </c>
      <c r="T1070" s="18">
        <f>tblSalaries[[#This Row],[Salary in USD]]/tblSalaries[[#This Row],[PPP GNI]]</f>
        <v>0.80109913337560767</v>
      </c>
      <c r="U1070" s="27">
        <f>IF(ISNUMBER(VLOOKUP(tblSalaries[[#This Row],[clean Country]],calc!$B$22:$C$127,2,TRUE)),tblSalaries[[#This Row],[Salary in USD]],0.001)</f>
        <v>1E-3</v>
      </c>
    </row>
    <row r="1071" spans="2:21" ht="15" customHeight="1" x14ac:dyDescent="0.25">
      <c r="B1071" s="6" t="s">
        <v>2748</v>
      </c>
      <c r="C1071" s="7">
        <v>41055.690937500003</v>
      </c>
      <c r="D1071" s="8" t="s">
        <v>864</v>
      </c>
      <c r="E1071" s="6">
        <v>24000</v>
      </c>
      <c r="F1071" s="6" t="s">
        <v>69</v>
      </c>
      <c r="G1071" s="9">
        <f>tblSalaries[[#This Row],[clean Salary (in local currency)]]*VLOOKUP(tblSalaries[[#This Row],[Currency]],tblXrate[],2,FALSE)</f>
        <v>37828.278529614821</v>
      </c>
      <c r="H1071" s="6" t="s">
        <v>865</v>
      </c>
      <c r="I1071" s="6" t="s">
        <v>67</v>
      </c>
      <c r="J1071" s="6" t="s">
        <v>71</v>
      </c>
      <c r="K1071" s="6" t="str">
        <f>VLOOKUP(tblSalaries[[#This Row],[Where do you work]],tblCountries[[Actual]:[Mapping]],2,FALSE)</f>
        <v>UK</v>
      </c>
      <c r="L1071" s="6" t="str">
        <f>VLOOKUP(tblSalaries[[#This Row],[clean Country]],tblCountries[[Mapping]:[Region]],2,FALSE)</f>
        <v>Europe</v>
      </c>
      <c r="M1071" s="6">
        <f>VLOOKUP(tblSalaries[[#This Row],[clean Country]],tblCountries[[Mapping]:[geo_latitude]],3,FALSE)</f>
        <v>-3.2765753000000002</v>
      </c>
      <c r="N1071" s="6">
        <f>VLOOKUP(tblSalaries[[#This Row],[clean Country]],tblCountries[[Mapping]:[geo_latitude]],4,FALSE)</f>
        <v>54.702354499999998</v>
      </c>
      <c r="O1071" s="6" t="s">
        <v>13</v>
      </c>
      <c r="P1071" s="6">
        <v>8</v>
      </c>
      <c r="Q1071" s="6" t="str">
        <f>IF(tblSalaries[[#This Row],[Years of Experience]]&lt;5,"&lt;5",IF(tblSalaries[[#This Row],[Years of Experience]]&lt;10,"&lt;10",IF(tblSalaries[[#This Row],[Years of Experience]]&lt;15,"&lt;15",IF(tblSalaries[[#This Row],[Years of Experience]]&lt;20,"&lt;20"," &gt;20"))))</f>
        <v>&lt;10</v>
      </c>
      <c r="R1071" s="14">
        <v>1054</v>
      </c>
      <c r="S1071" s="14">
        <f>VLOOKUP(tblSalaries[[#This Row],[clean Country]],Table3[[Country]:[GNI]],2,FALSE)</f>
        <v>35840</v>
      </c>
      <c r="T1071" s="18">
        <f>tblSalaries[[#This Row],[Salary in USD]]/tblSalaries[[#This Row],[PPP GNI]]</f>
        <v>1.0554765214736279</v>
      </c>
      <c r="U1071" s="27">
        <f>IF(ISNUMBER(VLOOKUP(tblSalaries[[#This Row],[clean Country]],calc!$B$22:$C$127,2,TRUE)),tblSalaries[[#This Row],[Salary in USD]],0.001)</f>
        <v>37828.278529614821</v>
      </c>
    </row>
    <row r="1072" spans="2:21" ht="15" customHeight="1" x14ac:dyDescent="0.25">
      <c r="B1072" s="6" t="s">
        <v>3001</v>
      </c>
      <c r="C1072" s="7">
        <v>41057.499062499999</v>
      </c>
      <c r="D1072" s="8" t="s">
        <v>1151</v>
      </c>
      <c r="E1072" s="6">
        <v>308500</v>
      </c>
      <c r="F1072" s="6" t="s">
        <v>585</v>
      </c>
      <c r="G1072" s="9">
        <f>tblSalaries[[#This Row],[clean Salary (in local currency)]]*VLOOKUP(tblSalaries[[#This Row],[Currency]],tblXrate[],2,FALSE)</f>
        <v>37612.869087708088</v>
      </c>
      <c r="H1072" s="6" t="s">
        <v>1152</v>
      </c>
      <c r="I1072" s="6" t="s">
        <v>52</v>
      </c>
      <c r="J1072" s="6" t="s">
        <v>48</v>
      </c>
      <c r="K1072" s="6" t="str">
        <f>VLOOKUP(tblSalaries[[#This Row],[Where do you work]],tblCountries[[Actual]:[Mapping]],2,FALSE)</f>
        <v>South Africa</v>
      </c>
      <c r="L1072" s="6" t="str">
        <f>VLOOKUP(tblSalaries[[#This Row],[clean Country]],tblCountries[[Mapping]:[Region]],2,FALSE)</f>
        <v>Africa</v>
      </c>
      <c r="M1072" s="6">
        <f>VLOOKUP(tblSalaries[[#This Row],[clean Country]],tblCountries[[Mapping]:[geo_latitude]],3,FALSE)</f>
        <v>25.075048595878101</v>
      </c>
      <c r="N1072" s="6">
        <f>VLOOKUP(tblSalaries[[#This Row],[clean Country]],tblCountries[[Mapping]:[geo_latitude]],4,FALSE)</f>
        <v>-29.262871995561401</v>
      </c>
      <c r="O1072" s="6" t="s">
        <v>13</v>
      </c>
      <c r="P1072" s="6">
        <v>3</v>
      </c>
      <c r="Q1072" s="6" t="str">
        <f>IF(tblSalaries[[#This Row],[Years of Experience]]&lt;5,"&lt;5",IF(tblSalaries[[#This Row],[Years of Experience]]&lt;10,"&lt;10",IF(tblSalaries[[#This Row],[Years of Experience]]&lt;15,"&lt;15",IF(tblSalaries[[#This Row],[Years of Experience]]&lt;20,"&lt;20"," &gt;20"))))</f>
        <v>&lt;5</v>
      </c>
      <c r="R1072" s="14">
        <v>1055</v>
      </c>
      <c r="S1072" s="14">
        <f>VLOOKUP(tblSalaries[[#This Row],[clean Country]],Table3[[Country]:[GNI]],2,FALSE)</f>
        <v>10360</v>
      </c>
      <c r="T1072" s="18">
        <f>tblSalaries[[#This Row],[Salary in USD]]/tblSalaries[[#This Row],[PPP GNI]]</f>
        <v>3.6305858192768423</v>
      </c>
      <c r="U1072" s="27">
        <f>IF(ISNUMBER(VLOOKUP(tblSalaries[[#This Row],[clean Country]],calc!$B$22:$C$127,2,TRUE)),tblSalaries[[#This Row],[Salary in USD]],0.001)</f>
        <v>37612.869087708088</v>
      </c>
    </row>
    <row r="1073" spans="2:21" ht="15" customHeight="1" x14ac:dyDescent="0.25">
      <c r="B1073" s="6" t="s">
        <v>3813</v>
      </c>
      <c r="C1073" s="7">
        <v>41075.048715277779</v>
      </c>
      <c r="D1073" s="8">
        <v>37500</v>
      </c>
      <c r="E1073" s="6">
        <v>37500</v>
      </c>
      <c r="F1073" s="6" t="s">
        <v>6</v>
      </c>
      <c r="G1073" s="9">
        <f>tblSalaries[[#This Row],[clean Salary (in local currency)]]*VLOOKUP(tblSalaries[[#This Row],[Currency]],tblXrate[],2,FALSE)</f>
        <v>37500</v>
      </c>
      <c r="H1073" s="6" t="s">
        <v>83</v>
      </c>
      <c r="I1073" s="6" t="s">
        <v>356</v>
      </c>
      <c r="J1073" s="6" t="s">
        <v>8</v>
      </c>
      <c r="K1073" s="6" t="str">
        <f>VLOOKUP(tblSalaries[[#This Row],[Where do you work]],tblCountries[[Actual]:[Mapping]],2,FALSE)</f>
        <v>India</v>
      </c>
      <c r="L1073" s="6" t="str">
        <f>VLOOKUP(tblSalaries[[#This Row],[clean Country]],tblCountries[[Mapping]:[Region]],2,FALSE)</f>
        <v>Asia</v>
      </c>
      <c r="M1073" s="6">
        <f>VLOOKUP(tblSalaries[[#This Row],[clean Country]],tblCountries[[Mapping]:[geo_latitude]],3,FALSE)</f>
        <v>79.718824157759499</v>
      </c>
      <c r="N1073" s="6">
        <f>VLOOKUP(tblSalaries[[#This Row],[clean Country]],tblCountries[[Mapping]:[geo_latitude]],4,FALSE)</f>
        <v>22.134914550529199</v>
      </c>
      <c r="O1073" s="6" t="s">
        <v>13</v>
      </c>
      <c r="P1073" s="6"/>
      <c r="Q1073" s="6" t="str">
        <f>IF(tblSalaries[[#This Row],[Years of Experience]]&lt;5,"&lt;5",IF(tblSalaries[[#This Row],[Years of Experience]]&lt;10,"&lt;10",IF(tblSalaries[[#This Row],[Years of Experience]]&lt;15,"&lt;15",IF(tblSalaries[[#This Row],[Years of Experience]]&lt;20,"&lt;20"," &gt;20"))))</f>
        <v>&lt;5</v>
      </c>
      <c r="R1073" s="14">
        <v>1056</v>
      </c>
      <c r="S1073" s="14">
        <f>VLOOKUP(tblSalaries[[#This Row],[clean Country]],Table3[[Country]:[GNI]],2,FALSE)</f>
        <v>3400</v>
      </c>
      <c r="T1073" s="18">
        <f>tblSalaries[[#This Row],[Salary in USD]]/tblSalaries[[#This Row],[PPP GNI]]</f>
        <v>11.029411764705882</v>
      </c>
      <c r="U1073" s="27">
        <f>IF(ISNUMBER(VLOOKUP(tblSalaries[[#This Row],[clean Country]],calc!$B$22:$C$127,2,TRUE)),tblSalaries[[#This Row],[Salary in USD]],0.001)</f>
        <v>37500</v>
      </c>
    </row>
    <row r="1074" spans="2:21" ht="15" customHeight="1" x14ac:dyDescent="0.25">
      <c r="B1074" s="6" t="s">
        <v>2159</v>
      </c>
      <c r="C1074" s="7">
        <v>41055.031319444446</v>
      </c>
      <c r="D1074" s="8">
        <v>37440</v>
      </c>
      <c r="E1074" s="6">
        <v>37440</v>
      </c>
      <c r="F1074" s="6" t="s">
        <v>6</v>
      </c>
      <c r="G1074" s="9">
        <f>tblSalaries[[#This Row],[clean Salary (in local currency)]]*VLOOKUP(tblSalaries[[#This Row],[Currency]],tblXrate[],2,FALSE)</f>
        <v>37440</v>
      </c>
      <c r="H1074" s="6" t="s">
        <v>121</v>
      </c>
      <c r="I1074" s="6" t="s">
        <v>20</v>
      </c>
      <c r="J1074" s="6" t="s">
        <v>15</v>
      </c>
      <c r="K1074" s="6" t="str">
        <f>VLOOKUP(tblSalaries[[#This Row],[Where do you work]],tblCountries[[Actual]:[Mapping]],2,FALSE)</f>
        <v>USA</v>
      </c>
      <c r="L1074" s="6" t="str">
        <f>VLOOKUP(tblSalaries[[#This Row],[clean Country]],tblCountries[[Mapping]:[Region]],2,FALSE)</f>
        <v>America</v>
      </c>
      <c r="M1074" s="6">
        <f>VLOOKUP(tblSalaries[[#This Row],[clean Country]],tblCountries[[Mapping]:[geo_latitude]],3,FALSE)</f>
        <v>-100.37109375</v>
      </c>
      <c r="N1074" s="6">
        <f>VLOOKUP(tblSalaries[[#This Row],[clean Country]],tblCountries[[Mapping]:[geo_latitude]],4,FALSE)</f>
        <v>40.580584664127599</v>
      </c>
      <c r="O1074" s="6" t="s">
        <v>13</v>
      </c>
      <c r="P1074" s="6"/>
      <c r="Q1074" s="6" t="str">
        <f>IF(tblSalaries[[#This Row],[Years of Experience]]&lt;5,"&lt;5",IF(tblSalaries[[#This Row],[Years of Experience]]&lt;10,"&lt;10",IF(tblSalaries[[#This Row],[Years of Experience]]&lt;15,"&lt;15",IF(tblSalaries[[#This Row],[Years of Experience]]&lt;20,"&lt;20"," &gt;20"))))</f>
        <v>&lt;5</v>
      </c>
      <c r="R1074" s="14">
        <v>1057</v>
      </c>
      <c r="S1074" s="14">
        <f>VLOOKUP(tblSalaries[[#This Row],[clean Country]],Table3[[Country]:[GNI]],2,FALSE)</f>
        <v>47310</v>
      </c>
      <c r="T1074" s="18">
        <f>tblSalaries[[#This Row],[Salary in USD]]/tblSalaries[[#This Row],[PPP GNI]]</f>
        <v>0.79137603043753968</v>
      </c>
      <c r="U1074" s="27">
        <f>IF(ISNUMBER(VLOOKUP(tblSalaries[[#This Row],[clean Country]],calc!$B$22:$C$127,2,TRUE)),tblSalaries[[#This Row],[Salary in USD]],0.001)</f>
        <v>1E-3</v>
      </c>
    </row>
    <row r="1075" spans="2:21" ht="15" customHeight="1" x14ac:dyDescent="0.25">
      <c r="B1075" s="6" t="s">
        <v>2656</v>
      </c>
      <c r="C1075" s="7">
        <v>41055.521863425929</v>
      </c>
      <c r="D1075" s="8">
        <v>37000</v>
      </c>
      <c r="E1075" s="6">
        <v>37000</v>
      </c>
      <c r="F1075" s="6" t="s">
        <v>6</v>
      </c>
      <c r="G1075" s="9">
        <f>tblSalaries[[#This Row],[clean Salary (in local currency)]]*VLOOKUP(tblSalaries[[#This Row],[Currency]],tblXrate[],2,FALSE)</f>
        <v>37000</v>
      </c>
      <c r="H1075" s="6" t="s">
        <v>762</v>
      </c>
      <c r="I1075" s="6" t="s">
        <v>279</v>
      </c>
      <c r="J1075" s="6" t="s">
        <v>8</v>
      </c>
      <c r="K1075" s="6" t="str">
        <f>VLOOKUP(tblSalaries[[#This Row],[Where do you work]],tblCountries[[Actual]:[Mapping]],2,FALSE)</f>
        <v>India</v>
      </c>
      <c r="L1075" s="6" t="str">
        <f>VLOOKUP(tblSalaries[[#This Row],[clean Country]],tblCountries[[Mapping]:[Region]],2,FALSE)</f>
        <v>Asia</v>
      </c>
      <c r="M1075" s="6">
        <f>VLOOKUP(tblSalaries[[#This Row],[clean Country]],tblCountries[[Mapping]:[geo_latitude]],3,FALSE)</f>
        <v>79.718824157759499</v>
      </c>
      <c r="N1075" s="6">
        <f>VLOOKUP(tblSalaries[[#This Row],[clean Country]],tblCountries[[Mapping]:[geo_latitude]],4,FALSE)</f>
        <v>22.134914550529199</v>
      </c>
      <c r="O1075" s="6" t="s">
        <v>9</v>
      </c>
      <c r="P1075" s="6">
        <v>10</v>
      </c>
      <c r="Q1075" s="6" t="str">
        <f>IF(tblSalaries[[#This Row],[Years of Experience]]&lt;5,"&lt;5",IF(tblSalaries[[#This Row],[Years of Experience]]&lt;10,"&lt;10",IF(tblSalaries[[#This Row],[Years of Experience]]&lt;15,"&lt;15",IF(tblSalaries[[#This Row],[Years of Experience]]&lt;20,"&lt;20"," &gt;20"))))</f>
        <v>&lt;15</v>
      </c>
      <c r="R1075" s="14">
        <v>1058</v>
      </c>
      <c r="S1075" s="14">
        <f>VLOOKUP(tblSalaries[[#This Row],[clean Country]],Table3[[Country]:[GNI]],2,FALSE)</f>
        <v>3400</v>
      </c>
      <c r="T1075" s="18">
        <f>tblSalaries[[#This Row],[Salary in USD]]/tblSalaries[[#This Row],[PPP GNI]]</f>
        <v>10.882352941176471</v>
      </c>
      <c r="U1075" s="27">
        <f>IF(ISNUMBER(VLOOKUP(tblSalaries[[#This Row],[clean Country]],calc!$B$22:$C$127,2,TRUE)),tblSalaries[[#This Row],[Salary in USD]],0.001)</f>
        <v>37000</v>
      </c>
    </row>
    <row r="1076" spans="2:21" ht="15" customHeight="1" x14ac:dyDescent="0.25">
      <c r="B1076" s="6" t="s">
        <v>3379</v>
      </c>
      <c r="C1076" s="7">
        <v>41058.955833333333</v>
      </c>
      <c r="D1076" s="8" t="s">
        <v>1562</v>
      </c>
      <c r="E1076" s="6">
        <v>37000</v>
      </c>
      <c r="F1076" s="6" t="s">
        <v>6</v>
      </c>
      <c r="G1076" s="9">
        <f>tblSalaries[[#This Row],[clean Salary (in local currency)]]*VLOOKUP(tblSalaries[[#This Row],[Currency]],tblXrate[],2,FALSE)</f>
        <v>37000</v>
      </c>
      <c r="H1076" s="6" t="s">
        <v>1563</v>
      </c>
      <c r="I1076" s="6" t="s">
        <v>3999</v>
      </c>
      <c r="J1076" s="6" t="s">
        <v>15</v>
      </c>
      <c r="K1076" s="6" t="str">
        <f>VLOOKUP(tblSalaries[[#This Row],[Where do you work]],tblCountries[[Actual]:[Mapping]],2,FALSE)</f>
        <v>USA</v>
      </c>
      <c r="L1076" s="6" t="str">
        <f>VLOOKUP(tblSalaries[[#This Row],[clean Country]],tblCountries[[Mapping]:[Region]],2,FALSE)</f>
        <v>America</v>
      </c>
      <c r="M1076" s="6">
        <f>VLOOKUP(tblSalaries[[#This Row],[clean Country]],tblCountries[[Mapping]:[geo_latitude]],3,FALSE)</f>
        <v>-100.37109375</v>
      </c>
      <c r="N1076" s="6">
        <f>VLOOKUP(tblSalaries[[#This Row],[clean Country]],tblCountries[[Mapping]:[geo_latitude]],4,FALSE)</f>
        <v>40.580584664127599</v>
      </c>
      <c r="O1076" s="6" t="s">
        <v>18</v>
      </c>
      <c r="P1076" s="6">
        <v>30</v>
      </c>
      <c r="Q1076" s="6" t="str">
        <f>IF(tblSalaries[[#This Row],[Years of Experience]]&lt;5,"&lt;5",IF(tblSalaries[[#This Row],[Years of Experience]]&lt;10,"&lt;10",IF(tblSalaries[[#This Row],[Years of Experience]]&lt;15,"&lt;15",IF(tblSalaries[[#This Row],[Years of Experience]]&lt;20,"&lt;20"," &gt;20"))))</f>
        <v xml:space="preserve"> &gt;20</v>
      </c>
      <c r="R1076" s="14">
        <v>1059</v>
      </c>
      <c r="S1076" s="14">
        <f>VLOOKUP(tblSalaries[[#This Row],[clean Country]],Table3[[Country]:[GNI]],2,FALSE)</f>
        <v>47310</v>
      </c>
      <c r="T1076" s="18">
        <f>tblSalaries[[#This Row],[Salary in USD]]/tblSalaries[[#This Row],[PPP GNI]]</f>
        <v>0.78207567110547449</v>
      </c>
      <c r="U1076" s="27">
        <f>IF(ISNUMBER(VLOOKUP(tblSalaries[[#This Row],[clean Country]],calc!$B$22:$C$127,2,TRUE)),tblSalaries[[#This Row],[Salary in USD]],0.001)</f>
        <v>1E-3</v>
      </c>
    </row>
    <row r="1077" spans="2:21" ht="15" customHeight="1" x14ac:dyDescent="0.25">
      <c r="B1077" s="6" t="s">
        <v>2882</v>
      </c>
      <c r="C1077" s="7">
        <v>41056.573460648149</v>
      </c>
      <c r="D1077" s="8">
        <v>36500</v>
      </c>
      <c r="E1077" s="6">
        <v>36500</v>
      </c>
      <c r="F1077" s="6" t="s">
        <v>6</v>
      </c>
      <c r="G1077" s="9">
        <f>tblSalaries[[#This Row],[clean Salary (in local currency)]]*VLOOKUP(tblSalaries[[#This Row],[Currency]],tblXrate[],2,FALSE)</f>
        <v>36500</v>
      </c>
      <c r="H1077" s="6" t="s">
        <v>310</v>
      </c>
      <c r="I1077" s="6" t="s">
        <v>310</v>
      </c>
      <c r="J1077" s="6" t="s">
        <v>133</v>
      </c>
      <c r="K1077" s="6" t="str">
        <f>VLOOKUP(tblSalaries[[#This Row],[Where do you work]],tblCountries[[Actual]:[Mapping]],2,FALSE)</f>
        <v>Saudi Arabia</v>
      </c>
      <c r="L1077" s="6" t="str">
        <f>VLOOKUP(tblSalaries[[#This Row],[clean Country]],tblCountries[[Mapping]:[Region]],2,FALSE)</f>
        <v>MENA</v>
      </c>
      <c r="M1077" s="6">
        <f>VLOOKUP(tblSalaries[[#This Row],[clean Country]],tblCountries[[Mapping]:[geo_latitude]],3,FALSE)</f>
        <v>42.352831999999999</v>
      </c>
      <c r="N1077" s="6">
        <f>VLOOKUP(tblSalaries[[#This Row],[clean Country]],tblCountries[[Mapping]:[geo_latitude]],4,FALSE)</f>
        <v>25.624262600000002</v>
      </c>
      <c r="O1077" s="6" t="s">
        <v>9</v>
      </c>
      <c r="P1077" s="6">
        <v>15</v>
      </c>
      <c r="Q1077" s="6" t="str">
        <f>IF(tblSalaries[[#This Row],[Years of Experience]]&lt;5,"&lt;5",IF(tblSalaries[[#This Row],[Years of Experience]]&lt;10,"&lt;10",IF(tblSalaries[[#This Row],[Years of Experience]]&lt;15,"&lt;15",IF(tblSalaries[[#This Row],[Years of Experience]]&lt;20,"&lt;20"," &gt;20"))))</f>
        <v>&lt;20</v>
      </c>
      <c r="R1077" s="14">
        <v>1060</v>
      </c>
      <c r="S1077" s="14">
        <f>VLOOKUP(tblSalaries[[#This Row],[clean Country]],Table3[[Country]:[GNI]],2,FALSE)</f>
        <v>22750</v>
      </c>
      <c r="T1077" s="18">
        <f>tblSalaries[[#This Row],[Salary in USD]]/tblSalaries[[#This Row],[PPP GNI]]</f>
        <v>1.6043956043956045</v>
      </c>
      <c r="U1077" s="27">
        <f>IF(ISNUMBER(VLOOKUP(tblSalaries[[#This Row],[clean Country]],calc!$B$22:$C$127,2,TRUE)),tblSalaries[[#This Row],[Salary in USD]],0.001)</f>
        <v>36500</v>
      </c>
    </row>
    <row r="1078" spans="2:21" ht="15" customHeight="1" x14ac:dyDescent="0.25">
      <c r="B1078" s="6" t="s">
        <v>2906</v>
      </c>
      <c r="C1078" s="7">
        <v>41056.725104166668</v>
      </c>
      <c r="D1078" s="8">
        <v>36400</v>
      </c>
      <c r="E1078" s="6">
        <v>36400</v>
      </c>
      <c r="F1078" s="6" t="s">
        <v>6</v>
      </c>
      <c r="G1078" s="9">
        <f>tblSalaries[[#This Row],[clean Salary (in local currency)]]*VLOOKUP(tblSalaries[[#This Row],[Currency]],tblXrate[],2,FALSE)</f>
        <v>36400</v>
      </c>
      <c r="H1078" s="6" t="s">
        <v>20</v>
      </c>
      <c r="I1078" s="6" t="s">
        <v>20</v>
      </c>
      <c r="J1078" s="6" t="s">
        <v>1055</v>
      </c>
      <c r="K1078" s="6" t="str">
        <f>VLOOKUP(tblSalaries[[#This Row],[Where do you work]],tblCountries[[Actual]:[Mapping]],2,FALSE)</f>
        <v>Zimbabwe</v>
      </c>
      <c r="L1078" s="6" t="str">
        <f>VLOOKUP(tblSalaries[[#This Row],[clean Country]],tblCountries[[Mapping]:[Region]],2,FALSE)</f>
        <v>Africa</v>
      </c>
      <c r="M1078" s="6">
        <f>VLOOKUP(tblSalaries[[#This Row],[clean Country]],tblCountries[[Mapping]:[geo_latitude]],3,FALSE)</f>
        <v>29.8675890011496</v>
      </c>
      <c r="N1078" s="6">
        <f>VLOOKUP(tblSalaries[[#This Row],[clean Country]],tblCountries[[Mapping]:[geo_latitude]],4,FALSE)</f>
        <v>-19.000649332202801</v>
      </c>
      <c r="O1078" s="6" t="s">
        <v>9</v>
      </c>
      <c r="P1078" s="6">
        <v>20</v>
      </c>
      <c r="Q1078" s="6" t="str">
        <f>IF(tblSalaries[[#This Row],[Years of Experience]]&lt;5,"&lt;5",IF(tblSalaries[[#This Row],[Years of Experience]]&lt;10,"&lt;10",IF(tblSalaries[[#This Row],[Years of Experience]]&lt;15,"&lt;15",IF(tblSalaries[[#This Row],[Years of Experience]]&lt;20,"&lt;20"," &gt;20"))))</f>
        <v xml:space="preserve"> &gt;20</v>
      </c>
      <c r="R1078" s="14">
        <v>1061</v>
      </c>
      <c r="S1078" s="14" t="e">
        <f>VLOOKUP(tblSalaries[[#This Row],[clean Country]],Table3[[Country]:[GNI]],2,FALSE)</f>
        <v>#N/A</v>
      </c>
      <c r="T1078" s="18" t="e">
        <f>tblSalaries[[#This Row],[Salary in USD]]/tblSalaries[[#This Row],[PPP GNI]]</f>
        <v>#N/A</v>
      </c>
      <c r="U1078" s="27">
        <f>IF(ISNUMBER(VLOOKUP(tblSalaries[[#This Row],[clean Country]],calc!$B$22:$C$127,2,TRUE)),tblSalaries[[#This Row],[Salary in USD]],0.001)</f>
        <v>1E-3</v>
      </c>
    </row>
    <row r="1079" spans="2:21" ht="15" customHeight="1" x14ac:dyDescent="0.25">
      <c r="B1079" s="6" t="s">
        <v>3075</v>
      </c>
      <c r="C1079" s="7">
        <v>41057.66741898148</v>
      </c>
      <c r="D1079" s="8" t="s">
        <v>1228</v>
      </c>
      <c r="E1079" s="6">
        <v>23000</v>
      </c>
      <c r="F1079" s="6" t="s">
        <v>69</v>
      </c>
      <c r="G1079" s="9">
        <f>tblSalaries[[#This Row],[clean Salary (in local currency)]]*VLOOKUP(tblSalaries[[#This Row],[Currency]],tblXrate[],2,FALSE)</f>
        <v>36252.100257547536</v>
      </c>
      <c r="H1079" s="6" t="s">
        <v>153</v>
      </c>
      <c r="I1079" s="6" t="s">
        <v>20</v>
      </c>
      <c r="J1079" s="6" t="s">
        <v>71</v>
      </c>
      <c r="K1079" s="6" t="str">
        <f>VLOOKUP(tblSalaries[[#This Row],[Where do you work]],tblCountries[[Actual]:[Mapping]],2,FALSE)</f>
        <v>UK</v>
      </c>
      <c r="L1079" s="6" t="str">
        <f>VLOOKUP(tblSalaries[[#This Row],[clean Country]],tblCountries[[Mapping]:[Region]],2,FALSE)</f>
        <v>Europe</v>
      </c>
      <c r="M1079" s="6">
        <f>VLOOKUP(tblSalaries[[#This Row],[clean Country]],tblCountries[[Mapping]:[geo_latitude]],3,FALSE)</f>
        <v>-3.2765753000000002</v>
      </c>
      <c r="N1079" s="6">
        <f>VLOOKUP(tblSalaries[[#This Row],[clean Country]],tblCountries[[Mapping]:[geo_latitude]],4,FALSE)</f>
        <v>54.702354499999998</v>
      </c>
      <c r="O1079" s="6" t="s">
        <v>13</v>
      </c>
      <c r="P1079" s="6">
        <v>5</v>
      </c>
      <c r="Q1079" s="6" t="str">
        <f>IF(tblSalaries[[#This Row],[Years of Experience]]&lt;5,"&lt;5",IF(tblSalaries[[#This Row],[Years of Experience]]&lt;10,"&lt;10",IF(tblSalaries[[#This Row],[Years of Experience]]&lt;15,"&lt;15",IF(tblSalaries[[#This Row],[Years of Experience]]&lt;20,"&lt;20"," &gt;20"))))</f>
        <v>&lt;10</v>
      </c>
      <c r="R1079" s="14">
        <v>1062</v>
      </c>
      <c r="S1079" s="14">
        <f>VLOOKUP(tblSalaries[[#This Row],[clean Country]],Table3[[Country]:[GNI]],2,FALSE)</f>
        <v>35840</v>
      </c>
      <c r="T1079" s="18">
        <f>tblSalaries[[#This Row],[Salary in USD]]/tblSalaries[[#This Row],[PPP GNI]]</f>
        <v>1.0114983330788934</v>
      </c>
      <c r="U1079" s="27">
        <f>IF(ISNUMBER(VLOOKUP(tblSalaries[[#This Row],[clean Country]],calc!$B$22:$C$127,2,TRUE)),tblSalaries[[#This Row],[Salary in USD]],0.001)</f>
        <v>36252.100257547536</v>
      </c>
    </row>
    <row r="1080" spans="2:21" ht="15" customHeight="1" x14ac:dyDescent="0.25">
      <c r="B1080" s="6" t="s">
        <v>3129</v>
      </c>
      <c r="C1080" s="7">
        <v>41057.814062500001</v>
      </c>
      <c r="D1080" s="8" t="s">
        <v>1228</v>
      </c>
      <c r="E1080" s="6">
        <v>23000</v>
      </c>
      <c r="F1080" s="6" t="s">
        <v>69</v>
      </c>
      <c r="G1080" s="9">
        <f>tblSalaries[[#This Row],[clean Salary (in local currency)]]*VLOOKUP(tblSalaries[[#This Row],[Currency]],tblXrate[],2,FALSE)</f>
        <v>36252.100257547536</v>
      </c>
      <c r="H1080" s="6" t="s">
        <v>1283</v>
      </c>
      <c r="I1080" s="6" t="s">
        <v>52</v>
      </c>
      <c r="J1080" s="6" t="s">
        <v>71</v>
      </c>
      <c r="K1080" s="6" t="str">
        <f>VLOOKUP(tblSalaries[[#This Row],[Where do you work]],tblCountries[[Actual]:[Mapping]],2,FALSE)</f>
        <v>UK</v>
      </c>
      <c r="L1080" s="6" t="str">
        <f>VLOOKUP(tblSalaries[[#This Row],[clean Country]],tblCountries[[Mapping]:[Region]],2,FALSE)</f>
        <v>Europe</v>
      </c>
      <c r="M1080" s="6">
        <f>VLOOKUP(tblSalaries[[#This Row],[clean Country]],tblCountries[[Mapping]:[geo_latitude]],3,FALSE)</f>
        <v>-3.2765753000000002</v>
      </c>
      <c r="N1080" s="6">
        <f>VLOOKUP(tblSalaries[[#This Row],[clean Country]],tblCountries[[Mapping]:[geo_latitude]],4,FALSE)</f>
        <v>54.702354499999998</v>
      </c>
      <c r="O1080" s="6" t="s">
        <v>9</v>
      </c>
      <c r="P1080" s="6">
        <v>10</v>
      </c>
      <c r="Q1080" s="6" t="str">
        <f>IF(tblSalaries[[#This Row],[Years of Experience]]&lt;5,"&lt;5",IF(tblSalaries[[#This Row],[Years of Experience]]&lt;10,"&lt;10",IF(tblSalaries[[#This Row],[Years of Experience]]&lt;15,"&lt;15",IF(tblSalaries[[#This Row],[Years of Experience]]&lt;20,"&lt;20"," &gt;20"))))</f>
        <v>&lt;15</v>
      </c>
      <c r="R1080" s="14">
        <v>1063</v>
      </c>
      <c r="S1080" s="14">
        <f>VLOOKUP(tblSalaries[[#This Row],[clean Country]],Table3[[Country]:[GNI]],2,FALSE)</f>
        <v>35840</v>
      </c>
      <c r="T1080" s="18">
        <f>tblSalaries[[#This Row],[Salary in USD]]/tblSalaries[[#This Row],[PPP GNI]]</f>
        <v>1.0114983330788934</v>
      </c>
      <c r="U1080" s="27">
        <f>IF(ISNUMBER(VLOOKUP(tblSalaries[[#This Row],[clean Country]],calc!$B$22:$C$127,2,TRUE)),tblSalaries[[#This Row],[Salary in USD]],0.001)</f>
        <v>36252.100257547536</v>
      </c>
    </row>
    <row r="1081" spans="2:21" ht="15" customHeight="1" x14ac:dyDescent="0.25">
      <c r="B1081" s="6" t="s">
        <v>3291</v>
      </c>
      <c r="C1081" s="7">
        <v>41058.630694444444</v>
      </c>
      <c r="D1081" s="8" t="s">
        <v>1474</v>
      </c>
      <c r="E1081" s="6">
        <v>28500</v>
      </c>
      <c r="F1081" s="6" t="s">
        <v>22</v>
      </c>
      <c r="G1081" s="9">
        <f>tblSalaries[[#This Row],[clean Salary (in local currency)]]*VLOOKUP(tblSalaries[[#This Row],[Currency]],tblXrate[],2,FALSE)</f>
        <v>36206.384011260823</v>
      </c>
      <c r="H1081" s="6" t="s">
        <v>1475</v>
      </c>
      <c r="I1081" s="6" t="s">
        <v>20</v>
      </c>
      <c r="J1081" s="6" t="s">
        <v>628</v>
      </c>
      <c r="K1081" s="6" t="str">
        <f>VLOOKUP(tblSalaries[[#This Row],[Where do you work]],tblCountries[[Actual]:[Mapping]],2,FALSE)</f>
        <v>Netherlands</v>
      </c>
      <c r="L1081" s="6" t="str">
        <f>VLOOKUP(tblSalaries[[#This Row],[clean Country]],tblCountries[[Mapping]:[Region]],2,FALSE)</f>
        <v>Europe</v>
      </c>
      <c r="M1081" s="6">
        <f>VLOOKUP(tblSalaries[[#This Row],[clean Country]],tblCountries[[Mapping]:[geo_latitude]],3,FALSE)</f>
        <v>-0.23411047311343899</v>
      </c>
      <c r="N1081" s="6">
        <f>VLOOKUP(tblSalaries[[#This Row],[clean Country]],tblCountries[[Mapping]:[geo_latitude]],4,FALSE)</f>
        <v>49.402635500701699</v>
      </c>
      <c r="O1081" s="6" t="s">
        <v>25</v>
      </c>
      <c r="P1081" s="6">
        <v>5</v>
      </c>
      <c r="Q1081" s="6" t="str">
        <f>IF(tblSalaries[[#This Row],[Years of Experience]]&lt;5,"&lt;5",IF(tblSalaries[[#This Row],[Years of Experience]]&lt;10,"&lt;10",IF(tblSalaries[[#This Row],[Years of Experience]]&lt;15,"&lt;15",IF(tblSalaries[[#This Row],[Years of Experience]]&lt;20,"&lt;20"," &gt;20"))))</f>
        <v>&lt;10</v>
      </c>
      <c r="R1081" s="14">
        <v>1064</v>
      </c>
      <c r="S1081" s="14">
        <f>VLOOKUP(tblSalaries[[#This Row],[clean Country]],Table3[[Country]:[GNI]],2,FALSE)</f>
        <v>41810</v>
      </c>
      <c r="T1081" s="18">
        <f>tblSalaries[[#This Row],[Salary in USD]]/tblSalaries[[#This Row],[PPP GNI]]</f>
        <v>0.86597426479935002</v>
      </c>
      <c r="U1081" s="27">
        <f>IF(ISNUMBER(VLOOKUP(tblSalaries[[#This Row],[clean Country]],calc!$B$22:$C$127,2,TRUE)),tblSalaries[[#This Row],[Salary in USD]],0.001)</f>
        <v>36206.384011260823</v>
      </c>
    </row>
    <row r="1082" spans="2:21" ht="15" customHeight="1" x14ac:dyDescent="0.25">
      <c r="B1082" s="6" t="s">
        <v>2098</v>
      </c>
      <c r="C1082" s="7">
        <v>41055.02752314815</v>
      </c>
      <c r="D1082" s="8">
        <v>36000</v>
      </c>
      <c r="E1082" s="6">
        <v>36000</v>
      </c>
      <c r="F1082" s="6" t="s">
        <v>6</v>
      </c>
      <c r="G1082" s="9">
        <f>tblSalaries[[#This Row],[clean Salary (in local currency)]]*VLOOKUP(tblSalaries[[#This Row],[Currency]],tblXrate[],2,FALSE)</f>
        <v>36000</v>
      </c>
      <c r="H1082" s="6" t="s">
        <v>150</v>
      </c>
      <c r="I1082" s="6" t="s">
        <v>52</v>
      </c>
      <c r="J1082" s="6" t="s">
        <v>15</v>
      </c>
      <c r="K1082" s="6" t="str">
        <f>VLOOKUP(tblSalaries[[#This Row],[Where do you work]],tblCountries[[Actual]:[Mapping]],2,FALSE)</f>
        <v>USA</v>
      </c>
      <c r="L1082" s="6" t="str">
        <f>VLOOKUP(tblSalaries[[#This Row],[clean Country]],tblCountries[[Mapping]:[Region]],2,FALSE)</f>
        <v>America</v>
      </c>
      <c r="M1082" s="6">
        <f>VLOOKUP(tblSalaries[[#This Row],[clean Country]],tblCountries[[Mapping]:[geo_latitude]],3,FALSE)</f>
        <v>-100.37109375</v>
      </c>
      <c r="N1082" s="6">
        <f>VLOOKUP(tblSalaries[[#This Row],[clean Country]],tblCountries[[Mapping]:[geo_latitude]],4,FALSE)</f>
        <v>40.580584664127599</v>
      </c>
      <c r="O1082" s="6" t="s">
        <v>18</v>
      </c>
      <c r="P1082" s="6"/>
      <c r="Q1082" s="6" t="str">
        <f>IF(tblSalaries[[#This Row],[Years of Experience]]&lt;5,"&lt;5",IF(tblSalaries[[#This Row],[Years of Experience]]&lt;10,"&lt;10",IF(tblSalaries[[#This Row],[Years of Experience]]&lt;15,"&lt;15",IF(tblSalaries[[#This Row],[Years of Experience]]&lt;20,"&lt;20"," &gt;20"))))</f>
        <v>&lt;5</v>
      </c>
      <c r="R1082" s="14">
        <v>1065</v>
      </c>
      <c r="S1082" s="14">
        <f>VLOOKUP(tblSalaries[[#This Row],[clean Country]],Table3[[Country]:[GNI]],2,FALSE)</f>
        <v>47310</v>
      </c>
      <c r="T1082" s="18">
        <f>tblSalaries[[#This Row],[Salary in USD]]/tblSalaries[[#This Row],[PPP GNI]]</f>
        <v>0.76093849080532661</v>
      </c>
      <c r="U1082" s="27">
        <f>IF(ISNUMBER(VLOOKUP(tblSalaries[[#This Row],[clean Country]],calc!$B$22:$C$127,2,TRUE)),tblSalaries[[#This Row],[Salary in USD]],0.001)</f>
        <v>1E-3</v>
      </c>
    </row>
    <row r="1083" spans="2:21" ht="15" customHeight="1" x14ac:dyDescent="0.25">
      <c r="B1083" s="6" t="s">
        <v>2112</v>
      </c>
      <c r="C1083" s="7">
        <v>41055.028437499997</v>
      </c>
      <c r="D1083" s="8">
        <v>36000</v>
      </c>
      <c r="E1083" s="6">
        <v>36000</v>
      </c>
      <c r="F1083" s="6" t="s">
        <v>6</v>
      </c>
      <c r="G1083" s="9">
        <f>tblSalaries[[#This Row],[clean Salary (in local currency)]]*VLOOKUP(tblSalaries[[#This Row],[Currency]],tblXrate[],2,FALSE)</f>
        <v>36000</v>
      </c>
      <c r="H1083" s="6" t="s">
        <v>20</v>
      </c>
      <c r="I1083" s="6" t="s">
        <v>20</v>
      </c>
      <c r="J1083" s="6" t="s">
        <v>15</v>
      </c>
      <c r="K1083" s="6" t="str">
        <f>VLOOKUP(tblSalaries[[#This Row],[Where do you work]],tblCountries[[Actual]:[Mapping]],2,FALSE)</f>
        <v>USA</v>
      </c>
      <c r="L1083" s="6" t="str">
        <f>VLOOKUP(tblSalaries[[#This Row],[clean Country]],tblCountries[[Mapping]:[Region]],2,FALSE)</f>
        <v>America</v>
      </c>
      <c r="M1083" s="6">
        <f>VLOOKUP(tblSalaries[[#This Row],[clean Country]],tblCountries[[Mapping]:[geo_latitude]],3,FALSE)</f>
        <v>-100.37109375</v>
      </c>
      <c r="N1083" s="6">
        <f>VLOOKUP(tblSalaries[[#This Row],[clean Country]],tblCountries[[Mapping]:[geo_latitude]],4,FALSE)</f>
        <v>40.580584664127599</v>
      </c>
      <c r="O1083" s="6" t="s">
        <v>9</v>
      </c>
      <c r="P1083" s="6"/>
      <c r="Q1083" s="6" t="str">
        <f>IF(tblSalaries[[#This Row],[Years of Experience]]&lt;5,"&lt;5",IF(tblSalaries[[#This Row],[Years of Experience]]&lt;10,"&lt;10",IF(tblSalaries[[#This Row],[Years of Experience]]&lt;15,"&lt;15",IF(tblSalaries[[#This Row],[Years of Experience]]&lt;20,"&lt;20"," &gt;20"))))</f>
        <v>&lt;5</v>
      </c>
      <c r="R1083" s="14">
        <v>1066</v>
      </c>
      <c r="S1083" s="14">
        <f>VLOOKUP(tblSalaries[[#This Row],[clean Country]],Table3[[Country]:[GNI]],2,FALSE)</f>
        <v>47310</v>
      </c>
      <c r="T1083" s="18">
        <f>tblSalaries[[#This Row],[Salary in USD]]/tblSalaries[[#This Row],[PPP GNI]]</f>
        <v>0.76093849080532661</v>
      </c>
      <c r="U1083" s="27">
        <f>IF(ISNUMBER(VLOOKUP(tblSalaries[[#This Row],[clean Country]],calc!$B$22:$C$127,2,TRUE)),tblSalaries[[#This Row],[Salary in USD]],0.001)</f>
        <v>1E-3</v>
      </c>
    </row>
    <row r="1084" spans="2:21" ht="15" customHeight="1" x14ac:dyDescent="0.25">
      <c r="B1084" s="6" t="s">
        <v>2134</v>
      </c>
      <c r="C1084" s="7">
        <v>41055.029537037037</v>
      </c>
      <c r="D1084" s="8" t="s">
        <v>195</v>
      </c>
      <c r="E1084" s="6">
        <v>36000</v>
      </c>
      <c r="F1084" s="6" t="s">
        <v>6</v>
      </c>
      <c r="G1084" s="9">
        <f>tblSalaries[[#This Row],[clean Salary (in local currency)]]*VLOOKUP(tblSalaries[[#This Row],[Currency]],tblXrate[],2,FALSE)</f>
        <v>36000</v>
      </c>
      <c r="H1084" s="6" t="s">
        <v>196</v>
      </c>
      <c r="I1084" s="6" t="s">
        <v>310</v>
      </c>
      <c r="J1084" s="6" t="s">
        <v>197</v>
      </c>
      <c r="K1084" s="6" t="str">
        <f>VLOOKUP(tblSalaries[[#This Row],[Where do you work]],tblCountries[[Actual]:[Mapping]],2,FALSE)</f>
        <v>Turkey</v>
      </c>
      <c r="L1084" s="6" t="str">
        <f>VLOOKUP(tblSalaries[[#This Row],[clean Country]],tblCountries[[Mapping]:[Region]],2,FALSE)</f>
        <v>Europe</v>
      </c>
      <c r="M1084" s="6">
        <f>VLOOKUP(tblSalaries[[#This Row],[clean Country]],tblCountries[[Mapping]:[geo_latitude]],3,FALSE)</f>
        <v>34.847445026515103</v>
      </c>
      <c r="N1084" s="6">
        <f>VLOOKUP(tblSalaries[[#This Row],[clean Country]],tblCountries[[Mapping]:[geo_latitude]],4,FALSE)</f>
        <v>39.0965346174196</v>
      </c>
      <c r="O1084" s="6" t="s">
        <v>9</v>
      </c>
      <c r="P1084" s="6"/>
      <c r="Q1084" s="6" t="str">
        <f>IF(tblSalaries[[#This Row],[Years of Experience]]&lt;5,"&lt;5",IF(tblSalaries[[#This Row],[Years of Experience]]&lt;10,"&lt;10",IF(tblSalaries[[#This Row],[Years of Experience]]&lt;15,"&lt;15",IF(tblSalaries[[#This Row],[Years of Experience]]&lt;20,"&lt;20"," &gt;20"))))</f>
        <v>&lt;5</v>
      </c>
      <c r="R1084" s="14">
        <v>1067</v>
      </c>
      <c r="S1084" s="14">
        <f>VLOOKUP(tblSalaries[[#This Row],[clean Country]],Table3[[Country]:[GNI]],2,FALSE)</f>
        <v>15530</v>
      </c>
      <c r="T1084" s="18">
        <f>tblSalaries[[#This Row],[Salary in USD]]/tblSalaries[[#This Row],[PPP GNI]]</f>
        <v>2.3180940115904702</v>
      </c>
      <c r="U1084" s="27">
        <f>IF(ISNUMBER(VLOOKUP(tblSalaries[[#This Row],[clean Country]],calc!$B$22:$C$127,2,TRUE)),tblSalaries[[#This Row],[Salary in USD]],0.001)</f>
        <v>36000</v>
      </c>
    </row>
    <row r="1085" spans="2:21" ht="15" customHeight="1" x14ac:dyDescent="0.25">
      <c r="B1085" s="6" t="s">
        <v>2286</v>
      </c>
      <c r="C1085" s="7">
        <v>41055.052222222221</v>
      </c>
      <c r="D1085" s="8" t="s">
        <v>352</v>
      </c>
      <c r="E1085" s="6">
        <v>36000</v>
      </c>
      <c r="F1085" s="6" t="s">
        <v>6</v>
      </c>
      <c r="G1085" s="9">
        <f>tblSalaries[[#This Row],[clean Salary (in local currency)]]*VLOOKUP(tblSalaries[[#This Row],[Currency]],tblXrate[],2,FALSE)</f>
        <v>36000</v>
      </c>
      <c r="H1085" s="6" t="s">
        <v>353</v>
      </c>
      <c r="I1085" s="6" t="s">
        <v>67</v>
      </c>
      <c r="J1085" s="6" t="s">
        <v>65</v>
      </c>
      <c r="K1085" s="6" t="str">
        <f>VLOOKUP(tblSalaries[[#This Row],[Where do you work]],tblCountries[[Actual]:[Mapping]],2,FALSE)</f>
        <v>Russia</v>
      </c>
      <c r="L1085" s="6" t="str">
        <f>VLOOKUP(tblSalaries[[#This Row],[clean Country]],tblCountries[[Mapping]:[Region]],2,FALSE)</f>
        <v>Europe</v>
      </c>
      <c r="M1085" s="6">
        <f>VLOOKUP(tblSalaries[[#This Row],[clean Country]],tblCountries[[Mapping]:[geo_latitude]],3,FALSE)</f>
        <v>36.38671875</v>
      </c>
      <c r="N1085" s="6">
        <f>VLOOKUP(tblSalaries[[#This Row],[clean Country]],tblCountries[[Mapping]:[geo_latitude]],4,FALSE)</f>
        <v>57.515822865538802</v>
      </c>
      <c r="O1085" s="6" t="s">
        <v>9</v>
      </c>
      <c r="P1085" s="6"/>
      <c r="Q1085" s="6" t="str">
        <f>IF(tblSalaries[[#This Row],[Years of Experience]]&lt;5,"&lt;5",IF(tblSalaries[[#This Row],[Years of Experience]]&lt;10,"&lt;10",IF(tblSalaries[[#This Row],[Years of Experience]]&lt;15,"&lt;15",IF(tblSalaries[[#This Row],[Years of Experience]]&lt;20,"&lt;20"," &gt;20"))))</f>
        <v>&lt;5</v>
      </c>
      <c r="R1085" s="14">
        <v>1068</v>
      </c>
      <c r="S1085" s="14">
        <f>VLOOKUP(tblSalaries[[#This Row],[clean Country]],Table3[[Country]:[GNI]],2,FALSE)</f>
        <v>19240</v>
      </c>
      <c r="T1085" s="18">
        <f>tblSalaries[[#This Row],[Salary in USD]]/tblSalaries[[#This Row],[PPP GNI]]</f>
        <v>1.8711018711018712</v>
      </c>
      <c r="U1085" s="27">
        <f>IF(ISNUMBER(VLOOKUP(tblSalaries[[#This Row],[clean Country]],calc!$B$22:$C$127,2,TRUE)),tblSalaries[[#This Row],[Salary in USD]],0.001)</f>
        <v>36000</v>
      </c>
    </row>
    <row r="1086" spans="2:21" ht="15" customHeight="1" x14ac:dyDescent="0.25">
      <c r="B1086" s="6" t="s">
        <v>2304</v>
      </c>
      <c r="C1086" s="7">
        <v>41055.057199074072</v>
      </c>
      <c r="D1086" s="8" t="s">
        <v>375</v>
      </c>
      <c r="E1086" s="6">
        <v>36000</v>
      </c>
      <c r="F1086" s="6" t="s">
        <v>6</v>
      </c>
      <c r="G1086" s="9">
        <f>tblSalaries[[#This Row],[clean Salary (in local currency)]]*VLOOKUP(tblSalaries[[#This Row],[Currency]],tblXrate[],2,FALSE)</f>
        <v>36000</v>
      </c>
      <c r="H1086" s="6" t="s">
        <v>376</v>
      </c>
      <c r="I1086" s="6" t="s">
        <v>20</v>
      </c>
      <c r="J1086" s="6" t="s">
        <v>15</v>
      </c>
      <c r="K1086" s="6" t="str">
        <f>VLOOKUP(tblSalaries[[#This Row],[Where do you work]],tblCountries[[Actual]:[Mapping]],2,FALSE)</f>
        <v>USA</v>
      </c>
      <c r="L1086" s="6" t="str">
        <f>VLOOKUP(tblSalaries[[#This Row],[clean Country]],tblCountries[[Mapping]:[Region]],2,FALSE)</f>
        <v>America</v>
      </c>
      <c r="M1086" s="6">
        <f>VLOOKUP(tblSalaries[[#This Row],[clean Country]],tblCountries[[Mapping]:[geo_latitude]],3,FALSE)</f>
        <v>-100.37109375</v>
      </c>
      <c r="N1086" s="6">
        <f>VLOOKUP(tblSalaries[[#This Row],[clean Country]],tblCountries[[Mapping]:[geo_latitude]],4,FALSE)</f>
        <v>40.580584664127599</v>
      </c>
      <c r="O1086" s="6" t="s">
        <v>13</v>
      </c>
      <c r="P1086" s="6"/>
      <c r="Q1086" s="6" t="str">
        <f>IF(tblSalaries[[#This Row],[Years of Experience]]&lt;5,"&lt;5",IF(tblSalaries[[#This Row],[Years of Experience]]&lt;10,"&lt;10",IF(tblSalaries[[#This Row],[Years of Experience]]&lt;15,"&lt;15",IF(tblSalaries[[#This Row],[Years of Experience]]&lt;20,"&lt;20"," &gt;20"))))</f>
        <v>&lt;5</v>
      </c>
      <c r="R1086" s="14">
        <v>1069</v>
      </c>
      <c r="S1086" s="14">
        <f>VLOOKUP(tblSalaries[[#This Row],[clean Country]],Table3[[Country]:[GNI]],2,FALSE)</f>
        <v>47310</v>
      </c>
      <c r="T1086" s="18">
        <f>tblSalaries[[#This Row],[Salary in USD]]/tblSalaries[[#This Row],[PPP GNI]]</f>
        <v>0.76093849080532661</v>
      </c>
      <c r="U1086" s="27">
        <f>IF(ISNUMBER(VLOOKUP(tblSalaries[[#This Row],[clean Country]],calc!$B$22:$C$127,2,TRUE)),tblSalaries[[#This Row],[Salary in USD]],0.001)</f>
        <v>1E-3</v>
      </c>
    </row>
    <row r="1087" spans="2:21" ht="15" customHeight="1" x14ac:dyDescent="0.25">
      <c r="B1087" s="6" t="s">
        <v>2590</v>
      </c>
      <c r="C1087" s="7">
        <v>41055.345752314817</v>
      </c>
      <c r="D1087" s="8" t="s">
        <v>691</v>
      </c>
      <c r="E1087" s="6">
        <v>36000</v>
      </c>
      <c r="F1087" s="6" t="s">
        <v>6</v>
      </c>
      <c r="G1087" s="9">
        <f>tblSalaries[[#This Row],[clean Salary (in local currency)]]*VLOOKUP(tblSalaries[[#This Row],[Currency]],tblXrate[],2,FALSE)</f>
        <v>36000</v>
      </c>
      <c r="H1087" s="6" t="s">
        <v>692</v>
      </c>
      <c r="I1087" s="6" t="s">
        <v>356</v>
      </c>
      <c r="J1087" s="6" t="s">
        <v>65</v>
      </c>
      <c r="K1087" s="6" t="str">
        <f>VLOOKUP(tblSalaries[[#This Row],[Where do you work]],tblCountries[[Actual]:[Mapping]],2,FALSE)</f>
        <v>Russia</v>
      </c>
      <c r="L1087" s="6" t="str">
        <f>VLOOKUP(tblSalaries[[#This Row],[clean Country]],tblCountries[[Mapping]:[Region]],2,FALSE)</f>
        <v>Europe</v>
      </c>
      <c r="M1087" s="6">
        <f>VLOOKUP(tblSalaries[[#This Row],[clean Country]],tblCountries[[Mapping]:[geo_latitude]],3,FALSE)</f>
        <v>36.38671875</v>
      </c>
      <c r="N1087" s="6">
        <f>VLOOKUP(tblSalaries[[#This Row],[clean Country]],tblCountries[[Mapping]:[geo_latitude]],4,FALSE)</f>
        <v>57.515822865538802</v>
      </c>
      <c r="O1087" s="6" t="s">
        <v>13</v>
      </c>
      <c r="P1087" s="6">
        <v>10</v>
      </c>
      <c r="Q1087" s="6" t="str">
        <f>IF(tblSalaries[[#This Row],[Years of Experience]]&lt;5,"&lt;5",IF(tblSalaries[[#This Row],[Years of Experience]]&lt;10,"&lt;10",IF(tblSalaries[[#This Row],[Years of Experience]]&lt;15,"&lt;15",IF(tblSalaries[[#This Row],[Years of Experience]]&lt;20,"&lt;20"," &gt;20"))))</f>
        <v>&lt;15</v>
      </c>
      <c r="R1087" s="14">
        <v>1070</v>
      </c>
      <c r="S1087" s="14">
        <f>VLOOKUP(tblSalaries[[#This Row],[clean Country]],Table3[[Country]:[GNI]],2,FALSE)</f>
        <v>19240</v>
      </c>
      <c r="T1087" s="18">
        <f>tblSalaries[[#This Row],[Salary in USD]]/tblSalaries[[#This Row],[PPP GNI]]</f>
        <v>1.8711018711018712</v>
      </c>
      <c r="U1087" s="27">
        <f>IF(ISNUMBER(VLOOKUP(tblSalaries[[#This Row],[clean Country]],calc!$B$22:$C$127,2,TRUE)),tblSalaries[[#This Row],[Salary in USD]],0.001)</f>
        <v>36000</v>
      </c>
    </row>
    <row r="1088" spans="2:21" ht="15" customHeight="1" x14ac:dyDescent="0.25">
      <c r="B1088" s="6" t="s">
        <v>2745</v>
      </c>
      <c r="C1088" s="7">
        <v>41055.687222222223</v>
      </c>
      <c r="D1088" s="8">
        <v>36000</v>
      </c>
      <c r="E1088" s="6">
        <v>36000</v>
      </c>
      <c r="F1088" s="6" t="s">
        <v>6</v>
      </c>
      <c r="G1088" s="9">
        <f>tblSalaries[[#This Row],[clean Salary (in local currency)]]*VLOOKUP(tblSalaries[[#This Row],[Currency]],tblXrate[],2,FALSE)</f>
        <v>36000</v>
      </c>
      <c r="H1088" s="6" t="s">
        <v>485</v>
      </c>
      <c r="I1088" s="6" t="s">
        <v>279</v>
      </c>
      <c r="J1088" s="6" t="s">
        <v>820</v>
      </c>
      <c r="K1088" s="6" t="str">
        <f>VLOOKUP(tblSalaries[[#This Row],[Where do you work]],tblCountries[[Actual]:[Mapping]],2,FALSE)</f>
        <v>UAE</v>
      </c>
      <c r="L1088" s="6" t="str">
        <f>VLOOKUP(tblSalaries[[#This Row],[clean Country]],tblCountries[[Mapping]:[Region]],2,FALSE)</f>
        <v>MENA</v>
      </c>
      <c r="M1088" s="6">
        <f>VLOOKUP(tblSalaries[[#This Row],[clean Country]],tblCountries[[Mapping]:[geo_latitude]],3,FALSE)</f>
        <v>53.96484375</v>
      </c>
      <c r="N1088" s="6" t="str">
        <f>VLOOKUP(tblSalaries[[#This Row],[clean Country]],tblCountries[[Mapping]:[geo_latitude]],4,FALSE)</f>
        <v>23.805449612314625,</v>
      </c>
      <c r="O1088" s="6" t="s">
        <v>25</v>
      </c>
      <c r="P1088" s="6">
        <v>7</v>
      </c>
      <c r="Q1088" s="6" t="str">
        <f>IF(tblSalaries[[#This Row],[Years of Experience]]&lt;5,"&lt;5",IF(tblSalaries[[#This Row],[Years of Experience]]&lt;10,"&lt;10",IF(tblSalaries[[#This Row],[Years of Experience]]&lt;15,"&lt;15",IF(tblSalaries[[#This Row],[Years of Experience]]&lt;20,"&lt;20"," &gt;20"))))</f>
        <v>&lt;10</v>
      </c>
      <c r="R1088" s="14">
        <v>1071</v>
      </c>
      <c r="S1088" s="14">
        <f>VLOOKUP(tblSalaries[[#This Row],[clean Country]],Table3[[Country]:[GNI]],2,FALSE)</f>
        <v>50580</v>
      </c>
      <c r="T1088" s="18">
        <f>tblSalaries[[#This Row],[Salary in USD]]/tblSalaries[[#This Row],[PPP GNI]]</f>
        <v>0.71174377224199292</v>
      </c>
      <c r="U1088" s="27">
        <f>IF(ISNUMBER(VLOOKUP(tblSalaries[[#This Row],[clean Country]],calc!$B$22:$C$127,2,TRUE)),tblSalaries[[#This Row],[Salary in USD]],0.001)</f>
        <v>36000</v>
      </c>
    </row>
    <row r="1089" spans="2:21" ht="15" customHeight="1" x14ac:dyDescent="0.25">
      <c r="B1089" s="6" t="s">
        <v>2777</v>
      </c>
      <c r="C1089" s="7">
        <v>41055.807557870372</v>
      </c>
      <c r="D1089" s="8" t="s">
        <v>901</v>
      </c>
      <c r="E1089" s="6">
        <v>36000</v>
      </c>
      <c r="F1089" s="6" t="s">
        <v>6</v>
      </c>
      <c r="G1089" s="9">
        <f>tblSalaries[[#This Row],[clean Salary (in local currency)]]*VLOOKUP(tblSalaries[[#This Row],[Currency]],tblXrate[],2,FALSE)</f>
        <v>36000</v>
      </c>
      <c r="H1089" s="6" t="s">
        <v>902</v>
      </c>
      <c r="I1089" s="6" t="s">
        <v>52</v>
      </c>
      <c r="J1089" s="6" t="s">
        <v>84</v>
      </c>
      <c r="K1089" s="6" t="str">
        <f>VLOOKUP(tblSalaries[[#This Row],[Where do you work]],tblCountries[[Actual]:[Mapping]],2,FALSE)</f>
        <v>Australia</v>
      </c>
      <c r="L1089" s="6" t="str">
        <f>VLOOKUP(tblSalaries[[#This Row],[clean Country]],tblCountries[[Mapping]:[Region]],2,FALSE)</f>
        <v>Australia</v>
      </c>
      <c r="M1089" s="6">
        <f>VLOOKUP(tblSalaries[[#This Row],[clean Country]],tblCountries[[Mapping]:[geo_latitude]],3,FALSE)</f>
        <v>136.67140151954899</v>
      </c>
      <c r="N1089" s="6">
        <f>VLOOKUP(tblSalaries[[#This Row],[clean Country]],tblCountries[[Mapping]:[geo_latitude]],4,FALSE)</f>
        <v>-24.803590596310801</v>
      </c>
      <c r="O1089" s="6" t="s">
        <v>18</v>
      </c>
      <c r="P1089" s="6">
        <v>12</v>
      </c>
      <c r="Q1089" s="6" t="str">
        <f>IF(tblSalaries[[#This Row],[Years of Experience]]&lt;5,"&lt;5",IF(tblSalaries[[#This Row],[Years of Experience]]&lt;10,"&lt;10",IF(tblSalaries[[#This Row],[Years of Experience]]&lt;15,"&lt;15",IF(tblSalaries[[#This Row],[Years of Experience]]&lt;20,"&lt;20"," &gt;20"))))</f>
        <v>&lt;15</v>
      </c>
      <c r="R1089" s="14">
        <v>1072</v>
      </c>
      <c r="S1089" s="14">
        <f>VLOOKUP(tblSalaries[[#This Row],[clean Country]],Table3[[Country]:[GNI]],2,FALSE)</f>
        <v>36910</v>
      </c>
      <c r="T1089" s="18">
        <f>tblSalaries[[#This Row],[Salary in USD]]/tblSalaries[[#This Row],[PPP GNI]]</f>
        <v>0.97534543484150638</v>
      </c>
      <c r="U1089" s="27">
        <f>IF(ISNUMBER(VLOOKUP(tblSalaries[[#This Row],[clean Country]],calc!$B$22:$C$127,2,TRUE)),tblSalaries[[#This Row],[Salary in USD]],0.001)</f>
        <v>36000</v>
      </c>
    </row>
    <row r="1090" spans="2:21" ht="15" customHeight="1" x14ac:dyDescent="0.25">
      <c r="B1090" s="6" t="s">
        <v>2903</v>
      </c>
      <c r="C1090" s="7">
        <v>41056.715694444443</v>
      </c>
      <c r="D1090" s="8">
        <v>36000</v>
      </c>
      <c r="E1090" s="6">
        <v>36000</v>
      </c>
      <c r="F1090" s="6" t="s">
        <v>6</v>
      </c>
      <c r="G1090" s="9">
        <f>tblSalaries[[#This Row],[clean Salary (in local currency)]]*VLOOKUP(tblSalaries[[#This Row],[Currency]],tblXrate[],2,FALSE)</f>
        <v>36000</v>
      </c>
      <c r="H1090" s="6" t="s">
        <v>1051</v>
      </c>
      <c r="I1090" s="6" t="s">
        <v>488</v>
      </c>
      <c r="J1090" s="6" t="s">
        <v>1052</v>
      </c>
      <c r="K1090" s="6" t="str">
        <f>VLOOKUP(tblSalaries[[#This Row],[Where do you work]],tblCountries[[Actual]:[Mapping]],2,FALSE)</f>
        <v>Czech Republic</v>
      </c>
      <c r="L1090" s="6" t="str">
        <f>VLOOKUP(tblSalaries[[#This Row],[clean Country]],tblCountries[[Mapping]:[Region]],2,FALSE)</f>
        <v>Europe</v>
      </c>
      <c r="M1090" s="6">
        <f>VLOOKUP(tblSalaries[[#This Row],[clean Country]],tblCountries[[Mapping]:[geo_latitude]],3,FALSE)</f>
        <v>15.4749544</v>
      </c>
      <c r="N1090" s="6">
        <f>VLOOKUP(tblSalaries[[#This Row],[clean Country]],tblCountries[[Mapping]:[geo_latitude]],4,FALSE)</f>
        <v>49.816700300000001</v>
      </c>
      <c r="O1090" s="6" t="s">
        <v>18</v>
      </c>
      <c r="P1090" s="6">
        <v>9</v>
      </c>
      <c r="Q1090" s="6" t="str">
        <f>IF(tblSalaries[[#This Row],[Years of Experience]]&lt;5,"&lt;5",IF(tblSalaries[[#This Row],[Years of Experience]]&lt;10,"&lt;10",IF(tblSalaries[[#This Row],[Years of Experience]]&lt;15,"&lt;15",IF(tblSalaries[[#This Row],[Years of Experience]]&lt;20,"&lt;20"," &gt;20"))))</f>
        <v>&lt;10</v>
      </c>
      <c r="R1090" s="14">
        <v>1073</v>
      </c>
      <c r="S1090" s="14">
        <f>VLOOKUP(tblSalaries[[#This Row],[clean Country]],Table3[[Country]:[GNI]],2,FALSE)</f>
        <v>22910</v>
      </c>
      <c r="T1090" s="18">
        <f>tblSalaries[[#This Row],[Salary in USD]]/tblSalaries[[#This Row],[PPP GNI]]</f>
        <v>1.5713662156263641</v>
      </c>
      <c r="U1090" s="27">
        <f>IF(ISNUMBER(VLOOKUP(tblSalaries[[#This Row],[clean Country]],calc!$B$22:$C$127,2,TRUE)),tblSalaries[[#This Row],[Salary in USD]],0.001)</f>
        <v>36000</v>
      </c>
    </row>
    <row r="1091" spans="2:21" ht="15" customHeight="1" x14ac:dyDescent="0.25">
      <c r="B1091" s="6" t="s">
        <v>2938</v>
      </c>
      <c r="C1091" s="7">
        <v>41057.062025462961</v>
      </c>
      <c r="D1091" s="8">
        <v>3000</v>
      </c>
      <c r="E1091" s="6">
        <v>36000</v>
      </c>
      <c r="F1091" s="6" t="s">
        <v>6</v>
      </c>
      <c r="G1091" s="9">
        <f>tblSalaries[[#This Row],[clean Salary (in local currency)]]*VLOOKUP(tblSalaries[[#This Row],[Currency]],tblXrate[],2,FALSE)</f>
        <v>36000</v>
      </c>
      <c r="H1091" s="6" t="s">
        <v>310</v>
      </c>
      <c r="I1091" s="6" t="s">
        <v>310</v>
      </c>
      <c r="J1091" s="6" t="s">
        <v>126</v>
      </c>
      <c r="K1091" s="6" t="str">
        <f>VLOOKUP(tblSalaries[[#This Row],[Where do you work]],tblCountries[[Actual]:[Mapping]],2,FALSE)</f>
        <v>UAE</v>
      </c>
      <c r="L1091" s="6" t="str">
        <f>VLOOKUP(tblSalaries[[#This Row],[clean Country]],tblCountries[[Mapping]:[Region]],2,FALSE)</f>
        <v>MENA</v>
      </c>
      <c r="M1091" s="6">
        <f>VLOOKUP(tblSalaries[[#This Row],[clean Country]],tblCountries[[Mapping]:[geo_latitude]],3,FALSE)</f>
        <v>53.96484375</v>
      </c>
      <c r="N1091" s="6" t="str">
        <f>VLOOKUP(tblSalaries[[#This Row],[clean Country]],tblCountries[[Mapping]:[geo_latitude]],4,FALSE)</f>
        <v>23.805449612314625,</v>
      </c>
      <c r="O1091" s="6" t="s">
        <v>9</v>
      </c>
      <c r="P1091" s="6">
        <v>4.5</v>
      </c>
      <c r="Q1091" s="6" t="str">
        <f>IF(tblSalaries[[#This Row],[Years of Experience]]&lt;5,"&lt;5",IF(tblSalaries[[#This Row],[Years of Experience]]&lt;10,"&lt;10",IF(tblSalaries[[#This Row],[Years of Experience]]&lt;15,"&lt;15",IF(tblSalaries[[#This Row],[Years of Experience]]&lt;20,"&lt;20"," &gt;20"))))</f>
        <v>&lt;5</v>
      </c>
      <c r="R1091" s="14">
        <v>1074</v>
      </c>
      <c r="S1091" s="14">
        <f>VLOOKUP(tblSalaries[[#This Row],[clean Country]],Table3[[Country]:[GNI]],2,FALSE)</f>
        <v>50580</v>
      </c>
      <c r="T1091" s="18">
        <f>tblSalaries[[#This Row],[Salary in USD]]/tblSalaries[[#This Row],[PPP GNI]]</f>
        <v>0.71174377224199292</v>
      </c>
      <c r="U1091" s="27">
        <f>IF(ISNUMBER(VLOOKUP(tblSalaries[[#This Row],[clean Country]],calc!$B$22:$C$127,2,TRUE)),tblSalaries[[#This Row],[Salary in USD]],0.001)</f>
        <v>36000</v>
      </c>
    </row>
    <row r="1092" spans="2:21" ht="15" customHeight="1" x14ac:dyDescent="0.25">
      <c r="B1092" s="6" t="s">
        <v>2972</v>
      </c>
      <c r="C1092" s="7">
        <v>41057.361030092594</v>
      </c>
      <c r="D1092" s="8">
        <v>3000</v>
      </c>
      <c r="E1092" s="6">
        <v>36000</v>
      </c>
      <c r="F1092" s="6" t="s">
        <v>6</v>
      </c>
      <c r="G1092" s="9">
        <f>tblSalaries[[#This Row],[clean Salary (in local currency)]]*VLOOKUP(tblSalaries[[#This Row],[Currency]],tblXrate[],2,FALSE)</f>
        <v>36000</v>
      </c>
      <c r="H1092" s="6" t="s">
        <v>168</v>
      </c>
      <c r="I1092" s="6" t="s">
        <v>52</v>
      </c>
      <c r="J1092" s="6" t="s">
        <v>1118</v>
      </c>
      <c r="K1092" s="6" t="str">
        <f>VLOOKUP(tblSalaries[[#This Row],[Where do you work]],tblCountries[[Actual]:[Mapping]],2,FALSE)</f>
        <v>malaysia</v>
      </c>
      <c r="L1092" s="6" t="str">
        <f>VLOOKUP(tblSalaries[[#This Row],[clean Country]],tblCountries[[Mapping]:[Region]],2,FALSE)</f>
        <v>Asia</v>
      </c>
      <c r="M1092" s="6">
        <f>VLOOKUP(tblSalaries[[#This Row],[clean Country]],tblCountries[[Mapping]:[geo_latitude]],3,FALSE)</f>
        <v>109.53118856002099</v>
      </c>
      <c r="N1092" s="6">
        <f>VLOOKUP(tblSalaries[[#This Row],[clean Country]],tblCountries[[Mapping]:[geo_latitude]],4,FALSE)</f>
        <v>3.9161170879931002</v>
      </c>
      <c r="O1092" s="6" t="s">
        <v>25</v>
      </c>
      <c r="P1092" s="6">
        <v>3</v>
      </c>
      <c r="Q1092" s="6" t="str">
        <f>IF(tblSalaries[[#This Row],[Years of Experience]]&lt;5,"&lt;5",IF(tblSalaries[[#This Row],[Years of Experience]]&lt;10,"&lt;10",IF(tblSalaries[[#This Row],[Years of Experience]]&lt;15,"&lt;15",IF(tblSalaries[[#This Row],[Years of Experience]]&lt;20,"&lt;20"," &gt;20"))))</f>
        <v>&lt;5</v>
      </c>
      <c r="R1092" s="14">
        <v>1075</v>
      </c>
      <c r="S1092" s="14">
        <f>VLOOKUP(tblSalaries[[#This Row],[clean Country]],Table3[[Country]:[GNI]],2,FALSE)</f>
        <v>14220</v>
      </c>
      <c r="T1092" s="18">
        <f>tblSalaries[[#This Row],[Salary in USD]]/tblSalaries[[#This Row],[PPP GNI]]</f>
        <v>2.5316455696202533</v>
      </c>
      <c r="U1092" s="27">
        <f>IF(ISNUMBER(VLOOKUP(tblSalaries[[#This Row],[clean Country]],calc!$B$22:$C$127,2,TRUE)),tblSalaries[[#This Row],[Salary in USD]],0.001)</f>
        <v>36000</v>
      </c>
    </row>
    <row r="1093" spans="2:21" ht="15" customHeight="1" x14ac:dyDescent="0.25">
      <c r="B1093" s="6" t="s">
        <v>3286</v>
      </c>
      <c r="C1093" s="7">
        <v>41058.621770833335</v>
      </c>
      <c r="D1093" s="8" t="s">
        <v>1466</v>
      </c>
      <c r="E1093" s="6">
        <v>36000</v>
      </c>
      <c r="F1093" s="6" t="s">
        <v>6</v>
      </c>
      <c r="G1093" s="9">
        <f>tblSalaries[[#This Row],[clean Salary (in local currency)]]*VLOOKUP(tblSalaries[[#This Row],[Currency]],tblXrate[],2,FALSE)</f>
        <v>36000</v>
      </c>
      <c r="H1093" s="6" t="s">
        <v>263</v>
      </c>
      <c r="I1093" s="6" t="s">
        <v>20</v>
      </c>
      <c r="J1093" s="6" t="s">
        <v>1176</v>
      </c>
      <c r="K1093" s="6" t="str">
        <f>VLOOKUP(tblSalaries[[#This Row],[Where do you work]],tblCountries[[Actual]:[Mapping]],2,FALSE)</f>
        <v>Kuwait</v>
      </c>
      <c r="L1093" s="6" t="str">
        <f>VLOOKUP(tblSalaries[[#This Row],[clean Country]],tblCountries[[Mapping]:[Region]],2,FALSE)</f>
        <v>MENA</v>
      </c>
      <c r="M1093" s="6">
        <f>VLOOKUP(tblSalaries[[#This Row],[clean Country]],tblCountries[[Mapping]:[geo_latitude]],3,FALSE)</f>
        <v>47.754882648013997</v>
      </c>
      <c r="N1093" s="6">
        <f>VLOOKUP(tblSalaries[[#This Row],[clean Country]],tblCountries[[Mapping]:[geo_latitude]],4,FALSE)</f>
        <v>29.3357408462503</v>
      </c>
      <c r="O1093" s="6" t="s">
        <v>18</v>
      </c>
      <c r="P1093" s="6">
        <v>10</v>
      </c>
      <c r="Q1093" s="6" t="str">
        <f>IF(tblSalaries[[#This Row],[Years of Experience]]&lt;5,"&lt;5",IF(tblSalaries[[#This Row],[Years of Experience]]&lt;10,"&lt;10",IF(tblSalaries[[#This Row],[Years of Experience]]&lt;15,"&lt;15",IF(tblSalaries[[#This Row],[Years of Experience]]&lt;20,"&lt;20"," &gt;20"))))</f>
        <v>&lt;15</v>
      </c>
      <c r="R1093" s="14">
        <v>1076</v>
      </c>
      <c r="S1093" s="14">
        <f>VLOOKUP(tblSalaries[[#This Row],[clean Country]],Table3[[Country]:[GNI]],2,FALSE)</f>
        <v>46970</v>
      </c>
      <c r="T1093" s="18">
        <f>tblSalaries[[#This Row],[Salary in USD]]/tblSalaries[[#This Row],[PPP GNI]]</f>
        <v>0.76644666808601236</v>
      </c>
      <c r="U1093" s="27">
        <f>IF(ISNUMBER(VLOOKUP(tblSalaries[[#This Row],[clean Country]],calc!$B$22:$C$127,2,TRUE)),tblSalaries[[#This Row],[Salary in USD]],0.001)</f>
        <v>36000</v>
      </c>
    </row>
    <row r="1094" spans="2:21" ht="15" customHeight="1" x14ac:dyDescent="0.25">
      <c r="B1094" s="6" t="s">
        <v>3355</v>
      </c>
      <c r="C1094" s="7">
        <v>41058.894016203703</v>
      </c>
      <c r="D1094" s="8">
        <v>36000</v>
      </c>
      <c r="E1094" s="6">
        <v>36000</v>
      </c>
      <c r="F1094" s="6" t="s">
        <v>6</v>
      </c>
      <c r="G1094" s="9">
        <f>tblSalaries[[#This Row],[clean Salary (in local currency)]]*VLOOKUP(tblSalaries[[#This Row],[Currency]],tblXrate[],2,FALSE)</f>
        <v>36000</v>
      </c>
      <c r="H1094" s="6" t="s">
        <v>1144</v>
      </c>
      <c r="I1094" s="6" t="s">
        <v>67</v>
      </c>
      <c r="J1094" s="6" t="s">
        <v>15</v>
      </c>
      <c r="K1094" s="6" t="str">
        <f>VLOOKUP(tblSalaries[[#This Row],[Where do you work]],tblCountries[[Actual]:[Mapping]],2,FALSE)</f>
        <v>USA</v>
      </c>
      <c r="L1094" s="6" t="str">
        <f>VLOOKUP(tblSalaries[[#This Row],[clean Country]],tblCountries[[Mapping]:[Region]],2,FALSE)</f>
        <v>America</v>
      </c>
      <c r="M1094" s="6">
        <f>VLOOKUP(tblSalaries[[#This Row],[clean Country]],tblCountries[[Mapping]:[geo_latitude]],3,FALSE)</f>
        <v>-100.37109375</v>
      </c>
      <c r="N1094" s="6">
        <f>VLOOKUP(tblSalaries[[#This Row],[clean Country]],tblCountries[[Mapping]:[geo_latitude]],4,FALSE)</f>
        <v>40.580584664127599</v>
      </c>
      <c r="O1094" s="6" t="s">
        <v>13</v>
      </c>
      <c r="P1094" s="6">
        <v>8</v>
      </c>
      <c r="Q1094" s="6" t="str">
        <f>IF(tblSalaries[[#This Row],[Years of Experience]]&lt;5,"&lt;5",IF(tblSalaries[[#This Row],[Years of Experience]]&lt;10,"&lt;10",IF(tblSalaries[[#This Row],[Years of Experience]]&lt;15,"&lt;15",IF(tblSalaries[[#This Row],[Years of Experience]]&lt;20,"&lt;20"," &gt;20"))))</f>
        <v>&lt;10</v>
      </c>
      <c r="R1094" s="14">
        <v>1077</v>
      </c>
      <c r="S1094" s="14">
        <f>VLOOKUP(tblSalaries[[#This Row],[clean Country]],Table3[[Country]:[GNI]],2,FALSE)</f>
        <v>47310</v>
      </c>
      <c r="T1094" s="18">
        <f>tblSalaries[[#This Row],[Salary in USD]]/tblSalaries[[#This Row],[PPP GNI]]</f>
        <v>0.76093849080532661</v>
      </c>
      <c r="U1094" s="27">
        <f>IF(ISNUMBER(VLOOKUP(tblSalaries[[#This Row],[clean Country]],calc!$B$22:$C$127,2,TRUE)),tblSalaries[[#This Row],[Salary in USD]],0.001)</f>
        <v>1E-3</v>
      </c>
    </row>
    <row r="1095" spans="2:21" ht="15" customHeight="1" x14ac:dyDescent="0.25">
      <c r="B1095" s="6" t="s">
        <v>3603</v>
      </c>
      <c r="C1095" s="7">
        <v>41063.121203703704</v>
      </c>
      <c r="D1095" s="8">
        <v>36000</v>
      </c>
      <c r="E1095" s="6">
        <v>36000</v>
      </c>
      <c r="F1095" s="6" t="s">
        <v>6</v>
      </c>
      <c r="G1095" s="9">
        <f>tblSalaries[[#This Row],[clean Salary (in local currency)]]*VLOOKUP(tblSalaries[[#This Row],[Currency]],tblXrate[],2,FALSE)</f>
        <v>36000</v>
      </c>
      <c r="H1095" s="6" t="s">
        <v>1772</v>
      </c>
      <c r="I1095" s="6" t="s">
        <v>356</v>
      </c>
      <c r="J1095" s="6" t="s">
        <v>1773</v>
      </c>
      <c r="K1095" s="6" t="str">
        <f>VLOOKUP(tblSalaries[[#This Row],[Where do you work]],tblCountries[[Actual]:[Mapping]],2,FALSE)</f>
        <v>Azerbaijan</v>
      </c>
      <c r="L1095" s="6" t="str">
        <f>VLOOKUP(tblSalaries[[#This Row],[clean Country]],tblCountries[[Mapping]:[Region]],2,FALSE)</f>
        <v>MENA</v>
      </c>
      <c r="M1095" s="6">
        <f>VLOOKUP(tblSalaries[[#This Row],[clean Country]],tblCountries[[Mapping]:[geo_latitude]],3,FALSE)</f>
        <v>47.781326898017198</v>
      </c>
      <c r="N1095" s="6">
        <f>VLOOKUP(tblSalaries[[#This Row],[clean Country]],tblCountries[[Mapping]:[geo_latitude]],4,FALSE)</f>
        <v>40.319730827735903</v>
      </c>
      <c r="O1095" s="6" t="s">
        <v>9</v>
      </c>
      <c r="P1095" s="6">
        <v>5</v>
      </c>
      <c r="Q1095" s="6" t="str">
        <f>IF(tblSalaries[[#This Row],[Years of Experience]]&lt;5,"&lt;5",IF(tblSalaries[[#This Row],[Years of Experience]]&lt;10,"&lt;10",IF(tblSalaries[[#This Row],[Years of Experience]]&lt;15,"&lt;15",IF(tblSalaries[[#This Row],[Years of Experience]]&lt;20,"&lt;20"," &gt;20"))))</f>
        <v>&lt;10</v>
      </c>
      <c r="R1095" s="14">
        <v>1078</v>
      </c>
      <c r="S1095" s="14">
        <f>VLOOKUP(tblSalaries[[#This Row],[clean Country]],Table3[[Country]:[GNI]],2,FALSE)</f>
        <v>9270</v>
      </c>
      <c r="T1095" s="18">
        <f>tblSalaries[[#This Row],[Salary in USD]]/tblSalaries[[#This Row],[PPP GNI]]</f>
        <v>3.883495145631068</v>
      </c>
      <c r="U1095" s="27">
        <f>IF(ISNUMBER(VLOOKUP(tblSalaries[[#This Row],[clean Country]],calc!$B$22:$C$127,2,TRUE)),tblSalaries[[#This Row],[Salary in USD]],0.001)</f>
        <v>36000</v>
      </c>
    </row>
    <row r="1096" spans="2:21" ht="15" customHeight="1" x14ac:dyDescent="0.25">
      <c r="B1096" s="6" t="s">
        <v>3705</v>
      </c>
      <c r="C1096" s="7">
        <v>41067.992002314815</v>
      </c>
      <c r="D1096" s="8">
        <v>36000</v>
      </c>
      <c r="E1096" s="6">
        <v>36000</v>
      </c>
      <c r="F1096" s="6" t="s">
        <v>6</v>
      </c>
      <c r="G1096" s="9">
        <f>tblSalaries[[#This Row],[clean Salary (in local currency)]]*VLOOKUP(tblSalaries[[#This Row],[Currency]],tblXrate[],2,FALSE)</f>
        <v>36000</v>
      </c>
      <c r="H1096" s="6" t="s">
        <v>569</v>
      </c>
      <c r="I1096" s="6" t="s">
        <v>20</v>
      </c>
      <c r="J1096" s="6" t="s">
        <v>15</v>
      </c>
      <c r="K1096" s="6" t="str">
        <f>VLOOKUP(tblSalaries[[#This Row],[Where do you work]],tblCountries[[Actual]:[Mapping]],2,FALSE)</f>
        <v>USA</v>
      </c>
      <c r="L1096" s="6" t="str">
        <f>VLOOKUP(tblSalaries[[#This Row],[clean Country]],tblCountries[[Mapping]:[Region]],2,FALSE)</f>
        <v>America</v>
      </c>
      <c r="M1096" s="6">
        <f>VLOOKUP(tblSalaries[[#This Row],[clean Country]],tblCountries[[Mapping]:[geo_latitude]],3,FALSE)</f>
        <v>-100.37109375</v>
      </c>
      <c r="N1096" s="6">
        <f>VLOOKUP(tblSalaries[[#This Row],[clean Country]],tblCountries[[Mapping]:[geo_latitude]],4,FALSE)</f>
        <v>40.580584664127599</v>
      </c>
      <c r="O1096" s="6" t="s">
        <v>9</v>
      </c>
      <c r="P1096" s="6">
        <v>4</v>
      </c>
      <c r="Q1096" s="6" t="str">
        <f>IF(tblSalaries[[#This Row],[Years of Experience]]&lt;5,"&lt;5",IF(tblSalaries[[#This Row],[Years of Experience]]&lt;10,"&lt;10",IF(tblSalaries[[#This Row],[Years of Experience]]&lt;15,"&lt;15",IF(tblSalaries[[#This Row],[Years of Experience]]&lt;20,"&lt;20"," &gt;20"))))</f>
        <v>&lt;5</v>
      </c>
      <c r="R1096" s="14">
        <v>1079</v>
      </c>
      <c r="S1096" s="14">
        <f>VLOOKUP(tblSalaries[[#This Row],[clean Country]],Table3[[Country]:[GNI]],2,FALSE)</f>
        <v>47310</v>
      </c>
      <c r="T1096" s="18">
        <f>tblSalaries[[#This Row],[Salary in USD]]/tblSalaries[[#This Row],[PPP GNI]]</f>
        <v>0.76093849080532661</v>
      </c>
      <c r="U1096" s="27">
        <f>IF(ISNUMBER(VLOOKUP(tblSalaries[[#This Row],[clean Country]],calc!$B$22:$C$127,2,TRUE)),tblSalaries[[#This Row],[Salary in USD]],0.001)</f>
        <v>1E-3</v>
      </c>
    </row>
    <row r="1097" spans="2:21" ht="15" customHeight="1" x14ac:dyDescent="0.25">
      <c r="B1097" s="6" t="s">
        <v>3861</v>
      </c>
      <c r="C1097" s="7">
        <v>41079.204930555556</v>
      </c>
      <c r="D1097" s="8">
        <v>28000</v>
      </c>
      <c r="E1097" s="6">
        <v>28000</v>
      </c>
      <c r="F1097" s="6" t="s">
        <v>22</v>
      </c>
      <c r="G1097" s="9">
        <f>tblSalaries[[#This Row],[clean Salary (in local currency)]]*VLOOKUP(tblSalaries[[#This Row],[Currency]],tblXrate[],2,FALSE)</f>
        <v>35571.184291765021</v>
      </c>
      <c r="H1097" s="6" t="s">
        <v>270</v>
      </c>
      <c r="I1097" s="6" t="s">
        <v>488</v>
      </c>
      <c r="J1097" s="6" t="s">
        <v>608</v>
      </c>
      <c r="K1097" s="6" t="str">
        <f>VLOOKUP(tblSalaries[[#This Row],[Where do you work]],tblCountries[[Actual]:[Mapping]],2,FALSE)</f>
        <v>Spain</v>
      </c>
      <c r="L1097" s="6" t="str">
        <f>VLOOKUP(tblSalaries[[#This Row],[clean Country]],tblCountries[[Mapping]:[Region]],2,FALSE)</f>
        <v>Europe</v>
      </c>
      <c r="M1097" s="6">
        <f>VLOOKUP(tblSalaries[[#This Row],[clean Country]],tblCountries[[Mapping]:[geo_latitude]],3,FALSE)</f>
        <v>-4.03154056226247</v>
      </c>
      <c r="N1097" s="6">
        <f>VLOOKUP(tblSalaries[[#This Row],[clean Country]],tblCountries[[Mapping]:[geo_latitude]],4,FALSE)</f>
        <v>39.6029685923302</v>
      </c>
      <c r="O1097" s="6" t="s">
        <v>9</v>
      </c>
      <c r="P1097" s="6">
        <v>8</v>
      </c>
      <c r="Q1097" s="6" t="str">
        <f>IF(tblSalaries[[#This Row],[Years of Experience]]&lt;5,"&lt;5",IF(tblSalaries[[#This Row],[Years of Experience]]&lt;10,"&lt;10",IF(tblSalaries[[#This Row],[Years of Experience]]&lt;15,"&lt;15",IF(tblSalaries[[#This Row],[Years of Experience]]&lt;20,"&lt;20"," &gt;20"))))</f>
        <v>&lt;10</v>
      </c>
      <c r="R1097" s="14">
        <v>1080</v>
      </c>
      <c r="S1097" s="14">
        <f>VLOOKUP(tblSalaries[[#This Row],[clean Country]],Table3[[Country]:[GNI]],2,FALSE)</f>
        <v>31800</v>
      </c>
      <c r="T1097" s="18">
        <f>tblSalaries[[#This Row],[Salary in USD]]/tblSalaries[[#This Row],[PPP GNI]]</f>
        <v>1.1185907009989</v>
      </c>
      <c r="U1097" s="27">
        <f>IF(ISNUMBER(VLOOKUP(tblSalaries[[#This Row],[clean Country]],calc!$B$22:$C$127,2,TRUE)),tblSalaries[[#This Row],[Salary in USD]],0.001)</f>
        <v>35571.184291765021</v>
      </c>
    </row>
    <row r="1098" spans="2:21" ht="15" customHeight="1" x14ac:dyDescent="0.25">
      <c r="B1098" s="6" t="s">
        <v>3582</v>
      </c>
      <c r="C1098" s="7">
        <v>41062.134687500002</v>
      </c>
      <c r="D1098" s="8">
        <v>35500</v>
      </c>
      <c r="E1098" s="6">
        <v>35500</v>
      </c>
      <c r="F1098" s="6" t="s">
        <v>6</v>
      </c>
      <c r="G1098" s="9">
        <f>tblSalaries[[#This Row],[clean Salary (in local currency)]]*VLOOKUP(tblSalaries[[#This Row],[Currency]],tblXrate[],2,FALSE)</f>
        <v>35500</v>
      </c>
      <c r="H1098" s="6" t="s">
        <v>1754</v>
      </c>
      <c r="I1098" s="6" t="s">
        <v>20</v>
      </c>
      <c r="J1098" s="6" t="s">
        <v>15</v>
      </c>
      <c r="K1098" s="6" t="str">
        <f>VLOOKUP(tblSalaries[[#This Row],[Where do you work]],tblCountries[[Actual]:[Mapping]],2,FALSE)</f>
        <v>USA</v>
      </c>
      <c r="L1098" s="6" t="str">
        <f>VLOOKUP(tblSalaries[[#This Row],[clean Country]],tblCountries[[Mapping]:[Region]],2,FALSE)</f>
        <v>America</v>
      </c>
      <c r="M1098" s="6">
        <f>VLOOKUP(tblSalaries[[#This Row],[clean Country]],tblCountries[[Mapping]:[geo_latitude]],3,FALSE)</f>
        <v>-100.37109375</v>
      </c>
      <c r="N1098" s="6">
        <f>VLOOKUP(tblSalaries[[#This Row],[clean Country]],tblCountries[[Mapping]:[geo_latitude]],4,FALSE)</f>
        <v>40.580584664127599</v>
      </c>
      <c r="O1098" s="6" t="s">
        <v>9</v>
      </c>
      <c r="P1098" s="6">
        <v>20</v>
      </c>
      <c r="Q1098" s="6" t="str">
        <f>IF(tblSalaries[[#This Row],[Years of Experience]]&lt;5,"&lt;5",IF(tblSalaries[[#This Row],[Years of Experience]]&lt;10,"&lt;10",IF(tblSalaries[[#This Row],[Years of Experience]]&lt;15,"&lt;15",IF(tblSalaries[[#This Row],[Years of Experience]]&lt;20,"&lt;20"," &gt;20"))))</f>
        <v xml:space="preserve"> &gt;20</v>
      </c>
      <c r="R1098" s="14">
        <v>1081</v>
      </c>
      <c r="S1098" s="14">
        <f>VLOOKUP(tblSalaries[[#This Row],[clean Country]],Table3[[Country]:[GNI]],2,FALSE)</f>
        <v>47310</v>
      </c>
      <c r="T1098" s="18">
        <f>tblSalaries[[#This Row],[Salary in USD]]/tblSalaries[[#This Row],[PPP GNI]]</f>
        <v>0.75036990065525255</v>
      </c>
      <c r="U1098" s="27">
        <f>IF(ISNUMBER(VLOOKUP(tblSalaries[[#This Row],[clean Country]],calc!$B$22:$C$127,2,TRUE)),tblSalaries[[#This Row],[Salary in USD]],0.001)</f>
        <v>1E-3</v>
      </c>
    </row>
    <row r="1099" spans="2:21" ht="15" customHeight="1" x14ac:dyDescent="0.25">
      <c r="B1099" s="6" t="s">
        <v>3680</v>
      </c>
      <c r="C1099" s="7">
        <v>41066.473009259258</v>
      </c>
      <c r="D1099" s="8">
        <v>36000</v>
      </c>
      <c r="E1099" s="6">
        <v>36000</v>
      </c>
      <c r="F1099" s="6" t="s">
        <v>86</v>
      </c>
      <c r="G1099" s="9">
        <f>tblSalaries[[#This Row],[clean Salary (in local currency)]]*VLOOKUP(tblSalaries[[#This Row],[Currency]],tblXrate[],2,FALSE)</f>
        <v>35401.014829091764</v>
      </c>
      <c r="H1099" s="6" t="s">
        <v>1845</v>
      </c>
      <c r="I1099" s="6" t="s">
        <v>20</v>
      </c>
      <c r="J1099" s="6" t="s">
        <v>88</v>
      </c>
      <c r="K1099" s="6" t="str">
        <f>VLOOKUP(tblSalaries[[#This Row],[Where do you work]],tblCountries[[Actual]:[Mapping]],2,FALSE)</f>
        <v>Canada</v>
      </c>
      <c r="L1099" s="6" t="str">
        <f>VLOOKUP(tblSalaries[[#This Row],[clean Country]],tblCountries[[Mapping]:[Region]],2,FALSE)</f>
        <v>America</v>
      </c>
      <c r="M1099" s="6">
        <f>VLOOKUP(tblSalaries[[#This Row],[clean Country]],tblCountries[[Mapping]:[geo_latitude]],3,FALSE)</f>
        <v>-96.081121840459303</v>
      </c>
      <c r="N1099" s="6">
        <f>VLOOKUP(tblSalaries[[#This Row],[clean Country]],tblCountries[[Mapping]:[geo_latitude]],4,FALSE)</f>
        <v>62.8661033080922</v>
      </c>
      <c r="O1099" s="6" t="s">
        <v>13</v>
      </c>
      <c r="P1099" s="6">
        <v>2</v>
      </c>
      <c r="Q1099" s="6" t="str">
        <f>IF(tblSalaries[[#This Row],[Years of Experience]]&lt;5,"&lt;5",IF(tblSalaries[[#This Row],[Years of Experience]]&lt;10,"&lt;10",IF(tblSalaries[[#This Row],[Years of Experience]]&lt;15,"&lt;15",IF(tblSalaries[[#This Row],[Years of Experience]]&lt;20,"&lt;20"," &gt;20"))))</f>
        <v>&lt;5</v>
      </c>
      <c r="R1099" s="14">
        <v>1082</v>
      </c>
      <c r="S1099" s="14">
        <f>VLOOKUP(tblSalaries[[#This Row],[clean Country]],Table3[[Country]:[GNI]],2,FALSE)</f>
        <v>38370</v>
      </c>
      <c r="T1099" s="18">
        <f>tblSalaries[[#This Row],[Salary in USD]]/tblSalaries[[#This Row],[PPP GNI]]</f>
        <v>0.92262222645534964</v>
      </c>
      <c r="U1099" s="27">
        <f>IF(ISNUMBER(VLOOKUP(tblSalaries[[#This Row],[clean Country]],calc!$B$22:$C$127,2,TRUE)),tblSalaries[[#This Row],[Salary in USD]],0.001)</f>
        <v>1E-3</v>
      </c>
    </row>
    <row r="1100" spans="2:21" ht="15" customHeight="1" x14ac:dyDescent="0.25">
      <c r="B1100" s="6" t="s">
        <v>3747</v>
      </c>
      <c r="C1100" s="7">
        <v>41070.854432870372</v>
      </c>
      <c r="D1100" s="8" t="s">
        <v>1896</v>
      </c>
      <c r="E1100" s="6">
        <v>22300</v>
      </c>
      <c r="F1100" s="6" t="s">
        <v>69</v>
      </c>
      <c r="G1100" s="9">
        <f>tblSalaries[[#This Row],[clean Salary (in local currency)]]*VLOOKUP(tblSalaries[[#This Row],[Currency]],tblXrate[],2,FALSE)</f>
        <v>35148.775467100437</v>
      </c>
      <c r="H1100" s="6" t="s">
        <v>1897</v>
      </c>
      <c r="I1100" s="6" t="s">
        <v>20</v>
      </c>
      <c r="J1100" s="6" t="s">
        <v>71</v>
      </c>
      <c r="K1100" s="6" t="str">
        <f>VLOOKUP(tblSalaries[[#This Row],[Where do you work]],tblCountries[[Actual]:[Mapping]],2,FALSE)</f>
        <v>UK</v>
      </c>
      <c r="L1100" s="6" t="str">
        <f>VLOOKUP(tblSalaries[[#This Row],[clean Country]],tblCountries[[Mapping]:[Region]],2,FALSE)</f>
        <v>Europe</v>
      </c>
      <c r="M1100" s="6">
        <f>VLOOKUP(tblSalaries[[#This Row],[clean Country]],tblCountries[[Mapping]:[geo_latitude]],3,FALSE)</f>
        <v>-3.2765753000000002</v>
      </c>
      <c r="N1100" s="6">
        <f>VLOOKUP(tblSalaries[[#This Row],[clean Country]],tblCountries[[Mapping]:[geo_latitude]],4,FALSE)</f>
        <v>54.702354499999998</v>
      </c>
      <c r="O1100" s="6" t="s">
        <v>13</v>
      </c>
      <c r="P1100" s="6">
        <v>4</v>
      </c>
      <c r="Q1100" s="6" t="str">
        <f>IF(tblSalaries[[#This Row],[Years of Experience]]&lt;5,"&lt;5",IF(tblSalaries[[#This Row],[Years of Experience]]&lt;10,"&lt;10",IF(tblSalaries[[#This Row],[Years of Experience]]&lt;15,"&lt;15",IF(tblSalaries[[#This Row],[Years of Experience]]&lt;20,"&lt;20"," &gt;20"))))</f>
        <v>&lt;5</v>
      </c>
      <c r="R1100" s="14">
        <v>1083</v>
      </c>
      <c r="S1100" s="14">
        <f>VLOOKUP(tblSalaries[[#This Row],[clean Country]],Table3[[Country]:[GNI]],2,FALSE)</f>
        <v>35840</v>
      </c>
      <c r="T1100" s="18">
        <f>tblSalaries[[#This Row],[Salary in USD]]/tblSalaries[[#This Row],[PPP GNI]]</f>
        <v>0.98071360120257911</v>
      </c>
      <c r="U1100" s="27">
        <f>IF(ISNUMBER(VLOOKUP(tblSalaries[[#This Row],[clean Country]],calc!$B$22:$C$127,2,TRUE)),tblSalaries[[#This Row],[Salary in USD]],0.001)</f>
        <v>35148.775467100437</v>
      </c>
    </row>
    <row r="1101" spans="2:21" ht="15" customHeight="1" x14ac:dyDescent="0.25">
      <c r="B1101" s="6" t="s">
        <v>3578</v>
      </c>
      <c r="C1101" s="7">
        <v>41062.071805555555</v>
      </c>
      <c r="D1101" s="8">
        <v>2300</v>
      </c>
      <c r="E1101" s="6">
        <v>27600</v>
      </c>
      <c r="F1101" s="6" t="s">
        <v>22</v>
      </c>
      <c r="G1101" s="9">
        <f>tblSalaries[[#This Row],[clean Salary (in local currency)]]*VLOOKUP(tblSalaries[[#This Row],[Currency]],tblXrate[],2,FALSE)</f>
        <v>35063.024516168378</v>
      </c>
      <c r="H1101" s="6" t="s">
        <v>270</v>
      </c>
      <c r="I1101" s="6" t="s">
        <v>488</v>
      </c>
      <c r="J1101" s="6" t="s">
        <v>38</v>
      </c>
      <c r="K1101" s="6" t="str">
        <f>VLOOKUP(tblSalaries[[#This Row],[Where do you work]],tblCountries[[Actual]:[Mapping]],2,FALSE)</f>
        <v>Hungary</v>
      </c>
      <c r="L1101" s="6" t="str">
        <f>VLOOKUP(tblSalaries[[#This Row],[clean Country]],tblCountries[[Mapping]:[Region]],2,FALSE)</f>
        <v>Europe</v>
      </c>
      <c r="M1101" s="6">
        <f>VLOOKUP(tblSalaries[[#This Row],[clean Country]],tblCountries[[Mapping]:[geo_latitude]],3,FALSE)</f>
        <v>19.412234407010001</v>
      </c>
      <c r="N1101" s="6">
        <f>VLOOKUP(tblSalaries[[#This Row],[clean Country]],tblCountries[[Mapping]:[geo_latitude]],4,FALSE)</f>
        <v>47.165332102784703</v>
      </c>
      <c r="O1101" s="6" t="s">
        <v>13</v>
      </c>
      <c r="P1101" s="6">
        <v>15</v>
      </c>
      <c r="Q1101" s="6" t="str">
        <f>IF(tblSalaries[[#This Row],[Years of Experience]]&lt;5,"&lt;5",IF(tblSalaries[[#This Row],[Years of Experience]]&lt;10,"&lt;10",IF(tblSalaries[[#This Row],[Years of Experience]]&lt;15,"&lt;15",IF(tblSalaries[[#This Row],[Years of Experience]]&lt;20,"&lt;20"," &gt;20"))))</f>
        <v>&lt;20</v>
      </c>
      <c r="R1101" s="14">
        <v>1084</v>
      </c>
      <c r="S1101" s="14">
        <f>VLOOKUP(tblSalaries[[#This Row],[clean Country]],Table3[[Country]:[GNI]],2,FALSE)</f>
        <v>19550</v>
      </c>
      <c r="T1101" s="18">
        <f>tblSalaries[[#This Row],[Salary in USD]]/tblSalaries[[#This Row],[PPP GNI]]</f>
        <v>1.7935050903410934</v>
      </c>
      <c r="U1101" s="27">
        <f>IF(ISNUMBER(VLOOKUP(tblSalaries[[#This Row],[clean Country]],calc!$B$22:$C$127,2,TRUE)),tblSalaries[[#This Row],[Salary in USD]],0.001)</f>
        <v>35063.024516168378</v>
      </c>
    </row>
    <row r="1102" spans="2:21" ht="15" customHeight="1" x14ac:dyDescent="0.25">
      <c r="B1102" s="6" t="s">
        <v>2156</v>
      </c>
      <c r="C1102" s="7">
        <v>41055.031018518515</v>
      </c>
      <c r="D1102" s="8">
        <v>35000</v>
      </c>
      <c r="E1102" s="6">
        <v>35000</v>
      </c>
      <c r="F1102" s="6" t="s">
        <v>6</v>
      </c>
      <c r="G1102" s="9">
        <f>tblSalaries[[#This Row],[clean Salary (in local currency)]]*VLOOKUP(tblSalaries[[#This Row],[Currency]],tblXrate[],2,FALSE)</f>
        <v>35000</v>
      </c>
      <c r="H1102" s="6" t="s">
        <v>220</v>
      </c>
      <c r="I1102" s="6" t="s">
        <v>52</v>
      </c>
      <c r="J1102" s="6" t="s">
        <v>15</v>
      </c>
      <c r="K1102" s="6" t="str">
        <f>VLOOKUP(tblSalaries[[#This Row],[Where do you work]],tblCountries[[Actual]:[Mapping]],2,FALSE)</f>
        <v>USA</v>
      </c>
      <c r="L1102" s="6" t="str">
        <f>VLOOKUP(tblSalaries[[#This Row],[clean Country]],tblCountries[[Mapping]:[Region]],2,FALSE)</f>
        <v>America</v>
      </c>
      <c r="M1102" s="6">
        <f>VLOOKUP(tblSalaries[[#This Row],[clean Country]],tblCountries[[Mapping]:[geo_latitude]],3,FALSE)</f>
        <v>-100.37109375</v>
      </c>
      <c r="N1102" s="6">
        <f>VLOOKUP(tblSalaries[[#This Row],[clean Country]],tblCountries[[Mapping]:[geo_latitude]],4,FALSE)</f>
        <v>40.580584664127599</v>
      </c>
      <c r="O1102" s="6" t="s">
        <v>18</v>
      </c>
      <c r="P1102" s="6"/>
      <c r="Q1102" s="6" t="str">
        <f>IF(tblSalaries[[#This Row],[Years of Experience]]&lt;5,"&lt;5",IF(tblSalaries[[#This Row],[Years of Experience]]&lt;10,"&lt;10",IF(tblSalaries[[#This Row],[Years of Experience]]&lt;15,"&lt;15",IF(tblSalaries[[#This Row],[Years of Experience]]&lt;20,"&lt;20"," &gt;20"))))</f>
        <v>&lt;5</v>
      </c>
      <c r="R1102" s="14">
        <v>1085</v>
      </c>
      <c r="S1102" s="14">
        <f>VLOOKUP(tblSalaries[[#This Row],[clean Country]],Table3[[Country]:[GNI]],2,FALSE)</f>
        <v>47310</v>
      </c>
      <c r="T1102" s="18">
        <f>tblSalaries[[#This Row],[Salary in USD]]/tblSalaries[[#This Row],[PPP GNI]]</f>
        <v>0.73980131050517861</v>
      </c>
      <c r="U1102" s="27">
        <f>IF(ISNUMBER(VLOOKUP(tblSalaries[[#This Row],[clean Country]],calc!$B$22:$C$127,2,TRUE)),tblSalaries[[#This Row],[Salary in USD]],0.001)</f>
        <v>1E-3</v>
      </c>
    </row>
    <row r="1103" spans="2:21" ht="15" customHeight="1" x14ac:dyDescent="0.25">
      <c r="B1103" s="6" t="s">
        <v>2368</v>
      </c>
      <c r="C1103" s="7">
        <v>41055.076388888891</v>
      </c>
      <c r="D1103" s="8">
        <v>35000</v>
      </c>
      <c r="E1103" s="6">
        <v>35000</v>
      </c>
      <c r="F1103" s="6" t="s">
        <v>6</v>
      </c>
      <c r="G1103" s="9">
        <f>tblSalaries[[#This Row],[clean Salary (in local currency)]]*VLOOKUP(tblSalaries[[#This Row],[Currency]],tblXrate[],2,FALSE)</f>
        <v>35000</v>
      </c>
      <c r="H1103" s="6" t="s">
        <v>450</v>
      </c>
      <c r="I1103" s="6" t="s">
        <v>20</v>
      </c>
      <c r="J1103" s="6" t="s">
        <v>111</v>
      </c>
      <c r="K1103" s="6" t="str">
        <f>VLOOKUP(tblSalaries[[#This Row],[Where do you work]],tblCountries[[Actual]:[Mapping]],2,FALSE)</f>
        <v>Brazil</v>
      </c>
      <c r="L1103" s="6" t="str">
        <f>VLOOKUP(tblSalaries[[#This Row],[clean Country]],tblCountries[[Mapping]:[Region]],2,FALSE)</f>
        <v>Latin America</v>
      </c>
      <c r="M1103" s="6">
        <f>VLOOKUP(tblSalaries[[#This Row],[clean Country]],tblCountries[[Mapping]:[geo_latitude]],3,FALSE)</f>
        <v>-52.856287736986999</v>
      </c>
      <c r="N1103" s="6">
        <f>VLOOKUP(tblSalaries[[#This Row],[clean Country]],tblCountries[[Mapping]:[geo_latitude]],4,FALSE)</f>
        <v>-10.840474551047899</v>
      </c>
      <c r="O1103" s="6" t="s">
        <v>13</v>
      </c>
      <c r="P1103" s="6"/>
      <c r="Q1103" s="6" t="str">
        <f>IF(tblSalaries[[#This Row],[Years of Experience]]&lt;5,"&lt;5",IF(tblSalaries[[#This Row],[Years of Experience]]&lt;10,"&lt;10",IF(tblSalaries[[#This Row],[Years of Experience]]&lt;15,"&lt;15",IF(tblSalaries[[#This Row],[Years of Experience]]&lt;20,"&lt;20"," &gt;20"))))</f>
        <v>&lt;5</v>
      </c>
      <c r="R1103" s="14">
        <v>1086</v>
      </c>
      <c r="S1103" s="14">
        <f>VLOOKUP(tblSalaries[[#This Row],[clean Country]],Table3[[Country]:[GNI]],2,FALSE)</f>
        <v>11000</v>
      </c>
      <c r="T1103" s="18">
        <f>tblSalaries[[#This Row],[Salary in USD]]/tblSalaries[[#This Row],[PPP GNI]]</f>
        <v>3.1818181818181817</v>
      </c>
      <c r="U1103" s="27">
        <f>IF(ISNUMBER(VLOOKUP(tblSalaries[[#This Row],[clean Country]],calc!$B$22:$C$127,2,TRUE)),tblSalaries[[#This Row],[Salary in USD]],0.001)</f>
        <v>35000</v>
      </c>
    </row>
    <row r="1104" spans="2:21" ht="15" customHeight="1" x14ac:dyDescent="0.25">
      <c r="B1104" s="6" t="s">
        <v>2416</v>
      </c>
      <c r="C1104" s="7">
        <v>41055.095150462963</v>
      </c>
      <c r="D1104" s="8">
        <v>35000</v>
      </c>
      <c r="E1104" s="6">
        <v>35000</v>
      </c>
      <c r="F1104" s="6" t="s">
        <v>6</v>
      </c>
      <c r="G1104" s="9">
        <f>tblSalaries[[#This Row],[clean Salary (in local currency)]]*VLOOKUP(tblSalaries[[#This Row],[Currency]],tblXrate[],2,FALSE)</f>
        <v>35000</v>
      </c>
      <c r="H1104" s="6" t="s">
        <v>503</v>
      </c>
      <c r="I1104" s="6" t="s">
        <v>20</v>
      </c>
      <c r="J1104" s="6" t="s">
        <v>65</v>
      </c>
      <c r="K1104" s="6" t="str">
        <f>VLOOKUP(tblSalaries[[#This Row],[Where do you work]],tblCountries[[Actual]:[Mapping]],2,FALSE)</f>
        <v>Russia</v>
      </c>
      <c r="L1104" s="6" t="str">
        <f>VLOOKUP(tblSalaries[[#This Row],[clean Country]],tblCountries[[Mapping]:[Region]],2,FALSE)</f>
        <v>Europe</v>
      </c>
      <c r="M1104" s="6">
        <f>VLOOKUP(tblSalaries[[#This Row],[clean Country]],tblCountries[[Mapping]:[geo_latitude]],3,FALSE)</f>
        <v>36.38671875</v>
      </c>
      <c r="N1104" s="6">
        <f>VLOOKUP(tblSalaries[[#This Row],[clean Country]],tblCountries[[Mapping]:[geo_latitude]],4,FALSE)</f>
        <v>57.515822865538802</v>
      </c>
      <c r="O1104" s="6" t="s">
        <v>9</v>
      </c>
      <c r="P1104" s="6"/>
      <c r="Q1104" s="6" t="str">
        <f>IF(tblSalaries[[#This Row],[Years of Experience]]&lt;5,"&lt;5",IF(tblSalaries[[#This Row],[Years of Experience]]&lt;10,"&lt;10",IF(tblSalaries[[#This Row],[Years of Experience]]&lt;15,"&lt;15",IF(tblSalaries[[#This Row],[Years of Experience]]&lt;20,"&lt;20"," &gt;20"))))</f>
        <v>&lt;5</v>
      </c>
      <c r="R1104" s="14">
        <v>1087</v>
      </c>
      <c r="S1104" s="14">
        <f>VLOOKUP(tblSalaries[[#This Row],[clean Country]],Table3[[Country]:[GNI]],2,FALSE)</f>
        <v>19240</v>
      </c>
      <c r="T1104" s="18">
        <f>tblSalaries[[#This Row],[Salary in USD]]/tblSalaries[[#This Row],[PPP GNI]]</f>
        <v>1.8191268191268191</v>
      </c>
      <c r="U1104" s="27">
        <f>IF(ISNUMBER(VLOOKUP(tblSalaries[[#This Row],[clean Country]],calc!$B$22:$C$127,2,TRUE)),tblSalaries[[#This Row],[Salary in USD]],0.001)</f>
        <v>35000</v>
      </c>
    </row>
    <row r="1105" spans="2:21" ht="15" customHeight="1" x14ac:dyDescent="0.25">
      <c r="B1105" s="6" t="s">
        <v>2555</v>
      </c>
      <c r="C1105" s="7">
        <v>41055.243356481478</v>
      </c>
      <c r="D1105" s="8">
        <v>35000</v>
      </c>
      <c r="E1105" s="6">
        <v>35000</v>
      </c>
      <c r="F1105" s="6" t="s">
        <v>6</v>
      </c>
      <c r="G1105" s="9">
        <f>tblSalaries[[#This Row],[clean Salary (in local currency)]]*VLOOKUP(tblSalaries[[#This Row],[Currency]],tblXrate[],2,FALSE)</f>
        <v>35000</v>
      </c>
      <c r="H1105" s="6" t="s">
        <v>20</v>
      </c>
      <c r="I1105" s="6" t="s">
        <v>20</v>
      </c>
      <c r="J1105" s="6" t="s">
        <v>15</v>
      </c>
      <c r="K1105" s="6" t="str">
        <f>VLOOKUP(tblSalaries[[#This Row],[Where do you work]],tblCountries[[Actual]:[Mapping]],2,FALSE)</f>
        <v>USA</v>
      </c>
      <c r="L1105" s="6" t="str">
        <f>VLOOKUP(tblSalaries[[#This Row],[clean Country]],tblCountries[[Mapping]:[Region]],2,FALSE)</f>
        <v>America</v>
      </c>
      <c r="M1105" s="6">
        <f>VLOOKUP(tblSalaries[[#This Row],[clean Country]],tblCountries[[Mapping]:[geo_latitude]],3,FALSE)</f>
        <v>-100.37109375</v>
      </c>
      <c r="N1105" s="6">
        <f>VLOOKUP(tblSalaries[[#This Row],[clean Country]],tblCountries[[Mapping]:[geo_latitude]],4,FALSE)</f>
        <v>40.580584664127599</v>
      </c>
      <c r="O1105" s="6" t="s">
        <v>18</v>
      </c>
      <c r="P1105" s="6"/>
      <c r="Q1105" s="6" t="str">
        <f>IF(tblSalaries[[#This Row],[Years of Experience]]&lt;5,"&lt;5",IF(tblSalaries[[#This Row],[Years of Experience]]&lt;10,"&lt;10",IF(tblSalaries[[#This Row],[Years of Experience]]&lt;15,"&lt;15",IF(tblSalaries[[#This Row],[Years of Experience]]&lt;20,"&lt;20"," &gt;20"))))</f>
        <v>&lt;5</v>
      </c>
      <c r="R1105" s="14">
        <v>1088</v>
      </c>
      <c r="S1105" s="14">
        <f>VLOOKUP(tblSalaries[[#This Row],[clean Country]],Table3[[Country]:[GNI]],2,FALSE)</f>
        <v>47310</v>
      </c>
      <c r="T1105" s="18">
        <f>tblSalaries[[#This Row],[Salary in USD]]/tblSalaries[[#This Row],[PPP GNI]]</f>
        <v>0.73980131050517861</v>
      </c>
      <c r="U1105" s="27">
        <f>IF(ISNUMBER(VLOOKUP(tblSalaries[[#This Row],[clean Country]],calc!$B$22:$C$127,2,TRUE)),tblSalaries[[#This Row],[Salary in USD]],0.001)</f>
        <v>1E-3</v>
      </c>
    </row>
    <row r="1106" spans="2:21" ht="15" customHeight="1" x14ac:dyDescent="0.25">
      <c r="B1106" s="6" t="s">
        <v>2559</v>
      </c>
      <c r="C1106" s="7">
        <v>41055.25582175926</v>
      </c>
      <c r="D1106" s="8">
        <v>35000</v>
      </c>
      <c r="E1106" s="6">
        <v>35000</v>
      </c>
      <c r="F1106" s="6" t="s">
        <v>6</v>
      </c>
      <c r="G1106" s="9">
        <f>tblSalaries[[#This Row],[clean Salary (in local currency)]]*VLOOKUP(tblSalaries[[#This Row],[Currency]],tblXrate[],2,FALSE)</f>
        <v>35000</v>
      </c>
      <c r="H1106" s="6" t="s">
        <v>663</v>
      </c>
      <c r="I1106" s="6" t="s">
        <v>20</v>
      </c>
      <c r="J1106" s="6" t="s">
        <v>15</v>
      </c>
      <c r="K1106" s="6" t="str">
        <f>VLOOKUP(tblSalaries[[#This Row],[Where do you work]],tblCountries[[Actual]:[Mapping]],2,FALSE)</f>
        <v>USA</v>
      </c>
      <c r="L1106" s="6" t="str">
        <f>VLOOKUP(tblSalaries[[#This Row],[clean Country]],tblCountries[[Mapping]:[Region]],2,FALSE)</f>
        <v>America</v>
      </c>
      <c r="M1106" s="6">
        <f>VLOOKUP(tblSalaries[[#This Row],[clean Country]],tblCountries[[Mapping]:[geo_latitude]],3,FALSE)</f>
        <v>-100.37109375</v>
      </c>
      <c r="N1106" s="6">
        <f>VLOOKUP(tblSalaries[[#This Row],[clean Country]],tblCountries[[Mapping]:[geo_latitude]],4,FALSE)</f>
        <v>40.580584664127599</v>
      </c>
      <c r="O1106" s="6" t="s">
        <v>25</v>
      </c>
      <c r="P1106" s="6">
        <v>7</v>
      </c>
      <c r="Q1106" s="6" t="str">
        <f>IF(tblSalaries[[#This Row],[Years of Experience]]&lt;5,"&lt;5",IF(tblSalaries[[#This Row],[Years of Experience]]&lt;10,"&lt;10",IF(tblSalaries[[#This Row],[Years of Experience]]&lt;15,"&lt;15",IF(tblSalaries[[#This Row],[Years of Experience]]&lt;20,"&lt;20"," &gt;20"))))</f>
        <v>&lt;10</v>
      </c>
      <c r="R1106" s="14">
        <v>1089</v>
      </c>
      <c r="S1106" s="14">
        <f>VLOOKUP(tblSalaries[[#This Row],[clean Country]],Table3[[Country]:[GNI]],2,FALSE)</f>
        <v>47310</v>
      </c>
      <c r="T1106" s="18">
        <f>tblSalaries[[#This Row],[Salary in USD]]/tblSalaries[[#This Row],[PPP GNI]]</f>
        <v>0.73980131050517861</v>
      </c>
      <c r="U1106" s="27">
        <f>IF(ISNUMBER(VLOOKUP(tblSalaries[[#This Row],[clean Country]],calc!$B$22:$C$127,2,TRUE)),tblSalaries[[#This Row],[Salary in USD]],0.001)</f>
        <v>1E-3</v>
      </c>
    </row>
    <row r="1107" spans="2:21" ht="15" customHeight="1" x14ac:dyDescent="0.25">
      <c r="B1107" s="6" t="s">
        <v>2697</v>
      </c>
      <c r="C1107" s="7">
        <v>41055.576319444444</v>
      </c>
      <c r="D1107" s="8">
        <v>35000</v>
      </c>
      <c r="E1107" s="6">
        <v>35000</v>
      </c>
      <c r="F1107" s="6" t="s">
        <v>6</v>
      </c>
      <c r="G1107" s="9">
        <f>tblSalaries[[#This Row],[clean Salary (in local currency)]]*VLOOKUP(tblSalaries[[#This Row],[Currency]],tblXrate[],2,FALSE)</f>
        <v>35000</v>
      </c>
      <c r="H1107" s="6" t="s">
        <v>660</v>
      </c>
      <c r="I1107" s="6" t="s">
        <v>67</v>
      </c>
      <c r="J1107" s="6" t="s">
        <v>15</v>
      </c>
      <c r="K1107" s="6" t="str">
        <f>VLOOKUP(tblSalaries[[#This Row],[Where do you work]],tblCountries[[Actual]:[Mapping]],2,FALSE)</f>
        <v>USA</v>
      </c>
      <c r="L1107" s="6" t="str">
        <f>VLOOKUP(tblSalaries[[#This Row],[clean Country]],tblCountries[[Mapping]:[Region]],2,FALSE)</f>
        <v>America</v>
      </c>
      <c r="M1107" s="6">
        <f>VLOOKUP(tblSalaries[[#This Row],[clean Country]],tblCountries[[Mapping]:[geo_latitude]],3,FALSE)</f>
        <v>-100.37109375</v>
      </c>
      <c r="N1107" s="6">
        <f>VLOOKUP(tblSalaries[[#This Row],[clean Country]],tblCountries[[Mapping]:[geo_latitude]],4,FALSE)</f>
        <v>40.580584664127599</v>
      </c>
      <c r="O1107" s="6" t="s">
        <v>9</v>
      </c>
      <c r="P1107" s="6">
        <v>10</v>
      </c>
      <c r="Q1107" s="6" t="str">
        <f>IF(tblSalaries[[#This Row],[Years of Experience]]&lt;5,"&lt;5",IF(tblSalaries[[#This Row],[Years of Experience]]&lt;10,"&lt;10",IF(tblSalaries[[#This Row],[Years of Experience]]&lt;15,"&lt;15",IF(tblSalaries[[#This Row],[Years of Experience]]&lt;20,"&lt;20"," &gt;20"))))</f>
        <v>&lt;15</v>
      </c>
      <c r="R1107" s="14">
        <v>1090</v>
      </c>
      <c r="S1107" s="14">
        <f>VLOOKUP(tblSalaries[[#This Row],[clean Country]],Table3[[Country]:[GNI]],2,FALSE)</f>
        <v>47310</v>
      </c>
      <c r="T1107" s="18">
        <f>tblSalaries[[#This Row],[Salary in USD]]/tblSalaries[[#This Row],[PPP GNI]]</f>
        <v>0.73980131050517861</v>
      </c>
      <c r="U1107" s="27">
        <f>IF(ISNUMBER(VLOOKUP(tblSalaries[[#This Row],[clean Country]],calc!$B$22:$C$127,2,TRUE)),tblSalaries[[#This Row],[Salary in USD]],0.001)</f>
        <v>1E-3</v>
      </c>
    </row>
    <row r="1108" spans="2:21" ht="15" customHeight="1" x14ac:dyDescent="0.25">
      <c r="B1108" s="6" t="s">
        <v>2724</v>
      </c>
      <c r="C1108" s="7">
        <v>41055.630312499998</v>
      </c>
      <c r="D1108" s="8">
        <v>35000</v>
      </c>
      <c r="E1108" s="6">
        <v>35000</v>
      </c>
      <c r="F1108" s="6" t="s">
        <v>6</v>
      </c>
      <c r="G1108" s="9">
        <f>tblSalaries[[#This Row],[clean Salary (in local currency)]]*VLOOKUP(tblSalaries[[#This Row],[Currency]],tblXrate[],2,FALSE)</f>
        <v>35000</v>
      </c>
      <c r="H1108" s="6" t="s">
        <v>616</v>
      </c>
      <c r="I1108" s="6" t="s">
        <v>20</v>
      </c>
      <c r="J1108" s="6" t="s">
        <v>8</v>
      </c>
      <c r="K1108" s="6" t="str">
        <f>VLOOKUP(tblSalaries[[#This Row],[Where do you work]],tblCountries[[Actual]:[Mapping]],2,FALSE)</f>
        <v>India</v>
      </c>
      <c r="L1108" s="6" t="str">
        <f>VLOOKUP(tblSalaries[[#This Row],[clean Country]],tblCountries[[Mapping]:[Region]],2,FALSE)</f>
        <v>Asia</v>
      </c>
      <c r="M1108" s="6">
        <f>VLOOKUP(tblSalaries[[#This Row],[clean Country]],tblCountries[[Mapping]:[geo_latitude]],3,FALSE)</f>
        <v>79.718824157759499</v>
      </c>
      <c r="N1108" s="6">
        <f>VLOOKUP(tblSalaries[[#This Row],[clean Country]],tblCountries[[Mapping]:[geo_latitude]],4,FALSE)</f>
        <v>22.134914550529199</v>
      </c>
      <c r="O1108" s="6" t="s">
        <v>9</v>
      </c>
      <c r="P1108" s="6">
        <v>10</v>
      </c>
      <c r="Q1108" s="6" t="str">
        <f>IF(tblSalaries[[#This Row],[Years of Experience]]&lt;5,"&lt;5",IF(tblSalaries[[#This Row],[Years of Experience]]&lt;10,"&lt;10",IF(tblSalaries[[#This Row],[Years of Experience]]&lt;15,"&lt;15",IF(tblSalaries[[#This Row],[Years of Experience]]&lt;20,"&lt;20"," &gt;20"))))</f>
        <v>&lt;15</v>
      </c>
      <c r="R1108" s="14">
        <v>1091</v>
      </c>
      <c r="S1108" s="14">
        <f>VLOOKUP(tblSalaries[[#This Row],[clean Country]],Table3[[Country]:[GNI]],2,FALSE)</f>
        <v>3400</v>
      </c>
      <c r="T1108" s="18">
        <f>tblSalaries[[#This Row],[Salary in USD]]/tblSalaries[[#This Row],[PPP GNI]]</f>
        <v>10.294117647058824</v>
      </c>
      <c r="U1108" s="27">
        <f>IF(ISNUMBER(VLOOKUP(tblSalaries[[#This Row],[clean Country]],calc!$B$22:$C$127,2,TRUE)),tblSalaries[[#This Row],[Salary in USD]],0.001)</f>
        <v>35000</v>
      </c>
    </row>
    <row r="1109" spans="2:21" ht="15" customHeight="1" x14ac:dyDescent="0.25">
      <c r="B1109" s="6" t="s">
        <v>2852</v>
      </c>
      <c r="C1109" s="7">
        <v>41056.17046296296</v>
      </c>
      <c r="D1109" s="8">
        <v>35000</v>
      </c>
      <c r="E1109" s="6">
        <v>35000</v>
      </c>
      <c r="F1109" s="6" t="s">
        <v>6</v>
      </c>
      <c r="G1109" s="9">
        <f>tblSalaries[[#This Row],[clean Salary (in local currency)]]*VLOOKUP(tblSalaries[[#This Row],[Currency]],tblXrate[],2,FALSE)</f>
        <v>35000</v>
      </c>
      <c r="H1109" s="6" t="s">
        <v>707</v>
      </c>
      <c r="I1109" s="6" t="s">
        <v>52</v>
      </c>
      <c r="J1109" s="6" t="s">
        <v>989</v>
      </c>
      <c r="K1109" s="6" t="str">
        <f>VLOOKUP(tblSalaries[[#This Row],[Where do you work]],tblCountries[[Actual]:[Mapping]],2,FALSE)</f>
        <v>Uruguay</v>
      </c>
      <c r="L1109" s="6" t="str">
        <f>VLOOKUP(tblSalaries[[#This Row],[clean Country]],tblCountries[[Mapping]:[Region]],2,FALSE)</f>
        <v>Latin America</v>
      </c>
      <c r="M1109" s="6">
        <f>VLOOKUP(tblSalaries[[#This Row],[clean Country]],tblCountries[[Mapping]:[geo_latitude]],3,FALSE)</f>
        <v>-55.988902270916903</v>
      </c>
      <c r="N1109" s="6">
        <f>VLOOKUP(tblSalaries[[#This Row],[clean Country]],tblCountries[[Mapping]:[geo_latitude]],4,FALSE)</f>
        <v>-32.8620720813405</v>
      </c>
      <c r="O1109" s="6" t="s">
        <v>13</v>
      </c>
      <c r="P1109" s="6">
        <v>10</v>
      </c>
      <c r="Q1109" s="6" t="str">
        <f>IF(tblSalaries[[#This Row],[Years of Experience]]&lt;5,"&lt;5",IF(tblSalaries[[#This Row],[Years of Experience]]&lt;10,"&lt;10",IF(tblSalaries[[#This Row],[Years of Experience]]&lt;15,"&lt;15",IF(tblSalaries[[#This Row],[Years of Experience]]&lt;20,"&lt;20"," &gt;20"))))</f>
        <v>&lt;15</v>
      </c>
      <c r="R1109" s="14">
        <v>1092</v>
      </c>
      <c r="S1109" s="14">
        <f>VLOOKUP(tblSalaries[[#This Row],[clean Country]],Table3[[Country]:[GNI]],2,FALSE)</f>
        <v>13620</v>
      </c>
      <c r="T1109" s="18">
        <f>tblSalaries[[#This Row],[Salary in USD]]/tblSalaries[[#This Row],[PPP GNI]]</f>
        <v>2.5697503671071953</v>
      </c>
      <c r="U1109" s="27">
        <f>IF(ISNUMBER(VLOOKUP(tblSalaries[[#This Row],[clean Country]],calc!$B$22:$C$127,2,TRUE)),tblSalaries[[#This Row],[Salary in USD]],0.001)</f>
        <v>35000</v>
      </c>
    </row>
    <row r="1110" spans="2:21" ht="15" customHeight="1" x14ac:dyDescent="0.25">
      <c r="B1110" s="6" t="s">
        <v>3133</v>
      </c>
      <c r="C1110" s="7">
        <v>41057.84784722222</v>
      </c>
      <c r="D1110" s="8">
        <v>35000</v>
      </c>
      <c r="E1110" s="6">
        <v>35000</v>
      </c>
      <c r="F1110" s="6" t="s">
        <v>6</v>
      </c>
      <c r="G1110" s="9">
        <f>tblSalaries[[#This Row],[clean Salary (in local currency)]]*VLOOKUP(tblSalaries[[#This Row],[Currency]],tblXrate[],2,FALSE)</f>
        <v>35000</v>
      </c>
      <c r="H1110" s="6" t="s">
        <v>1288</v>
      </c>
      <c r="I1110" s="6" t="s">
        <v>20</v>
      </c>
      <c r="J1110" s="6" t="s">
        <v>15</v>
      </c>
      <c r="K1110" s="6" t="str">
        <f>VLOOKUP(tblSalaries[[#This Row],[Where do you work]],tblCountries[[Actual]:[Mapping]],2,FALSE)</f>
        <v>USA</v>
      </c>
      <c r="L1110" s="6" t="str">
        <f>VLOOKUP(tblSalaries[[#This Row],[clean Country]],tblCountries[[Mapping]:[Region]],2,FALSE)</f>
        <v>America</v>
      </c>
      <c r="M1110" s="6">
        <f>VLOOKUP(tblSalaries[[#This Row],[clean Country]],tblCountries[[Mapping]:[geo_latitude]],3,FALSE)</f>
        <v>-100.37109375</v>
      </c>
      <c r="N1110" s="6">
        <f>VLOOKUP(tblSalaries[[#This Row],[clean Country]],tblCountries[[Mapping]:[geo_latitude]],4,FALSE)</f>
        <v>40.580584664127599</v>
      </c>
      <c r="O1110" s="6" t="s">
        <v>13</v>
      </c>
      <c r="P1110" s="6">
        <v>20</v>
      </c>
      <c r="Q1110" s="6" t="str">
        <f>IF(tblSalaries[[#This Row],[Years of Experience]]&lt;5,"&lt;5",IF(tblSalaries[[#This Row],[Years of Experience]]&lt;10,"&lt;10",IF(tblSalaries[[#This Row],[Years of Experience]]&lt;15,"&lt;15",IF(tblSalaries[[#This Row],[Years of Experience]]&lt;20,"&lt;20"," &gt;20"))))</f>
        <v xml:space="preserve"> &gt;20</v>
      </c>
      <c r="R1110" s="14">
        <v>1093</v>
      </c>
      <c r="S1110" s="14">
        <f>VLOOKUP(tblSalaries[[#This Row],[clean Country]],Table3[[Country]:[GNI]],2,FALSE)</f>
        <v>47310</v>
      </c>
      <c r="T1110" s="18">
        <f>tblSalaries[[#This Row],[Salary in USD]]/tblSalaries[[#This Row],[PPP GNI]]</f>
        <v>0.73980131050517861</v>
      </c>
      <c r="U1110" s="27">
        <f>IF(ISNUMBER(VLOOKUP(tblSalaries[[#This Row],[clean Country]],calc!$B$22:$C$127,2,TRUE)),tblSalaries[[#This Row],[Salary in USD]],0.001)</f>
        <v>1E-3</v>
      </c>
    </row>
    <row r="1111" spans="2:21" ht="15" customHeight="1" x14ac:dyDescent="0.25">
      <c r="B1111" s="6" t="s">
        <v>3255</v>
      </c>
      <c r="C1111" s="7">
        <v>41058.424629629626</v>
      </c>
      <c r="D1111" s="8">
        <v>35000</v>
      </c>
      <c r="E1111" s="6">
        <v>35000</v>
      </c>
      <c r="F1111" s="6" t="s">
        <v>6</v>
      </c>
      <c r="G1111" s="9">
        <f>tblSalaries[[#This Row],[clean Salary (in local currency)]]*VLOOKUP(tblSalaries[[#This Row],[Currency]],tblXrate[],2,FALSE)</f>
        <v>35000</v>
      </c>
      <c r="H1111" s="6" t="s">
        <v>1426</v>
      </c>
      <c r="I1111" s="6" t="s">
        <v>4001</v>
      </c>
      <c r="J1111" s="6" t="s">
        <v>1131</v>
      </c>
      <c r="K1111" s="6" t="str">
        <f>VLOOKUP(tblSalaries[[#This Row],[Where do you work]],tblCountries[[Actual]:[Mapping]],2,FALSE)</f>
        <v>malaysia</v>
      </c>
      <c r="L1111" s="6" t="str">
        <f>VLOOKUP(tblSalaries[[#This Row],[clean Country]],tblCountries[[Mapping]:[Region]],2,FALSE)</f>
        <v>Asia</v>
      </c>
      <c r="M1111" s="6">
        <f>VLOOKUP(tblSalaries[[#This Row],[clean Country]],tblCountries[[Mapping]:[geo_latitude]],3,FALSE)</f>
        <v>109.53118856002099</v>
      </c>
      <c r="N1111" s="6">
        <f>VLOOKUP(tblSalaries[[#This Row],[clean Country]],tblCountries[[Mapping]:[geo_latitude]],4,FALSE)</f>
        <v>3.9161170879931002</v>
      </c>
      <c r="O1111" s="6" t="s">
        <v>13</v>
      </c>
      <c r="P1111" s="6">
        <v>12</v>
      </c>
      <c r="Q1111" s="6" t="str">
        <f>IF(tblSalaries[[#This Row],[Years of Experience]]&lt;5,"&lt;5",IF(tblSalaries[[#This Row],[Years of Experience]]&lt;10,"&lt;10",IF(tblSalaries[[#This Row],[Years of Experience]]&lt;15,"&lt;15",IF(tblSalaries[[#This Row],[Years of Experience]]&lt;20,"&lt;20"," &gt;20"))))</f>
        <v>&lt;15</v>
      </c>
      <c r="R1111" s="14">
        <v>1094</v>
      </c>
      <c r="S1111" s="14">
        <f>VLOOKUP(tblSalaries[[#This Row],[clean Country]],Table3[[Country]:[GNI]],2,FALSE)</f>
        <v>14220</v>
      </c>
      <c r="T1111" s="18">
        <f>tblSalaries[[#This Row],[Salary in USD]]/tblSalaries[[#This Row],[PPP GNI]]</f>
        <v>2.4613220815752461</v>
      </c>
      <c r="U1111" s="27">
        <f>IF(ISNUMBER(VLOOKUP(tblSalaries[[#This Row],[clean Country]],calc!$B$22:$C$127,2,TRUE)),tblSalaries[[#This Row],[Salary in USD]],0.001)</f>
        <v>35000</v>
      </c>
    </row>
    <row r="1112" spans="2:21" ht="15" customHeight="1" x14ac:dyDescent="0.25">
      <c r="B1112" s="6" t="s">
        <v>3632</v>
      </c>
      <c r="C1112" s="7">
        <v>41064.799513888887</v>
      </c>
      <c r="D1112" s="8" t="s">
        <v>1799</v>
      </c>
      <c r="E1112" s="6">
        <v>22000</v>
      </c>
      <c r="F1112" s="6" t="s">
        <v>69</v>
      </c>
      <c r="G1112" s="9">
        <f>tblSalaries[[#This Row],[clean Salary (in local currency)]]*VLOOKUP(tblSalaries[[#This Row],[Currency]],tblXrate[],2,FALSE)</f>
        <v>34675.92198548025</v>
      </c>
      <c r="H1112" s="6" t="s">
        <v>1800</v>
      </c>
      <c r="I1112" s="6" t="s">
        <v>52</v>
      </c>
      <c r="J1112" s="6" t="s">
        <v>71</v>
      </c>
      <c r="K1112" s="6" t="str">
        <f>VLOOKUP(tblSalaries[[#This Row],[Where do you work]],tblCountries[[Actual]:[Mapping]],2,FALSE)</f>
        <v>UK</v>
      </c>
      <c r="L1112" s="6" t="str">
        <f>VLOOKUP(tblSalaries[[#This Row],[clean Country]],tblCountries[[Mapping]:[Region]],2,FALSE)</f>
        <v>Europe</v>
      </c>
      <c r="M1112" s="6">
        <f>VLOOKUP(tblSalaries[[#This Row],[clean Country]],tblCountries[[Mapping]:[geo_latitude]],3,FALSE)</f>
        <v>-3.2765753000000002</v>
      </c>
      <c r="N1112" s="6">
        <f>VLOOKUP(tblSalaries[[#This Row],[clean Country]],tblCountries[[Mapping]:[geo_latitude]],4,FALSE)</f>
        <v>54.702354499999998</v>
      </c>
      <c r="O1112" s="6" t="s">
        <v>9</v>
      </c>
      <c r="P1112" s="6">
        <v>17</v>
      </c>
      <c r="Q1112" s="6" t="str">
        <f>IF(tblSalaries[[#This Row],[Years of Experience]]&lt;5,"&lt;5",IF(tblSalaries[[#This Row],[Years of Experience]]&lt;10,"&lt;10",IF(tblSalaries[[#This Row],[Years of Experience]]&lt;15,"&lt;15",IF(tblSalaries[[#This Row],[Years of Experience]]&lt;20,"&lt;20"," &gt;20"))))</f>
        <v>&lt;20</v>
      </c>
      <c r="R1112" s="14">
        <v>1095</v>
      </c>
      <c r="S1112" s="14">
        <f>VLOOKUP(tblSalaries[[#This Row],[clean Country]],Table3[[Country]:[GNI]],2,FALSE)</f>
        <v>35840</v>
      </c>
      <c r="T1112" s="18">
        <f>tblSalaries[[#This Row],[Salary in USD]]/tblSalaries[[#This Row],[PPP GNI]]</f>
        <v>0.96752014468415881</v>
      </c>
      <c r="U1112" s="27">
        <f>IF(ISNUMBER(VLOOKUP(tblSalaries[[#This Row],[clean Country]],calc!$B$22:$C$127,2,TRUE)),tblSalaries[[#This Row],[Salary in USD]],0.001)</f>
        <v>34675.92198548025</v>
      </c>
    </row>
    <row r="1113" spans="2:21" ht="15" customHeight="1" x14ac:dyDescent="0.25">
      <c r="B1113" s="6" t="s">
        <v>2980</v>
      </c>
      <c r="C1113" s="7">
        <v>41057.401724537034</v>
      </c>
      <c r="D1113" s="8">
        <v>35000</v>
      </c>
      <c r="E1113" s="6">
        <v>35000</v>
      </c>
      <c r="F1113" s="6" t="s">
        <v>86</v>
      </c>
      <c r="G1113" s="9">
        <f>tblSalaries[[#This Row],[clean Salary (in local currency)]]*VLOOKUP(tblSalaries[[#This Row],[Currency]],tblXrate[],2,FALSE)</f>
        <v>34417.653306061438</v>
      </c>
      <c r="H1113" s="6" t="s">
        <v>855</v>
      </c>
      <c r="I1113" s="6" t="s">
        <v>20</v>
      </c>
      <c r="J1113" s="6" t="s">
        <v>88</v>
      </c>
      <c r="K1113" s="6" t="str">
        <f>VLOOKUP(tblSalaries[[#This Row],[Where do you work]],tblCountries[[Actual]:[Mapping]],2,FALSE)</f>
        <v>Canada</v>
      </c>
      <c r="L1113" s="6" t="str">
        <f>VLOOKUP(tblSalaries[[#This Row],[clean Country]],tblCountries[[Mapping]:[Region]],2,FALSE)</f>
        <v>America</v>
      </c>
      <c r="M1113" s="6">
        <f>VLOOKUP(tblSalaries[[#This Row],[clean Country]],tblCountries[[Mapping]:[geo_latitude]],3,FALSE)</f>
        <v>-96.081121840459303</v>
      </c>
      <c r="N1113" s="6">
        <f>VLOOKUP(tblSalaries[[#This Row],[clean Country]],tblCountries[[Mapping]:[geo_latitude]],4,FALSE)</f>
        <v>62.8661033080922</v>
      </c>
      <c r="O1113" s="6" t="s">
        <v>13</v>
      </c>
      <c r="P1113" s="6">
        <v>4</v>
      </c>
      <c r="Q1113" s="6" t="str">
        <f>IF(tblSalaries[[#This Row],[Years of Experience]]&lt;5,"&lt;5",IF(tblSalaries[[#This Row],[Years of Experience]]&lt;10,"&lt;10",IF(tblSalaries[[#This Row],[Years of Experience]]&lt;15,"&lt;15",IF(tblSalaries[[#This Row],[Years of Experience]]&lt;20,"&lt;20"," &gt;20"))))</f>
        <v>&lt;5</v>
      </c>
      <c r="R1113" s="14">
        <v>1096</v>
      </c>
      <c r="S1113" s="14">
        <f>VLOOKUP(tblSalaries[[#This Row],[clean Country]],Table3[[Country]:[GNI]],2,FALSE)</f>
        <v>38370</v>
      </c>
      <c r="T1113" s="18">
        <f>tblSalaries[[#This Row],[Salary in USD]]/tblSalaries[[#This Row],[PPP GNI]]</f>
        <v>0.89699383127603438</v>
      </c>
      <c r="U1113" s="27">
        <f>IF(ISNUMBER(VLOOKUP(tblSalaries[[#This Row],[clean Country]],calc!$B$22:$C$127,2,TRUE)),tblSalaries[[#This Row],[Salary in USD]],0.001)</f>
        <v>1E-3</v>
      </c>
    </row>
    <row r="1114" spans="2:21" ht="15" customHeight="1" x14ac:dyDescent="0.25">
      <c r="B1114" s="6" t="s">
        <v>2740</v>
      </c>
      <c r="C1114" s="7">
        <v>41055.675104166665</v>
      </c>
      <c r="D1114" s="8" t="s">
        <v>857</v>
      </c>
      <c r="E1114" s="6">
        <v>21798</v>
      </c>
      <c r="F1114" s="6" t="s">
        <v>69</v>
      </c>
      <c r="G1114" s="9">
        <f>tblSalaries[[#This Row],[clean Salary (in local currency)]]*VLOOKUP(tblSalaries[[#This Row],[Currency]],tblXrate[],2,FALSE)</f>
        <v>34357.533974522659</v>
      </c>
      <c r="H1114" s="6" t="s">
        <v>153</v>
      </c>
      <c r="I1114" s="6" t="s">
        <v>20</v>
      </c>
      <c r="J1114" s="6" t="s">
        <v>71</v>
      </c>
      <c r="K1114" s="6" t="str">
        <f>VLOOKUP(tblSalaries[[#This Row],[Where do you work]],tblCountries[[Actual]:[Mapping]],2,FALSE)</f>
        <v>UK</v>
      </c>
      <c r="L1114" s="6" t="str">
        <f>VLOOKUP(tblSalaries[[#This Row],[clean Country]],tblCountries[[Mapping]:[Region]],2,FALSE)</f>
        <v>Europe</v>
      </c>
      <c r="M1114" s="6">
        <f>VLOOKUP(tblSalaries[[#This Row],[clean Country]],tblCountries[[Mapping]:[geo_latitude]],3,FALSE)</f>
        <v>-3.2765753000000002</v>
      </c>
      <c r="N1114" s="6">
        <f>VLOOKUP(tblSalaries[[#This Row],[clean Country]],tblCountries[[Mapping]:[geo_latitude]],4,FALSE)</f>
        <v>54.702354499999998</v>
      </c>
      <c r="O1114" s="6" t="s">
        <v>13</v>
      </c>
      <c r="P1114" s="6">
        <v>1.5</v>
      </c>
      <c r="Q1114" s="6" t="str">
        <f>IF(tblSalaries[[#This Row],[Years of Experience]]&lt;5,"&lt;5",IF(tblSalaries[[#This Row],[Years of Experience]]&lt;10,"&lt;10",IF(tblSalaries[[#This Row],[Years of Experience]]&lt;15,"&lt;15",IF(tblSalaries[[#This Row],[Years of Experience]]&lt;20,"&lt;20"," &gt;20"))))</f>
        <v>&lt;5</v>
      </c>
      <c r="R1114" s="14">
        <v>1097</v>
      </c>
      <c r="S1114" s="14">
        <f>VLOOKUP(tblSalaries[[#This Row],[clean Country]],Table3[[Country]:[GNI]],2,FALSE)</f>
        <v>35840</v>
      </c>
      <c r="T1114" s="18">
        <f>tblSalaries[[#This Row],[Salary in USD]]/tblSalaries[[#This Row],[PPP GNI]]</f>
        <v>0.95863655062842246</v>
      </c>
      <c r="U1114" s="27">
        <f>IF(ISNUMBER(VLOOKUP(tblSalaries[[#This Row],[clean Country]],calc!$B$22:$C$127,2,TRUE)),tblSalaries[[#This Row],[Salary in USD]],0.001)</f>
        <v>34357.533974522659</v>
      </c>
    </row>
    <row r="1115" spans="2:21" ht="15" customHeight="1" x14ac:dyDescent="0.25">
      <c r="B1115" s="6" t="s">
        <v>2263</v>
      </c>
      <c r="C1115" s="7">
        <v>41055.047013888892</v>
      </c>
      <c r="D1115" s="8">
        <v>1920000</v>
      </c>
      <c r="E1115" s="6">
        <v>1920000</v>
      </c>
      <c r="F1115" s="6" t="s">
        <v>40</v>
      </c>
      <c r="G1115" s="9">
        <f>tblSalaries[[#This Row],[clean Salary (in local currency)]]*VLOOKUP(tblSalaries[[#This Row],[Currency]],tblXrate[],2,FALSE)</f>
        <v>34191.200039889729</v>
      </c>
      <c r="H1115" s="6" t="s">
        <v>201</v>
      </c>
      <c r="I1115" s="6" t="s">
        <v>52</v>
      </c>
      <c r="J1115" s="6" t="s">
        <v>8</v>
      </c>
      <c r="K1115" s="6" t="str">
        <f>VLOOKUP(tblSalaries[[#This Row],[Where do you work]],tblCountries[[Actual]:[Mapping]],2,FALSE)</f>
        <v>India</v>
      </c>
      <c r="L1115" s="6" t="str">
        <f>VLOOKUP(tblSalaries[[#This Row],[clean Country]],tblCountries[[Mapping]:[Region]],2,FALSE)</f>
        <v>Asia</v>
      </c>
      <c r="M1115" s="6">
        <f>VLOOKUP(tblSalaries[[#This Row],[clean Country]],tblCountries[[Mapping]:[geo_latitude]],3,FALSE)</f>
        <v>79.718824157759499</v>
      </c>
      <c r="N1115" s="6">
        <f>VLOOKUP(tblSalaries[[#This Row],[clean Country]],tblCountries[[Mapping]:[geo_latitude]],4,FALSE)</f>
        <v>22.134914550529199</v>
      </c>
      <c r="O1115" s="6" t="s">
        <v>18</v>
      </c>
      <c r="P1115" s="6"/>
      <c r="Q1115" s="6" t="str">
        <f>IF(tblSalaries[[#This Row],[Years of Experience]]&lt;5,"&lt;5",IF(tblSalaries[[#This Row],[Years of Experience]]&lt;10,"&lt;10",IF(tblSalaries[[#This Row],[Years of Experience]]&lt;15,"&lt;15",IF(tblSalaries[[#This Row],[Years of Experience]]&lt;20,"&lt;20"," &gt;20"))))</f>
        <v>&lt;5</v>
      </c>
      <c r="R1115" s="14">
        <v>1098</v>
      </c>
      <c r="S1115" s="14">
        <f>VLOOKUP(tblSalaries[[#This Row],[clean Country]],Table3[[Country]:[GNI]],2,FALSE)</f>
        <v>3400</v>
      </c>
      <c r="T1115" s="18">
        <f>tblSalaries[[#This Row],[Salary in USD]]/tblSalaries[[#This Row],[PPP GNI]]</f>
        <v>10.056235305849921</v>
      </c>
      <c r="U1115" s="27">
        <f>IF(ISNUMBER(VLOOKUP(tblSalaries[[#This Row],[clean Country]],calc!$B$22:$C$127,2,TRUE)),tblSalaries[[#This Row],[Salary in USD]],0.001)</f>
        <v>34191.200039889729</v>
      </c>
    </row>
    <row r="1116" spans="2:21" ht="15" customHeight="1" x14ac:dyDescent="0.25">
      <c r="B1116" s="6" t="s">
        <v>2404</v>
      </c>
      <c r="C1116" s="7">
        <v>41055.088518518518</v>
      </c>
      <c r="D1116" s="8">
        <v>34000</v>
      </c>
      <c r="E1116" s="6">
        <v>34000</v>
      </c>
      <c r="F1116" s="6" t="s">
        <v>6</v>
      </c>
      <c r="G1116" s="9">
        <f>tblSalaries[[#This Row],[clean Salary (in local currency)]]*VLOOKUP(tblSalaries[[#This Row],[Currency]],tblXrate[],2,FALSE)</f>
        <v>34000</v>
      </c>
      <c r="H1116" s="6" t="s">
        <v>489</v>
      </c>
      <c r="I1116" s="6" t="s">
        <v>20</v>
      </c>
      <c r="J1116" s="6" t="s">
        <v>15</v>
      </c>
      <c r="K1116" s="6" t="str">
        <f>VLOOKUP(tblSalaries[[#This Row],[Where do you work]],tblCountries[[Actual]:[Mapping]],2,FALSE)</f>
        <v>USA</v>
      </c>
      <c r="L1116" s="6" t="str">
        <f>VLOOKUP(tblSalaries[[#This Row],[clean Country]],tblCountries[[Mapping]:[Region]],2,FALSE)</f>
        <v>America</v>
      </c>
      <c r="M1116" s="6">
        <f>VLOOKUP(tblSalaries[[#This Row],[clean Country]],tblCountries[[Mapping]:[geo_latitude]],3,FALSE)</f>
        <v>-100.37109375</v>
      </c>
      <c r="N1116" s="6">
        <f>VLOOKUP(tblSalaries[[#This Row],[clean Country]],tblCountries[[Mapping]:[geo_latitude]],4,FALSE)</f>
        <v>40.580584664127599</v>
      </c>
      <c r="O1116" s="6" t="s">
        <v>9</v>
      </c>
      <c r="P1116" s="6"/>
      <c r="Q1116" s="6" t="str">
        <f>IF(tblSalaries[[#This Row],[Years of Experience]]&lt;5,"&lt;5",IF(tblSalaries[[#This Row],[Years of Experience]]&lt;10,"&lt;10",IF(tblSalaries[[#This Row],[Years of Experience]]&lt;15,"&lt;15",IF(tblSalaries[[#This Row],[Years of Experience]]&lt;20,"&lt;20"," &gt;20"))))</f>
        <v>&lt;5</v>
      </c>
      <c r="R1116" s="14">
        <v>1099</v>
      </c>
      <c r="S1116" s="14">
        <f>VLOOKUP(tblSalaries[[#This Row],[clean Country]],Table3[[Country]:[GNI]],2,FALSE)</f>
        <v>47310</v>
      </c>
      <c r="T1116" s="18">
        <f>tblSalaries[[#This Row],[Salary in USD]]/tblSalaries[[#This Row],[PPP GNI]]</f>
        <v>0.71866413020503062</v>
      </c>
      <c r="U1116" s="27">
        <f>IF(ISNUMBER(VLOOKUP(tblSalaries[[#This Row],[clean Country]],calc!$B$22:$C$127,2,TRUE)),tblSalaries[[#This Row],[Salary in USD]],0.001)</f>
        <v>1E-3</v>
      </c>
    </row>
    <row r="1117" spans="2:21" ht="15" customHeight="1" x14ac:dyDescent="0.25">
      <c r="B1117" s="6" t="s">
        <v>3517</v>
      </c>
      <c r="C1117" s="7">
        <v>41060.723437499997</v>
      </c>
      <c r="D1117" s="8">
        <v>34000</v>
      </c>
      <c r="E1117" s="6">
        <v>34000</v>
      </c>
      <c r="F1117" s="6" t="s">
        <v>6</v>
      </c>
      <c r="G1117" s="9">
        <f>tblSalaries[[#This Row],[clean Salary (in local currency)]]*VLOOKUP(tblSalaries[[#This Row],[Currency]],tblXrate[],2,FALSE)</f>
        <v>34000</v>
      </c>
      <c r="H1117" s="6" t="s">
        <v>1694</v>
      </c>
      <c r="I1117" s="6" t="s">
        <v>20</v>
      </c>
      <c r="J1117" s="6" t="s">
        <v>8</v>
      </c>
      <c r="K1117" s="6" t="str">
        <f>VLOOKUP(tblSalaries[[#This Row],[Where do you work]],tblCountries[[Actual]:[Mapping]],2,FALSE)</f>
        <v>India</v>
      </c>
      <c r="L1117" s="6" t="str">
        <f>VLOOKUP(tblSalaries[[#This Row],[clean Country]],tblCountries[[Mapping]:[Region]],2,FALSE)</f>
        <v>Asia</v>
      </c>
      <c r="M1117" s="6">
        <f>VLOOKUP(tblSalaries[[#This Row],[clean Country]],tblCountries[[Mapping]:[geo_latitude]],3,FALSE)</f>
        <v>79.718824157759499</v>
      </c>
      <c r="N1117" s="6">
        <f>VLOOKUP(tblSalaries[[#This Row],[clean Country]],tblCountries[[Mapping]:[geo_latitude]],4,FALSE)</f>
        <v>22.134914550529199</v>
      </c>
      <c r="O1117" s="6" t="s">
        <v>13</v>
      </c>
      <c r="P1117" s="6">
        <v>4</v>
      </c>
      <c r="Q1117" s="6" t="str">
        <f>IF(tblSalaries[[#This Row],[Years of Experience]]&lt;5,"&lt;5",IF(tblSalaries[[#This Row],[Years of Experience]]&lt;10,"&lt;10",IF(tblSalaries[[#This Row],[Years of Experience]]&lt;15,"&lt;15",IF(tblSalaries[[#This Row],[Years of Experience]]&lt;20,"&lt;20"," &gt;20"))))</f>
        <v>&lt;5</v>
      </c>
      <c r="R1117" s="14">
        <v>1100</v>
      </c>
      <c r="S1117" s="14">
        <f>VLOOKUP(tblSalaries[[#This Row],[clean Country]],Table3[[Country]:[GNI]],2,FALSE)</f>
        <v>3400</v>
      </c>
      <c r="T1117" s="18">
        <f>tblSalaries[[#This Row],[Salary in USD]]/tblSalaries[[#This Row],[PPP GNI]]</f>
        <v>10</v>
      </c>
      <c r="U1117" s="27">
        <f>IF(ISNUMBER(VLOOKUP(tblSalaries[[#This Row],[clean Country]],calc!$B$22:$C$127,2,TRUE)),tblSalaries[[#This Row],[Salary in USD]],0.001)</f>
        <v>34000</v>
      </c>
    </row>
    <row r="1118" spans="2:21" ht="15" customHeight="1" x14ac:dyDescent="0.25">
      <c r="B1118" s="6" t="s">
        <v>2796</v>
      </c>
      <c r="C1118" s="7">
        <v>41055.884618055556</v>
      </c>
      <c r="D1118" s="8">
        <v>33900</v>
      </c>
      <c r="E1118" s="6">
        <v>33900</v>
      </c>
      <c r="F1118" s="6" t="s">
        <v>6</v>
      </c>
      <c r="G1118" s="9">
        <f>tblSalaries[[#This Row],[clean Salary (in local currency)]]*VLOOKUP(tblSalaries[[#This Row],[Currency]],tblXrate[],2,FALSE)</f>
        <v>33900</v>
      </c>
      <c r="H1118" s="6" t="s">
        <v>263</v>
      </c>
      <c r="I1118" s="6" t="s">
        <v>20</v>
      </c>
      <c r="J1118" s="6" t="s">
        <v>15</v>
      </c>
      <c r="K1118" s="6" t="str">
        <f>VLOOKUP(tblSalaries[[#This Row],[Where do you work]],tblCountries[[Actual]:[Mapping]],2,FALSE)</f>
        <v>USA</v>
      </c>
      <c r="L1118" s="6" t="str">
        <f>VLOOKUP(tblSalaries[[#This Row],[clean Country]],tblCountries[[Mapping]:[Region]],2,FALSE)</f>
        <v>America</v>
      </c>
      <c r="M1118" s="6">
        <f>VLOOKUP(tblSalaries[[#This Row],[clean Country]],tblCountries[[Mapping]:[geo_latitude]],3,FALSE)</f>
        <v>-100.37109375</v>
      </c>
      <c r="N1118" s="6">
        <f>VLOOKUP(tblSalaries[[#This Row],[clean Country]],tblCountries[[Mapping]:[geo_latitude]],4,FALSE)</f>
        <v>40.580584664127599</v>
      </c>
      <c r="O1118" s="6" t="s">
        <v>18</v>
      </c>
      <c r="P1118" s="6">
        <v>10</v>
      </c>
      <c r="Q1118" s="6" t="str">
        <f>IF(tblSalaries[[#This Row],[Years of Experience]]&lt;5,"&lt;5",IF(tblSalaries[[#This Row],[Years of Experience]]&lt;10,"&lt;10",IF(tblSalaries[[#This Row],[Years of Experience]]&lt;15,"&lt;15",IF(tblSalaries[[#This Row],[Years of Experience]]&lt;20,"&lt;20"," &gt;20"))))</f>
        <v>&lt;15</v>
      </c>
      <c r="R1118" s="14">
        <v>1101</v>
      </c>
      <c r="S1118" s="14">
        <f>VLOOKUP(tblSalaries[[#This Row],[clean Country]],Table3[[Country]:[GNI]],2,FALSE)</f>
        <v>47310</v>
      </c>
      <c r="T1118" s="18">
        <f>tblSalaries[[#This Row],[Salary in USD]]/tblSalaries[[#This Row],[PPP GNI]]</f>
        <v>0.71655041217501581</v>
      </c>
      <c r="U1118" s="27">
        <f>IF(ISNUMBER(VLOOKUP(tblSalaries[[#This Row],[clean Country]],calc!$B$22:$C$127,2,TRUE)),tblSalaries[[#This Row],[Salary in USD]],0.001)</f>
        <v>1E-3</v>
      </c>
    </row>
    <row r="1119" spans="2:21" ht="15" customHeight="1" x14ac:dyDescent="0.25">
      <c r="B1119" s="6" t="s">
        <v>3584</v>
      </c>
      <c r="C1119" s="7">
        <v>41062.145358796297</v>
      </c>
      <c r="D1119" s="8" t="s">
        <v>1755</v>
      </c>
      <c r="E1119" s="6">
        <v>21500</v>
      </c>
      <c r="F1119" s="6" t="s">
        <v>69</v>
      </c>
      <c r="G1119" s="9">
        <f>tblSalaries[[#This Row],[clean Salary (in local currency)]]*VLOOKUP(tblSalaries[[#This Row],[Currency]],tblXrate[],2,FALSE)</f>
        <v>33887.832849446611</v>
      </c>
      <c r="H1119" s="6" t="s">
        <v>153</v>
      </c>
      <c r="I1119" s="6" t="s">
        <v>20</v>
      </c>
      <c r="J1119" s="6" t="s">
        <v>71</v>
      </c>
      <c r="K1119" s="6" t="str">
        <f>VLOOKUP(tblSalaries[[#This Row],[Where do you work]],tblCountries[[Actual]:[Mapping]],2,FALSE)</f>
        <v>UK</v>
      </c>
      <c r="L1119" s="6" t="str">
        <f>VLOOKUP(tblSalaries[[#This Row],[clean Country]],tblCountries[[Mapping]:[Region]],2,FALSE)</f>
        <v>Europe</v>
      </c>
      <c r="M1119" s="6">
        <f>VLOOKUP(tblSalaries[[#This Row],[clean Country]],tblCountries[[Mapping]:[geo_latitude]],3,FALSE)</f>
        <v>-3.2765753000000002</v>
      </c>
      <c r="N1119" s="6">
        <f>VLOOKUP(tblSalaries[[#This Row],[clean Country]],tblCountries[[Mapping]:[geo_latitude]],4,FALSE)</f>
        <v>54.702354499999998</v>
      </c>
      <c r="O1119" s="6" t="s">
        <v>13</v>
      </c>
      <c r="P1119" s="6">
        <v>1</v>
      </c>
      <c r="Q1119" s="6" t="str">
        <f>IF(tblSalaries[[#This Row],[Years of Experience]]&lt;5,"&lt;5",IF(tblSalaries[[#This Row],[Years of Experience]]&lt;10,"&lt;10",IF(tblSalaries[[#This Row],[Years of Experience]]&lt;15,"&lt;15",IF(tblSalaries[[#This Row],[Years of Experience]]&lt;20,"&lt;20"," &gt;20"))))</f>
        <v>&lt;5</v>
      </c>
      <c r="R1119" s="14">
        <v>1102</v>
      </c>
      <c r="S1119" s="14">
        <f>VLOOKUP(tblSalaries[[#This Row],[clean Country]],Table3[[Country]:[GNI]],2,FALSE)</f>
        <v>35840</v>
      </c>
      <c r="T1119" s="18">
        <f>tblSalaries[[#This Row],[Salary in USD]]/tblSalaries[[#This Row],[PPP GNI]]</f>
        <v>0.94553105048679165</v>
      </c>
      <c r="U1119" s="27">
        <f>IF(ISNUMBER(VLOOKUP(tblSalaries[[#This Row],[clean Country]],calc!$B$22:$C$127,2,TRUE)),tblSalaries[[#This Row],[Salary in USD]],0.001)</f>
        <v>33887.832849446611</v>
      </c>
    </row>
    <row r="1120" spans="2:21" ht="15" customHeight="1" x14ac:dyDescent="0.25">
      <c r="B1120" s="6" t="s">
        <v>3761</v>
      </c>
      <c r="C1120" s="7">
        <v>41071.931539351855</v>
      </c>
      <c r="D1120" s="8">
        <v>33600</v>
      </c>
      <c r="E1120" s="6">
        <v>33600</v>
      </c>
      <c r="F1120" s="6" t="s">
        <v>6</v>
      </c>
      <c r="G1120" s="9">
        <f>tblSalaries[[#This Row],[clean Salary (in local currency)]]*VLOOKUP(tblSalaries[[#This Row],[Currency]],tblXrate[],2,FALSE)</f>
        <v>33600</v>
      </c>
      <c r="H1120" s="6" t="s">
        <v>749</v>
      </c>
      <c r="I1120" s="6" t="s">
        <v>20</v>
      </c>
      <c r="J1120" s="6" t="s">
        <v>171</v>
      </c>
      <c r="K1120" s="6" t="str">
        <f>VLOOKUP(tblSalaries[[#This Row],[Where do you work]],tblCountries[[Actual]:[Mapping]],2,FALSE)</f>
        <v>Singapore</v>
      </c>
      <c r="L1120" s="6" t="str">
        <f>VLOOKUP(tblSalaries[[#This Row],[clean Country]],tblCountries[[Mapping]:[Region]],2,FALSE)</f>
        <v>Asia</v>
      </c>
      <c r="M1120" s="6">
        <f>VLOOKUP(tblSalaries[[#This Row],[clean Country]],tblCountries[[Mapping]:[geo_latitude]],3,FALSE)</f>
        <v>103.8194992</v>
      </c>
      <c r="N1120" s="6">
        <f>VLOOKUP(tblSalaries[[#This Row],[clean Country]],tblCountries[[Mapping]:[geo_latitude]],4,FALSE)</f>
        <v>1.3571070000000001</v>
      </c>
      <c r="O1120" s="6" t="s">
        <v>13</v>
      </c>
      <c r="P1120" s="6">
        <v>2</v>
      </c>
      <c r="Q1120" s="6" t="str">
        <f>IF(tblSalaries[[#This Row],[Years of Experience]]&lt;5,"&lt;5",IF(tblSalaries[[#This Row],[Years of Experience]]&lt;10,"&lt;10",IF(tblSalaries[[#This Row],[Years of Experience]]&lt;15,"&lt;15",IF(tblSalaries[[#This Row],[Years of Experience]]&lt;20,"&lt;20"," &gt;20"))))</f>
        <v>&lt;5</v>
      </c>
      <c r="R1120" s="14">
        <v>1103</v>
      </c>
      <c r="S1120" s="14">
        <f>VLOOKUP(tblSalaries[[#This Row],[clean Country]],Table3[[Country]:[GNI]],2,FALSE)</f>
        <v>55790</v>
      </c>
      <c r="T1120" s="18">
        <f>tblSalaries[[#This Row],[Salary in USD]]/tblSalaries[[#This Row],[PPP GNI]]</f>
        <v>0.60225846925972393</v>
      </c>
      <c r="U1120" s="27">
        <f>IF(ISNUMBER(VLOOKUP(tblSalaries[[#This Row],[clean Country]],calc!$B$22:$C$127,2,TRUE)),tblSalaries[[#This Row],[Salary in USD]],0.001)</f>
        <v>33600</v>
      </c>
    </row>
    <row r="1121" spans="2:21" ht="15" customHeight="1" x14ac:dyDescent="0.25">
      <c r="B1121" s="6" t="s">
        <v>3762</v>
      </c>
      <c r="C1121" s="7">
        <v>41071.931944444441</v>
      </c>
      <c r="D1121" s="8">
        <v>33600</v>
      </c>
      <c r="E1121" s="6">
        <v>33600</v>
      </c>
      <c r="F1121" s="6" t="s">
        <v>6</v>
      </c>
      <c r="G1121" s="9">
        <f>tblSalaries[[#This Row],[clean Salary (in local currency)]]*VLOOKUP(tblSalaries[[#This Row],[Currency]],tblXrate[],2,FALSE)</f>
        <v>33600</v>
      </c>
      <c r="H1121" s="6" t="s">
        <v>749</v>
      </c>
      <c r="I1121" s="6" t="s">
        <v>20</v>
      </c>
      <c r="J1121" s="6" t="s">
        <v>171</v>
      </c>
      <c r="K1121" s="6" t="str">
        <f>VLOOKUP(tblSalaries[[#This Row],[Where do you work]],tblCountries[[Actual]:[Mapping]],2,FALSE)</f>
        <v>Singapore</v>
      </c>
      <c r="L1121" s="6" t="str">
        <f>VLOOKUP(tblSalaries[[#This Row],[clean Country]],tblCountries[[Mapping]:[Region]],2,FALSE)</f>
        <v>Asia</v>
      </c>
      <c r="M1121" s="6">
        <f>VLOOKUP(tblSalaries[[#This Row],[clean Country]],tblCountries[[Mapping]:[geo_latitude]],3,FALSE)</f>
        <v>103.8194992</v>
      </c>
      <c r="N1121" s="6">
        <f>VLOOKUP(tblSalaries[[#This Row],[clean Country]],tblCountries[[Mapping]:[geo_latitude]],4,FALSE)</f>
        <v>1.3571070000000001</v>
      </c>
      <c r="O1121" s="6" t="s">
        <v>13</v>
      </c>
      <c r="P1121" s="6">
        <v>2</v>
      </c>
      <c r="Q1121" s="6" t="str">
        <f>IF(tblSalaries[[#This Row],[Years of Experience]]&lt;5,"&lt;5",IF(tblSalaries[[#This Row],[Years of Experience]]&lt;10,"&lt;10",IF(tblSalaries[[#This Row],[Years of Experience]]&lt;15,"&lt;15",IF(tblSalaries[[#This Row],[Years of Experience]]&lt;20,"&lt;20"," &gt;20"))))</f>
        <v>&lt;5</v>
      </c>
      <c r="R1121" s="14">
        <v>1104</v>
      </c>
      <c r="S1121" s="14">
        <f>VLOOKUP(tblSalaries[[#This Row],[clean Country]],Table3[[Country]:[GNI]],2,FALSE)</f>
        <v>55790</v>
      </c>
      <c r="T1121" s="18">
        <f>tblSalaries[[#This Row],[Salary in USD]]/tblSalaries[[#This Row],[PPP GNI]]</f>
        <v>0.60225846925972393</v>
      </c>
      <c r="U1121" s="27">
        <f>IF(ISNUMBER(VLOOKUP(tblSalaries[[#This Row],[clean Country]],calc!$B$22:$C$127,2,TRUE)),tblSalaries[[#This Row],[Salary in USD]],0.001)</f>
        <v>33600</v>
      </c>
    </row>
    <row r="1122" spans="2:21" ht="15" customHeight="1" x14ac:dyDescent="0.25">
      <c r="B1122" s="6" t="s">
        <v>2682</v>
      </c>
      <c r="C1122" s="7">
        <v>41055.554537037038</v>
      </c>
      <c r="D1122" s="8" t="s">
        <v>789</v>
      </c>
      <c r="E1122" s="6">
        <v>33500</v>
      </c>
      <c r="F1122" s="6" t="s">
        <v>6</v>
      </c>
      <c r="G1122" s="9">
        <f>tblSalaries[[#This Row],[clean Salary (in local currency)]]*VLOOKUP(tblSalaries[[#This Row],[Currency]],tblXrate[],2,FALSE)</f>
        <v>33500</v>
      </c>
      <c r="H1122" s="6" t="s">
        <v>790</v>
      </c>
      <c r="I1122" s="6" t="s">
        <v>310</v>
      </c>
      <c r="J1122" s="6" t="s">
        <v>359</v>
      </c>
      <c r="K1122" s="6" t="s">
        <v>179</v>
      </c>
      <c r="L1122" s="6" t="str">
        <f>VLOOKUP(tblSalaries[[#This Row],[clean Country]],tblCountries[[Mapping]:[Region]],2,FALSE)</f>
        <v>MENA</v>
      </c>
      <c r="M1122" s="6">
        <f>VLOOKUP(tblSalaries[[#This Row],[clean Country]],tblCountries[[Mapping]:[geo_latitude]],3,FALSE)</f>
        <v>53.96484375</v>
      </c>
      <c r="N1122" s="6" t="str">
        <f>VLOOKUP(tblSalaries[[#This Row],[clean Country]],tblCountries[[Mapping]:[geo_latitude]],4,FALSE)</f>
        <v>23.805449612314625,</v>
      </c>
      <c r="O1122" s="6" t="s">
        <v>25</v>
      </c>
      <c r="P1122" s="6">
        <v>10</v>
      </c>
      <c r="Q1122" s="6" t="str">
        <f>IF(tblSalaries[[#This Row],[Years of Experience]]&lt;5,"&lt;5",IF(tblSalaries[[#This Row],[Years of Experience]]&lt;10,"&lt;10",IF(tblSalaries[[#This Row],[Years of Experience]]&lt;15,"&lt;15",IF(tblSalaries[[#This Row],[Years of Experience]]&lt;20,"&lt;20"," &gt;20"))))</f>
        <v>&lt;15</v>
      </c>
      <c r="R1122" s="14">
        <v>1105</v>
      </c>
      <c r="S1122" s="14">
        <f>VLOOKUP(tblSalaries[[#This Row],[clean Country]],Table3[[Country]:[GNI]],2,FALSE)</f>
        <v>50580</v>
      </c>
      <c r="T1122" s="18">
        <f>tblSalaries[[#This Row],[Salary in USD]]/tblSalaries[[#This Row],[PPP GNI]]</f>
        <v>0.6623171213918545</v>
      </c>
      <c r="U1122" s="27">
        <f>IF(ISNUMBER(VLOOKUP(tblSalaries[[#This Row],[clean Country]],calc!$B$22:$C$127,2,TRUE)),tblSalaries[[#This Row],[Salary in USD]],0.001)</f>
        <v>33500</v>
      </c>
    </row>
    <row r="1123" spans="2:21" ht="15" customHeight="1" x14ac:dyDescent="0.25">
      <c r="B1123" s="6" t="s">
        <v>2080</v>
      </c>
      <c r="C1123" s="7">
        <v>41054.95925925926</v>
      </c>
      <c r="D1123" s="8">
        <v>2785</v>
      </c>
      <c r="E1123" s="6">
        <v>33420</v>
      </c>
      <c r="F1123" s="6" t="s">
        <v>6</v>
      </c>
      <c r="G1123" s="9">
        <f>tblSalaries[[#This Row],[clean Salary (in local currency)]]*VLOOKUP(tblSalaries[[#This Row],[Currency]],tblXrate[],2,FALSE)</f>
        <v>33420</v>
      </c>
      <c r="H1123" s="6" t="s">
        <v>125</v>
      </c>
      <c r="I1123" s="6" t="s">
        <v>52</v>
      </c>
      <c r="J1123" s="6" t="s">
        <v>126</v>
      </c>
      <c r="K1123" s="6" t="str">
        <f>VLOOKUP(tblSalaries[[#This Row],[Where do you work]],tblCountries[[Actual]:[Mapping]],2,FALSE)</f>
        <v>UAE</v>
      </c>
      <c r="L1123" s="6" t="str">
        <f>VLOOKUP(tblSalaries[[#This Row],[clean Country]],tblCountries[[Mapping]:[Region]],2,FALSE)</f>
        <v>MENA</v>
      </c>
      <c r="M1123" s="6">
        <f>VLOOKUP(tblSalaries[[#This Row],[clean Country]],tblCountries[[Mapping]:[geo_latitude]],3,FALSE)</f>
        <v>53.96484375</v>
      </c>
      <c r="N1123" s="6" t="str">
        <f>VLOOKUP(tblSalaries[[#This Row],[clean Country]],tblCountries[[Mapping]:[geo_latitude]],4,FALSE)</f>
        <v>23.805449612314625,</v>
      </c>
      <c r="O1123" s="6" t="s">
        <v>13</v>
      </c>
      <c r="P1123" s="6"/>
      <c r="Q1123" s="6" t="str">
        <f>IF(tblSalaries[[#This Row],[Years of Experience]]&lt;5,"&lt;5",IF(tblSalaries[[#This Row],[Years of Experience]]&lt;10,"&lt;10",IF(tblSalaries[[#This Row],[Years of Experience]]&lt;15,"&lt;15",IF(tblSalaries[[#This Row],[Years of Experience]]&lt;20,"&lt;20"," &gt;20"))))</f>
        <v>&lt;5</v>
      </c>
      <c r="R1123" s="14">
        <v>1106</v>
      </c>
      <c r="S1123" s="14">
        <f>VLOOKUP(tblSalaries[[#This Row],[clean Country]],Table3[[Country]:[GNI]],2,FALSE)</f>
        <v>50580</v>
      </c>
      <c r="T1123" s="18">
        <f>tblSalaries[[#This Row],[Salary in USD]]/tblSalaries[[#This Row],[PPP GNI]]</f>
        <v>0.66073546856465004</v>
      </c>
      <c r="U1123" s="27">
        <f>IF(ISNUMBER(VLOOKUP(tblSalaries[[#This Row],[clean Country]],calc!$B$22:$C$127,2,TRUE)),tblSalaries[[#This Row],[Salary in USD]],0.001)</f>
        <v>33420</v>
      </c>
    </row>
    <row r="1124" spans="2:21" ht="15" customHeight="1" x14ac:dyDescent="0.25">
      <c r="B1124" s="6" t="s">
        <v>3791</v>
      </c>
      <c r="C1124" s="7">
        <v>41073.194479166668</v>
      </c>
      <c r="D1124" s="8">
        <v>33250</v>
      </c>
      <c r="E1124" s="6">
        <v>33250</v>
      </c>
      <c r="F1124" s="6" t="s">
        <v>6</v>
      </c>
      <c r="G1124" s="9">
        <f>tblSalaries[[#This Row],[clean Salary (in local currency)]]*VLOOKUP(tblSalaries[[#This Row],[Currency]],tblXrate[],2,FALSE)</f>
        <v>33250</v>
      </c>
      <c r="H1124" s="6" t="s">
        <v>1928</v>
      </c>
      <c r="I1124" s="6" t="s">
        <v>52</v>
      </c>
      <c r="J1124" s="6" t="s">
        <v>15</v>
      </c>
      <c r="K1124" s="6" t="str">
        <f>VLOOKUP(tblSalaries[[#This Row],[Where do you work]],tblCountries[[Actual]:[Mapping]],2,FALSE)</f>
        <v>USA</v>
      </c>
      <c r="L1124" s="6" t="str">
        <f>VLOOKUP(tblSalaries[[#This Row],[clean Country]],tblCountries[[Mapping]:[Region]],2,FALSE)</f>
        <v>America</v>
      </c>
      <c r="M1124" s="6">
        <f>VLOOKUP(tblSalaries[[#This Row],[clean Country]],tblCountries[[Mapping]:[geo_latitude]],3,FALSE)</f>
        <v>-100.37109375</v>
      </c>
      <c r="N1124" s="6">
        <f>VLOOKUP(tblSalaries[[#This Row],[clean Country]],tblCountries[[Mapping]:[geo_latitude]],4,FALSE)</f>
        <v>40.580584664127599</v>
      </c>
      <c r="O1124" s="6" t="s">
        <v>13</v>
      </c>
      <c r="P1124" s="6">
        <v>20</v>
      </c>
      <c r="Q1124" s="6" t="str">
        <f>IF(tblSalaries[[#This Row],[Years of Experience]]&lt;5,"&lt;5",IF(tblSalaries[[#This Row],[Years of Experience]]&lt;10,"&lt;10",IF(tblSalaries[[#This Row],[Years of Experience]]&lt;15,"&lt;15",IF(tblSalaries[[#This Row],[Years of Experience]]&lt;20,"&lt;20"," &gt;20"))))</f>
        <v xml:space="preserve"> &gt;20</v>
      </c>
      <c r="R1124" s="14">
        <v>1107</v>
      </c>
      <c r="S1124" s="14">
        <f>VLOOKUP(tblSalaries[[#This Row],[clean Country]],Table3[[Country]:[GNI]],2,FALSE)</f>
        <v>47310</v>
      </c>
      <c r="T1124" s="18">
        <f>tblSalaries[[#This Row],[Salary in USD]]/tblSalaries[[#This Row],[PPP GNI]]</f>
        <v>0.70281124497991965</v>
      </c>
      <c r="U1124" s="27">
        <f>IF(ISNUMBER(VLOOKUP(tblSalaries[[#This Row],[clean Country]],calc!$B$22:$C$127,2,TRUE)),tblSalaries[[#This Row],[Salary in USD]],0.001)</f>
        <v>1E-3</v>
      </c>
    </row>
    <row r="1125" spans="2:21" ht="15" customHeight="1" x14ac:dyDescent="0.25">
      <c r="B1125" s="6" t="s">
        <v>2571</v>
      </c>
      <c r="C1125" s="7">
        <v>41055.29247685185</v>
      </c>
      <c r="D1125" s="8" t="s">
        <v>676</v>
      </c>
      <c r="E1125" s="6">
        <v>21000</v>
      </c>
      <c r="F1125" s="6" t="s">
        <v>69</v>
      </c>
      <c r="G1125" s="9">
        <f>tblSalaries[[#This Row],[clean Salary (in local currency)]]*VLOOKUP(tblSalaries[[#This Row],[Currency]],tblXrate[],2,FALSE)</f>
        <v>33099.743713412965</v>
      </c>
      <c r="H1125" s="6" t="s">
        <v>108</v>
      </c>
      <c r="I1125" s="6" t="s">
        <v>20</v>
      </c>
      <c r="J1125" s="6" t="s">
        <v>71</v>
      </c>
      <c r="K1125" s="6" t="str">
        <f>VLOOKUP(tblSalaries[[#This Row],[Where do you work]],tblCountries[[Actual]:[Mapping]],2,FALSE)</f>
        <v>UK</v>
      </c>
      <c r="L1125" s="6" t="str">
        <f>VLOOKUP(tblSalaries[[#This Row],[clean Country]],tblCountries[[Mapping]:[Region]],2,FALSE)</f>
        <v>Europe</v>
      </c>
      <c r="M1125" s="6">
        <f>VLOOKUP(tblSalaries[[#This Row],[clean Country]],tblCountries[[Mapping]:[geo_latitude]],3,FALSE)</f>
        <v>-3.2765753000000002</v>
      </c>
      <c r="N1125" s="6">
        <f>VLOOKUP(tblSalaries[[#This Row],[clean Country]],tblCountries[[Mapping]:[geo_latitude]],4,FALSE)</f>
        <v>54.702354499999998</v>
      </c>
      <c r="O1125" s="6" t="s">
        <v>13</v>
      </c>
      <c r="P1125" s="6">
        <v>10</v>
      </c>
      <c r="Q1125" s="6" t="str">
        <f>IF(tblSalaries[[#This Row],[Years of Experience]]&lt;5,"&lt;5",IF(tblSalaries[[#This Row],[Years of Experience]]&lt;10,"&lt;10",IF(tblSalaries[[#This Row],[Years of Experience]]&lt;15,"&lt;15",IF(tblSalaries[[#This Row],[Years of Experience]]&lt;20,"&lt;20"," &gt;20"))))</f>
        <v>&lt;15</v>
      </c>
      <c r="R1125" s="14">
        <v>1108</v>
      </c>
      <c r="S1125" s="14">
        <f>VLOOKUP(tblSalaries[[#This Row],[clean Country]],Table3[[Country]:[GNI]],2,FALSE)</f>
        <v>35840</v>
      </c>
      <c r="T1125" s="18">
        <f>tblSalaries[[#This Row],[Salary in USD]]/tblSalaries[[#This Row],[PPP GNI]]</f>
        <v>0.92354195628942426</v>
      </c>
      <c r="U1125" s="27">
        <f>IF(ISNUMBER(VLOOKUP(tblSalaries[[#This Row],[clean Country]],calc!$B$22:$C$127,2,TRUE)),tblSalaries[[#This Row],[Salary in USD]],0.001)</f>
        <v>33099.743713412965</v>
      </c>
    </row>
    <row r="1126" spans="2:21" ht="15" customHeight="1" x14ac:dyDescent="0.25">
      <c r="B1126" s="6" t="s">
        <v>3348</v>
      </c>
      <c r="C1126" s="7">
        <v>41058.835497685184</v>
      </c>
      <c r="D1126" s="8">
        <v>33000</v>
      </c>
      <c r="E1126" s="6">
        <v>33000</v>
      </c>
      <c r="F1126" s="6" t="s">
        <v>6</v>
      </c>
      <c r="G1126" s="9">
        <f>tblSalaries[[#This Row],[clean Salary (in local currency)]]*VLOOKUP(tblSalaries[[#This Row],[Currency]],tblXrate[],2,FALSE)</f>
        <v>33000</v>
      </c>
      <c r="H1126" s="6" t="s">
        <v>1536</v>
      </c>
      <c r="I1126" s="6" t="s">
        <v>488</v>
      </c>
      <c r="J1126" s="6" t="s">
        <v>15</v>
      </c>
      <c r="K1126" s="6" t="str">
        <f>VLOOKUP(tblSalaries[[#This Row],[Where do you work]],tblCountries[[Actual]:[Mapping]],2,FALSE)</f>
        <v>USA</v>
      </c>
      <c r="L1126" s="6" t="str">
        <f>VLOOKUP(tblSalaries[[#This Row],[clean Country]],tblCountries[[Mapping]:[Region]],2,FALSE)</f>
        <v>America</v>
      </c>
      <c r="M1126" s="6">
        <f>VLOOKUP(tblSalaries[[#This Row],[clean Country]],tblCountries[[Mapping]:[geo_latitude]],3,FALSE)</f>
        <v>-100.37109375</v>
      </c>
      <c r="N1126" s="6">
        <f>VLOOKUP(tblSalaries[[#This Row],[clean Country]],tblCountries[[Mapping]:[geo_latitude]],4,FALSE)</f>
        <v>40.580584664127599</v>
      </c>
      <c r="O1126" s="6" t="s">
        <v>9</v>
      </c>
      <c r="P1126" s="6">
        <v>3</v>
      </c>
      <c r="Q1126" s="6" t="str">
        <f>IF(tblSalaries[[#This Row],[Years of Experience]]&lt;5,"&lt;5",IF(tblSalaries[[#This Row],[Years of Experience]]&lt;10,"&lt;10",IF(tblSalaries[[#This Row],[Years of Experience]]&lt;15,"&lt;15",IF(tblSalaries[[#This Row],[Years of Experience]]&lt;20,"&lt;20"," &gt;20"))))</f>
        <v>&lt;5</v>
      </c>
      <c r="R1126" s="14">
        <v>1109</v>
      </c>
      <c r="S1126" s="14">
        <f>VLOOKUP(tblSalaries[[#This Row],[clean Country]],Table3[[Country]:[GNI]],2,FALSE)</f>
        <v>47310</v>
      </c>
      <c r="T1126" s="18">
        <f>tblSalaries[[#This Row],[Salary in USD]]/tblSalaries[[#This Row],[PPP GNI]]</f>
        <v>0.69752694990488273</v>
      </c>
      <c r="U1126" s="27">
        <f>IF(ISNUMBER(VLOOKUP(tblSalaries[[#This Row],[clean Country]],calc!$B$22:$C$127,2,TRUE)),tblSalaries[[#This Row],[Salary in USD]],0.001)</f>
        <v>1E-3</v>
      </c>
    </row>
    <row r="1127" spans="2:21" ht="15" customHeight="1" x14ac:dyDescent="0.25">
      <c r="B1127" s="6" t="s">
        <v>3586</v>
      </c>
      <c r="C1127" s="7">
        <v>41062.265104166669</v>
      </c>
      <c r="D1127" s="8">
        <v>32884.800000000003</v>
      </c>
      <c r="E1127" s="6">
        <v>32884</v>
      </c>
      <c r="F1127" s="6" t="s">
        <v>6</v>
      </c>
      <c r="G1127" s="9">
        <f>tblSalaries[[#This Row],[clean Salary (in local currency)]]*VLOOKUP(tblSalaries[[#This Row],[Currency]],tblXrate[],2,FALSE)</f>
        <v>32884</v>
      </c>
      <c r="H1127" s="6" t="s">
        <v>263</v>
      </c>
      <c r="I1127" s="6" t="s">
        <v>20</v>
      </c>
      <c r="J1127" s="6" t="s">
        <v>15</v>
      </c>
      <c r="K1127" s="6" t="str">
        <f>VLOOKUP(tblSalaries[[#This Row],[Where do you work]],tblCountries[[Actual]:[Mapping]],2,FALSE)</f>
        <v>USA</v>
      </c>
      <c r="L1127" s="6" t="str">
        <f>VLOOKUP(tblSalaries[[#This Row],[clean Country]],tblCountries[[Mapping]:[Region]],2,FALSE)</f>
        <v>America</v>
      </c>
      <c r="M1127" s="6">
        <f>VLOOKUP(tblSalaries[[#This Row],[clean Country]],tblCountries[[Mapping]:[geo_latitude]],3,FALSE)</f>
        <v>-100.37109375</v>
      </c>
      <c r="N1127" s="6">
        <f>VLOOKUP(tblSalaries[[#This Row],[clean Country]],tblCountries[[Mapping]:[geo_latitude]],4,FALSE)</f>
        <v>40.580584664127599</v>
      </c>
      <c r="O1127" s="6" t="s">
        <v>13</v>
      </c>
      <c r="P1127" s="6">
        <v>10</v>
      </c>
      <c r="Q1127" s="6" t="str">
        <f>IF(tblSalaries[[#This Row],[Years of Experience]]&lt;5,"&lt;5",IF(tblSalaries[[#This Row],[Years of Experience]]&lt;10,"&lt;10",IF(tblSalaries[[#This Row],[Years of Experience]]&lt;15,"&lt;15",IF(tblSalaries[[#This Row],[Years of Experience]]&lt;20,"&lt;20"," &gt;20"))))</f>
        <v>&lt;15</v>
      </c>
      <c r="R1127" s="14">
        <v>1110</v>
      </c>
      <c r="S1127" s="14">
        <f>VLOOKUP(tblSalaries[[#This Row],[clean Country]],Table3[[Country]:[GNI]],2,FALSE)</f>
        <v>47310</v>
      </c>
      <c r="T1127" s="18">
        <f>tblSalaries[[#This Row],[Salary in USD]]/tblSalaries[[#This Row],[PPP GNI]]</f>
        <v>0.69507503699006556</v>
      </c>
      <c r="U1127" s="27">
        <f>IF(ISNUMBER(VLOOKUP(tblSalaries[[#This Row],[clean Country]],calc!$B$22:$C$127,2,TRUE)),tblSalaries[[#This Row],[Salary in USD]],0.001)</f>
        <v>1E-3</v>
      </c>
    </row>
    <row r="1128" spans="2:21" ht="15" customHeight="1" x14ac:dyDescent="0.25">
      <c r="B1128" s="6" t="s">
        <v>3108</v>
      </c>
      <c r="C1128" s="7">
        <v>41057.737754629627</v>
      </c>
      <c r="D1128" s="8" t="s">
        <v>1260</v>
      </c>
      <c r="E1128" s="6">
        <v>120000</v>
      </c>
      <c r="F1128" s="6" t="s">
        <v>358</v>
      </c>
      <c r="G1128" s="9">
        <f>tblSalaries[[#This Row],[clean Salary (in local currency)]]*VLOOKUP(tblSalaries[[#This Row],[Currency]],tblXrate[],2,FALSE)</f>
        <v>32666.305522511171</v>
      </c>
      <c r="H1128" s="6" t="s">
        <v>642</v>
      </c>
      <c r="I1128" s="6" t="s">
        <v>52</v>
      </c>
      <c r="J1128" s="6" t="s">
        <v>179</v>
      </c>
      <c r="K1128" s="6" t="str">
        <f>VLOOKUP(tblSalaries[[#This Row],[Where do you work]],tblCountries[[Actual]:[Mapping]],2,FALSE)</f>
        <v>UAE</v>
      </c>
      <c r="L1128" s="6" t="str">
        <f>VLOOKUP(tblSalaries[[#This Row],[clean Country]],tblCountries[[Mapping]:[Region]],2,FALSE)</f>
        <v>MENA</v>
      </c>
      <c r="M1128" s="6">
        <f>VLOOKUP(tblSalaries[[#This Row],[clean Country]],tblCountries[[Mapping]:[geo_latitude]],3,FALSE)</f>
        <v>53.96484375</v>
      </c>
      <c r="N1128" s="6" t="str">
        <f>VLOOKUP(tblSalaries[[#This Row],[clean Country]],tblCountries[[Mapping]:[geo_latitude]],4,FALSE)</f>
        <v>23.805449612314625,</v>
      </c>
      <c r="O1128" s="6" t="s">
        <v>18</v>
      </c>
      <c r="P1128" s="6">
        <v>12</v>
      </c>
      <c r="Q1128" s="6" t="str">
        <f>IF(tblSalaries[[#This Row],[Years of Experience]]&lt;5,"&lt;5",IF(tblSalaries[[#This Row],[Years of Experience]]&lt;10,"&lt;10",IF(tblSalaries[[#This Row],[Years of Experience]]&lt;15,"&lt;15",IF(tblSalaries[[#This Row],[Years of Experience]]&lt;20,"&lt;20"," &gt;20"))))</f>
        <v>&lt;15</v>
      </c>
      <c r="R1128" s="14">
        <v>1111</v>
      </c>
      <c r="S1128" s="14">
        <f>VLOOKUP(tblSalaries[[#This Row],[clean Country]],Table3[[Country]:[GNI]],2,FALSE)</f>
        <v>50580</v>
      </c>
      <c r="T1128" s="18">
        <f>tblSalaries[[#This Row],[Salary in USD]]/tblSalaries[[#This Row],[PPP GNI]]</f>
        <v>0.6458344310500429</v>
      </c>
      <c r="U1128" s="27">
        <f>IF(ISNUMBER(VLOOKUP(tblSalaries[[#This Row],[clean Country]],calc!$B$22:$C$127,2,TRUE)),tblSalaries[[#This Row],[Salary in USD]],0.001)</f>
        <v>32666.305522511171</v>
      </c>
    </row>
    <row r="1129" spans="2:21" ht="15" customHeight="1" x14ac:dyDescent="0.25">
      <c r="B1129" s="6" t="s">
        <v>3844</v>
      </c>
      <c r="C1129" s="7">
        <v>41076.933680555558</v>
      </c>
      <c r="D1129" s="8">
        <v>20500</v>
      </c>
      <c r="E1129" s="6">
        <v>20500</v>
      </c>
      <c r="F1129" s="6" t="s">
        <v>69</v>
      </c>
      <c r="G1129" s="9">
        <f>tblSalaries[[#This Row],[clean Salary (in local currency)]]*VLOOKUP(tblSalaries[[#This Row],[Currency]],tblXrate[],2,FALSE)</f>
        <v>32311.654577379326</v>
      </c>
      <c r="H1129" s="6" t="s">
        <v>256</v>
      </c>
      <c r="I1129" s="6" t="s">
        <v>20</v>
      </c>
      <c r="J1129" s="6" t="s">
        <v>71</v>
      </c>
      <c r="K1129" s="6" t="str">
        <f>VLOOKUP(tblSalaries[[#This Row],[Where do you work]],tblCountries[[Actual]:[Mapping]],2,FALSE)</f>
        <v>UK</v>
      </c>
      <c r="L1129" s="6" t="str">
        <f>VLOOKUP(tblSalaries[[#This Row],[clean Country]],tblCountries[[Mapping]:[Region]],2,FALSE)</f>
        <v>Europe</v>
      </c>
      <c r="M1129" s="6">
        <f>VLOOKUP(tblSalaries[[#This Row],[clean Country]],tblCountries[[Mapping]:[geo_latitude]],3,FALSE)</f>
        <v>-3.2765753000000002</v>
      </c>
      <c r="N1129" s="6">
        <f>VLOOKUP(tblSalaries[[#This Row],[clean Country]],tblCountries[[Mapping]:[geo_latitude]],4,FALSE)</f>
        <v>54.702354499999998</v>
      </c>
      <c r="O1129" s="6" t="s">
        <v>9</v>
      </c>
      <c r="P1129" s="6">
        <v>20</v>
      </c>
      <c r="Q1129" s="6" t="str">
        <f>IF(tblSalaries[[#This Row],[Years of Experience]]&lt;5,"&lt;5",IF(tblSalaries[[#This Row],[Years of Experience]]&lt;10,"&lt;10",IF(tblSalaries[[#This Row],[Years of Experience]]&lt;15,"&lt;15",IF(tblSalaries[[#This Row],[Years of Experience]]&lt;20,"&lt;20"," &gt;20"))))</f>
        <v xml:space="preserve"> &gt;20</v>
      </c>
      <c r="R1129" s="14">
        <v>1112</v>
      </c>
      <c r="S1129" s="14">
        <f>VLOOKUP(tblSalaries[[#This Row],[clean Country]],Table3[[Country]:[GNI]],2,FALSE)</f>
        <v>35840</v>
      </c>
      <c r="T1129" s="18">
        <f>tblSalaries[[#This Row],[Salary in USD]]/tblSalaries[[#This Row],[PPP GNI]]</f>
        <v>0.90155286209205709</v>
      </c>
      <c r="U1129" s="27">
        <f>IF(ISNUMBER(VLOOKUP(tblSalaries[[#This Row],[clean Country]],calc!$B$22:$C$127,2,TRUE)),tblSalaries[[#This Row],[Salary in USD]],0.001)</f>
        <v>32311.654577379326</v>
      </c>
    </row>
    <row r="1130" spans="2:21" ht="15" customHeight="1" x14ac:dyDescent="0.25">
      <c r="B1130" s="6" t="s">
        <v>3434</v>
      </c>
      <c r="C1130" s="7">
        <v>41059.574895833335</v>
      </c>
      <c r="D1130" s="8" t="s">
        <v>1606</v>
      </c>
      <c r="E1130" s="6">
        <v>264000</v>
      </c>
      <c r="F1130" s="6" t="s">
        <v>585</v>
      </c>
      <c r="G1130" s="9">
        <f>tblSalaries[[#This Row],[clean Salary (in local currency)]]*VLOOKUP(tblSalaries[[#This Row],[Currency]],tblXrate[],2,FALSE)</f>
        <v>32187.34988380854</v>
      </c>
      <c r="H1130" s="6" t="s">
        <v>20</v>
      </c>
      <c r="I1130" s="6" t="s">
        <v>20</v>
      </c>
      <c r="J1130" s="6" t="s">
        <v>1607</v>
      </c>
      <c r="K1130" s="6" t="str">
        <f>VLOOKUP(tblSalaries[[#This Row],[Where do you work]],tblCountries[[Actual]:[Mapping]],2,FALSE)</f>
        <v>South Africa</v>
      </c>
      <c r="L1130" s="6" t="str">
        <f>VLOOKUP(tblSalaries[[#This Row],[clean Country]],tblCountries[[Mapping]:[Region]],2,FALSE)</f>
        <v>Africa</v>
      </c>
      <c r="M1130" s="6">
        <f>VLOOKUP(tblSalaries[[#This Row],[clean Country]],tblCountries[[Mapping]:[geo_latitude]],3,FALSE)</f>
        <v>25.075048595878101</v>
      </c>
      <c r="N1130" s="6">
        <f>VLOOKUP(tblSalaries[[#This Row],[clean Country]],tblCountries[[Mapping]:[geo_latitude]],4,FALSE)</f>
        <v>-29.262871995561401</v>
      </c>
      <c r="O1130" s="6" t="s">
        <v>13</v>
      </c>
      <c r="P1130" s="6">
        <v>2</v>
      </c>
      <c r="Q1130" s="6" t="str">
        <f>IF(tblSalaries[[#This Row],[Years of Experience]]&lt;5,"&lt;5",IF(tblSalaries[[#This Row],[Years of Experience]]&lt;10,"&lt;10",IF(tblSalaries[[#This Row],[Years of Experience]]&lt;15,"&lt;15",IF(tblSalaries[[#This Row],[Years of Experience]]&lt;20,"&lt;20"," &gt;20"))))</f>
        <v>&lt;5</v>
      </c>
      <c r="R1130" s="14">
        <v>1113</v>
      </c>
      <c r="S1130" s="14">
        <f>VLOOKUP(tblSalaries[[#This Row],[clean Country]],Table3[[Country]:[GNI]],2,FALSE)</f>
        <v>10360</v>
      </c>
      <c r="T1130" s="18">
        <f>tblSalaries[[#This Row],[Salary in USD]]/tblSalaries[[#This Row],[PPP GNI]]</f>
        <v>3.1068870544216738</v>
      </c>
      <c r="U1130" s="27">
        <f>IF(ISNUMBER(VLOOKUP(tblSalaries[[#This Row],[clean Country]],calc!$B$22:$C$127,2,TRUE)),tblSalaries[[#This Row],[Salary in USD]],0.001)</f>
        <v>32187.34988380854</v>
      </c>
    </row>
    <row r="1131" spans="2:21" ht="15" customHeight="1" x14ac:dyDescent="0.25">
      <c r="B1131" s="6" t="s">
        <v>2208</v>
      </c>
      <c r="C1131" s="7">
        <v>41055.03733796296</v>
      </c>
      <c r="D1131" s="8" t="s">
        <v>277</v>
      </c>
      <c r="E1131" s="6">
        <v>1800000</v>
      </c>
      <c r="F1131" s="6" t="s">
        <v>40</v>
      </c>
      <c r="G1131" s="9">
        <f>tblSalaries[[#This Row],[clean Salary (in local currency)]]*VLOOKUP(tblSalaries[[#This Row],[Currency]],tblXrate[],2,FALSE)</f>
        <v>32054.250037396621</v>
      </c>
      <c r="H1131" s="6" t="s">
        <v>278</v>
      </c>
      <c r="I1131" s="6" t="s">
        <v>52</v>
      </c>
      <c r="J1131" s="6" t="s">
        <v>8</v>
      </c>
      <c r="K1131" s="6" t="str">
        <f>VLOOKUP(tblSalaries[[#This Row],[Where do you work]],tblCountries[[Actual]:[Mapping]],2,FALSE)</f>
        <v>India</v>
      </c>
      <c r="L1131" s="6" t="str">
        <f>VLOOKUP(tblSalaries[[#This Row],[clean Country]],tblCountries[[Mapping]:[Region]],2,FALSE)</f>
        <v>Asia</v>
      </c>
      <c r="M1131" s="6">
        <f>VLOOKUP(tblSalaries[[#This Row],[clean Country]],tblCountries[[Mapping]:[geo_latitude]],3,FALSE)</f>
        <v>79.718824157759499</v>
      </c>
      <c r="N1131" s="6">
        <f>VLOOKUP(tblSalaries[[#This Row],[clean Country]],tblCountries[[Mapping]:[geo_latitude]],4,FALSE)</f>
        <v>22.134914550529199</v>
      </c>
      <c r="O1131" s="6" t="s">
        <v>25</v>
      </c>
      <c r="P1131" s="6"/>
      <c r="Q1131" s="6" t="str">
        <f>IF(tblSalaries[[#This Row],[Years of Experience]]&lt;5,"&lt;5",IF(tblSalaries[[#This Row],[Years of Experience]]&lt;10,"&lt;10",IF(tblSalaries[[#This Row],[Years of Experience]]&lt;15,"&lt;15",IF(tblSalaries[[#This Row],[Years of Experience]]&lt;20,"&lt;20"," &gt;20"))))</f>
        <v>&lt;5</v>
      </c>
      <c r="R1131" s="14">
        <v>1114</v>
      </c>
      <c r="S1131" s="14">
        <f>VLOOKUP(tblSalaries[[#This Row],[clean Country]],Table3[[Country]:[GNI]],2,FALSE)</f>
        <v>3400</v>
      </c>
      <c r="T1131" s="18">
        <f>tblSalaries[[#This Row],[Salary in USD]]/tblSalaries[[#This Row],[PPP GNI]]</f>
        <v>9.4277205992343003</v>
      </c>
      <c r="U1131" s="27">
        <f>IF(ISNUMBER(VLOOKUP(tblSalaries[[#This Row],[clean Country]],calc!$B$22:$C$127,2,TRUE)),tblSalaries[[#This Row],[Salary in USD]],0.001)</f>
        <v>32054.250037396621</v>
      </c>
    </row>
    <row r="1132" spans="2:21" ht="15" customHeight="1" x14ac:dyDescent="0.25">
      <c r="B1132" s="6" t="s">
        <v>2611</v>
      </c>
      <c r="C1132" s="7">
        <v>41055.447141203702</v>
      </c>
      <c r="D1132" s="8">
        <v>1800000</v>
      </c>
      <c r="E1132" s="6">
        <v>1800000</v>
      </c>
      <c r="F1132" s="6" t="s">
        <v>40</v>
      </c>
      <c r="G1132" s="9">
        <f>tblSalaries[[#This Row],[clean Salary (in local currency)]]*VLOOKUP(tblSalaries[[#This Row],[Currency]],tblXrate[],2,FALSE)</f>
        <v>32054.250037396621</v>
      </c>
      <c r="H1132" s="6" t="s">
        <v>718</v>
      </c>
      <c r="I1132" s="6" t="s">
        <v>52</v>
      </c>
      <c r="J1132" s="6" t="s">
        <v>8</v>
      </c>
      <c r="K1132" s="6" t="str">
        <f>VLOOKUP(tblSalaries[[#This Row],[Where do you work]],tblCountries[[Actual]:[Mapping]],2,FALSE)</f>
        <v>India</v>
      </c>
      <c r="L1132" s="6" t="str">
        <f>VLOOKUP(tblSalaries[[#This Row],[clean Country]],tblCountries[[Mapping]:[Region]],2,FALSE)</f>
        <v>Asia</v>
      </c>
      <c r="M1132" s="6">
        <f>VLOOKUP(tblSalaries[[#This Row],[clean Country]],tblCountries[[Mapping]:[geo_latitude]],3,FALSE)</f>
        <v>79.718824157759499</v>
      </c>
      <c r="N1132" s="6">
        <f>VLOOKUP(tblSalaries[[#This Row],[clean Country]],tblCountries[[Mapping]:[geo_latitude]],4,FALSE)</f>
        <v>22.134914550529199</v>
      </c>
      <c r="O1132" s="6" t="s">
        <v>18</v>
      </c>
      <c r="P1132" s="6">
        <v>10</v>
      </c>
      <c r="Q1132" s="6" t="str">
        <f>IF(tblSalaries[[#This Row],[Years of Experience]]&lt;5,"&lt;5",IF(tblSalaries[[#This Row],[Years of Experience]]&lt;10,"&lt;10",IF(tblSalaries[[#This Row],[Years of Experience]]&lt;15,"&lt;15",IF(tblSalaries[[#This Row],[Years of Experience]]&lt;20,"&lt;20"," &gt;20"))))</f>
        <v>&lt;15</v>
      </c>
      <c r="R1132" s="14">
        <v>1115</v>
      </c>
      <c r="S1132" s="14">
        <f>VLOOKUP(tblSalaries[[#This Row],[clean Country]],Table3[[Country]:[GNI]],2,FALSE)</f>
        <v>3400</v>
      </c>
      <c r="T1132" s="18">
        <f>tblSalaries[[#This Row],[Salary in USD]]/tblSalaries[[#This Row],[PPP GNI]]</f>
        <v>9.4277205992343003</v>
      </c>
      <c r="U1132" s="27">
        <f>IF(ISNUMBER(VLOOKUP(tblSalaries[[#This Row],[clean Country]],calc!$B$22:$C$127,2,TRUE)),tblSalaries[[#This Row],[Salary in USD]],0.001)</f>
        <v>32054.250037396621</v>
      </c>
    </row>
    <row r="1133" spans="2:21" ht="15" customHeight="1" x14ac:dyDescent="0.25">
      <c r="B1133" s="6" t="s">
        <v>3581</v>
      </c>
      <c r="C1133" s="7">
        <v>41062.13113425926</v>
      </c>
      <c r="D1133" s="8">
        <v>1800000</v>
      </c>
      <c r="E1133" s="6">
        <v>1800000</v>
      </c>
      <c r="F1133" s="6" t="s">
        <v>40</v>
      </c>
      <c r="G1133" s="9">
        <f>tblSalaries[[#This Row],[clean Salary (in local currency)]]*VLOOKUP(tblSalaries[[#This Row],[Currency]],tblXrate[],2,FALSE)</f>
        <v>32054.250037396621</v>
      </c>
      <c r="H1133" s="6" t="s">
        <v>256</v>
      </c>
      <c r="I1133" s="6" t="s">
        <v>20</v>
      </c>
      <c r="J1133" s="6" t="s">
        <v>8</v>
      </c>
      <c r="K1133" s="6" t="str">
        <f>VLOOKUP(tblSalaries[[#This Row],[Where do you work]],tblCountries[[Actual]:[Mapping]],2,FALSE)</f>
        <v>India</v>
      </c>
      <c r="L1133" s="6" t="str">
        <f>VLOOKUP(tblSalaries[[#This Row],[clean Country]],tblCountries[[Mapping]:[Region]],2,FALSE)</f>
        <v>Asia</v>
      </c>
      <c r="M1133" s="6">
        <f>VLOOKUP(tblSalaries[[#This Row],[clean Country]],tblCountries[[Mapping]:[geo_latitude]],3,FALSE)</f>
        <v>79.718824157759499</v>
      </c>
      <c r="N1133" s="6">
        <f>VLOOKUP(tblSalaries[[#This Row],[clean Country]],tblCountries[[Mapping]:[geo_latitude]],4,FALSE)</f>
        <v>22.134914550529199</v>
      </c>
      <c r="O1133" s="6" t="s">
        <v>13</v>
      </c>
      <c r="P1133" s="6">
        <v>1</v>
      </c>
      <c r="Q1133" s="6" t="str">
        <f>IF(tblSalaries[[#This Row],[Years of Experience]]&lt;5,"&lt;5",IF(tblSalaries[[#This Row],[Years of Experience]]&lt;10,"&lt;10",IF(tblSalaries[[#This Row],[Years of Experience]]&lt;15,"&lt;15",IF(tblSalaries[[#This Row],[Years of Experience]]&lt;20,"&lt;20"," &gt;20"))))</f>
        <v>&lt;5</v>
      </c>
      <c r="R1133" s="14">
        <v>1116</v>
      </c>
      <c r="S1133" s="14">
        <f>VLOOKUP(tblSalaries[[#This Row],[clean Country]],Table3[[Country]:[GNI]],2,FALSE)</f>
        <v>3400</v>
      </c>
      <c r="T1133" s="18">
        <f>tblSalaries[[#This Row],[Salary in USD]]/tblSalaries[[#This Row],[PPP GNI]]</f>
        <v>9.4277205992343003</v>
      </c>
      <c r="U1133" s="27">
        <f>IF(ISNUMBER(VLOOKUP(tblSalaries[[#This Row],[clean Country]],calc!$B$22:$C$127,2,TRUE)),tblSalaries[[#This Row],[Salary in USD]],0.001)</f>
        <v>32054.250037396621</v>
      </c>
    </row>
    <row r="1134" spans="2:21" ht="15" customHeight="1" x14ac:dyDescent="0.25">
      <c r="B1134" s="6" t="s">
        <v>2846</v>
      </c>
      <c r="C1134" s="7">
        <v>41056.13853009259</v>
      </c>
      <c r="D1134" s="8">
        <v>32000</v>
      </c>
      <c r="E1134" s="6">
        <v>32000</v>
      </c>
      <c r="F1134" s="6" t="s">
        <v>6</v>
      </c>
      <c r="G1134" s="9">
        <f>tblSalaries[[#This Row],[clean Salary (in local currency)]]*VLOOKUP(tblSalaries[[#This Row],[Currency]],tblXrate[],2,FALSE)</f>
        <v>32000</v>
      </c>
      <c r="H1134" s="6" t="s">
        <v>986</v>
      </c>
      <c r="I1134" s="6" t="s">
        <v>52</v>
      </c>
      <c r="J1134" s="6" t="s">
        <v>15</v>
      </c>
      <c r="K1134" s="6" t="str">
        <f>VLOOKUP(tblSalaries[[#This Row],[Where do you work]],tblCountries[[Actual]:[Mapping]],2,FALSE)</f>
        <v>USA</v>
      </c>
      <c r="L1134" s="6" t="str">
        <f>VLOOKUP(tblSalaries[[#This Row],[clean Country]],tblCountries[[Mapping]:[Region]],2,FALSE)</f>
        <v>America</v>
      </c>
      <c r="M1134" s="6">
        <f>VLOOKUP(tblSalaries[[#This Row],[clean Country]],tblCountries[[Mapping]:[geo_latitude]],3,FALSE)</f>
        <v>-100.37109375</v>
      </c>
      <c r="N1134" s="6">
        <f>VLOOKUP(tblSalaries[[#This Row],[clean Country]],tblCountries[[Mapping]:[geo_latitude]],4,FALSE)</f>
        <v>40.580584664127599</v>
      </c>
      <c r="O1134" s="6" t="s">
        <v>9</v>
      </c>
      <c r="P1134" s="6">
        <v>1</v>
      </c>
      <c r="Q1134" s="6" t="str">
        <f>IF(tblSalaries[[#This Row],[Years of Experience]]&lt;5,"&lt;5",IF(tblSalaries[[#This Row],[Years of Experience]]&lt;10,"&lt;10",IF(tblSalaries[[#This Row],[Years of Experience]]&lt;15,"&lt;15",IF(tblSalaries[[#This Row],[Years of Experience]]&lt;20,"&lt;20"," &gt;20"))))</f>
        <v>&lt;5</v>
      </c>
      <c r="R1134" s="14">
        <v>1117</v>
      </c>
      <c r="S1134" s="14">
        <f>VLOOKUP(tblSalaries[[#This Row],[clean Country]],Table3[[Country]:[GNI]],2,FALSE)</f>
        <v>47310</v>
      </c>
      <c r="T1134" s="18">
        <f>tblSalaries[[#This Row],[Salary in USD]]/tblSalaries[[#This Row],[PPP GNI]]</f>
        <v>0.67638976960473474</v>
      </c>
      <c r="U1134" s="27">
        <f>IF(ISNUMBER(VLOOKUP(tblSalaries[[#This Row],[clean Country]],calc!$B$22:$C$127,2,TRUE)),tblSalaries[[#This Row],[Salary in USD]],0.001)</f>
        <v>1E-3</v>
      </c>
    </row>
    <row r="1135" spans="2:21" ht="15" customHeight="1" x14ac:dyDescent="0.25">
      <c r="B1135" s="6" t="s">
        <v>3479</v>
      </c>
      <c r="C1135" s="7">
        <v>41059.976388888892</v>
      </c>
      <c r="D1135" s="8">
        <v>32000</v>
      </c>
      <c r="E1135" s="6">
        <v>32000</v>
      </c>
      <c r="F1135" s="6" t="s">
        <v>6</v>
      </c>
      <c r="G1135" s="9">
        <f>tblSalaries[[#This Row],[clean Salary (in local currency)]]*VLOOKUP(tblSalaries[[#This Row],[Currency]],tblXrate[],2,FALSE)</f>
        <v>32000</v>
      </c>
      <c r="H1135" s="6" t="s">
        <v>1657</v>
      </c>
      <c r="I1135" s="6" t="s">
        <v>3999</v>
      </c>
      <c r="J1135" s="6" t="s">
        <v>15</v>
      </c>
      <c r="K1135" s="6" t="str">
        <f>VLOOKUP(tblSalaries[[#This Row],[Where do you work]],tblCountries[[Actual]:[Mapping]],2,FALSE)</f>
        <v>USA</v>
      </c>
      <c r="L1135" s="6" t="str">
        <f>VLOOKUP(tblSalaries[[#This Row],[clean Country]],tblCountries[[Mapping]:[Region]],2,FALSE)</f>
        <v>America</v>
      </c>
      <c r="M1135" s="6">
        <f>VLOOKUP(tblSalaries[[#This Row],[clean Country]],tblCountries[[Mapping]:[geo_latitude]],3,FALSE)</f>
        <v>-100.37109375</v>
      </c>
      <c r="N1135" s="6">
        <f>VLOOKUP(tblSalaries[[#This Row],[clean Country]],tblCountries[[Mapping]:[geo_latitude]],4,FALSE)</f>
        <v>40.580584664127599</v>
      </c>
      <c r="O1135" s="6" t="s">
        <v>9</v>
      </c>
      <c r="P1135" s="6">
        <v>10</v>
      </c>
      <c r="Q1135" s="6" t="str">
        <f>IF(tblSalaries[[#This Row],[Years of Experience]]&lt;5,"&lt;5",IF(tblSalaries[[#This Row],[Years of Experience]]&lt;10,"&lt;10",IF(tblSalaries[[#This Row],[Years of Experience]]&lt;15,"&lt;15",IF(tblSalaries[[#This Row],[Years of Experience]]&lt;20,"&lt;20"," &gt;20"))))</f>
        <v>&lt;15</v>
      </c>
      <c r="R1135" s="14">
        <v>1118</v>
      </c>
      <c r="S1135" s="14">
        <f>VLOOKUP(tblSalaries[[#This Row],[clean Country]],Table3[[Country]:[GNI]],2,FALSE)</f>
        <v>47310</v>
      </c>
      <c r="T1135" s="18">
        <f>tblSalaries[[#This Row],[Salary in USD]]/tblSalaries[[#This Row],[PPP GNI]]</f>
        <v>0.67638976960473474</v>
      </c>
      <c r="U1135" s="27">
        <f>IF(ISNUMBER(VLOOKUP(tblSalaries[[#This Row],[clean Country]],calc!$B$22:$C$127,2,TRUE)),tblSalaries[[#This Row],[Salary in USD]],0.001)</f>
        <v>1E-3</v>
      </c>
    </row>
    <row r="1136" spans="2:21" ht="15" customHeight="1" x14ac:dyDescent="0.25">
      <c r="B1136" s="6" t="s">
        <v>2313</v>
      </c>
      <c r="C1136" s="7">
        <v>41055.058368055557</v>
      </c>
      <c r="D1136" s="8" t="s">
        <v>384</v>
      </c>
      <c r="E1136" s="6">
        <v>20000</v>
      </c>
      <c r="F1136" s="6" t="s">
        <v>69</v>
      </c>
      <c r="G1136" s="9">
        <f>tblSalaries[[#This Row],[clean Salary (in local currency)]]*VLOOKUP(tblSalaries[[#This Row],[Currency]],tblXrate[],2,FALSE)</f>
        <v>31523.565441345683</v>
      </c>
      <c r="H1136" s="6" t="s">
        <v>385</v>
      </c>
      <c r="I1136" s="6" t="s">
        <v>279</v>
      </c>
      <c r="J1136" s="6" t="s">
        <v>71</v>
      </c>
      <c r="K1136" s="6" t="str">
        <f>VLOOKUP(tblSalaries[[#This Row],[Where do you work]],tblCountries[[Actual]:[Mapping]],2,FALSE)</f>
        <v>UK</v>
      </c>
      <c r="L1136" s="6" t="str">
        <f>VLOOKUP(tblSalaries[[#This Row],[clean Country]],tblCountries[[Mapping]:[Region]],2,FALSE)</f>
        <v>Europe</v>
      </c>
      <c r="M1136" s="6">
        <f>VLOOKUP(tblSalaries[[#This Row],[clean Country]],tblCountries[[Mapping]:[geo_latitude]],3,FALSE)</f>
        <v>-3.2765753000000002</v>
      </c>
      <c r="N1136" s="6">
        <f>VLOOKUP(tblSalaries[[#This Row],[clean Country]],tblCountries[[Mapping]:[geo_latitude]],4,FALSE)</f>
        <v>54.702354499999998</v>
      </c>
      <c r="O1136" s="6" t="s">
        <v>25</v>
      </c>
      <c r="P1136" s="6"/>
      <c r="Q1136" s="6" t="str">
        <f>IF(tblSalaries[[#This Row],[Years of Experience]]&lt;5,"&lt;5",IF(tblSalaries[[#This Row],[Years of Experience]]&lt;10,"&lt;10",IF(tblSalaries[[#This Row],[Years of Experience]]&lt;15,"&lt;15",IF(tblSalaries[[#This Row],[Years of Experience]]&lt;20,"&lt;20"," &gt;20"))))</f>
        <v>&lt;5</v>
      </c>
      <c r="R1136" s="14">
        <v>1119</v>
      </c>
      <c r="S1136" s="14">
        <f>VLOOKUP(tblSalaries[[#This Row],[clean Country]],Table3[[Country]:[GNI]],2,FALSE)</f>
        <v>35840</v>
      </c>
      <c r="T1136" s="18">
        <f>tblSalaries[[#This Row],[Salary in USD]]/tblSalaries[[#This Row],[PPP GNI]]</f>
        <v>0.87956376789468982</v>
      </c>
      <c r="U1136" s="27">
        <f>IF(ISNUMBER(VLOOKUP(tblSalaries[[#This Row],[clean Country]],calc!$B$22:$C$127,2,TRUE)),tblSalaries[[#This Row],[Salary in USD]],0.001)</f>
        <v>31523.565441345683</v>
      </c>
    </row>
    <row r="1137" spans="2:21" ht="15" customHeight="1" x14ac:dyDescent="0.25">
      <c r="B1137" s="6" t="s">
        <v>2552</v>
      </c>
      <c r="C1137" s="7">
        <v>41055.241805555554</v>
      </c>
      <c r="D1137" s="8" t="s">
        <v>655</v>
      </c>
      <c r="E1137" s="6">
        <v>20000</v>
      </c>
      <c r="F1137" s="6" t="s">
        <v>69</v>
      </c>
      <c r="G1137" s="9">
        <f>tblSalaries[[#This Row],[clean Salary (in local currency)]]*VLOOKUP(tblSalaries[[#This Row],[Currency]],tblXrate[],2,FALSE)</f>
        <v>31523.565441345683</v>
      </c>
      <c r="H1137" s="6" t="s">
        <v>656</v>
      </c>
      <c r="I1137" s="6" t="s">
        <v>356</v>
      </c>
      <c r="J1137" s="6" t="s">
        <v>71</v>
      </c>
      <c r="K1137" s="6" t="str">
        <f>VLOOKUP(tblSalaries[[#This Row],[Where do you work]],tblCountries[[Actual]:[Mapping]],2,FALSE)</f>
        <v>UK</v>
      </c>
      <c r="L1137" s="6" t="str">
        <f>VLOOKUP(tblSalaries[[#This Row],[clean Country]],tblCountries[[Mapping]:[Region]],2,FALSE)</f>
        <v>Europe</v>
      </c>
      <c r="M1137" s="6">
        <f>VLOOKUP(tblSalaries[[#This Row],[clean Country]],tblCountries[[Mapping]:[geo_latitude]],3,FALSE)</f>
        <v>-3.2765753000000002</v>
      </c>
      <c r="N1137" s="6">
        <f>VLOOKUP(tblSalaries[[#This Row],[clean Country]],tblCountries[[Mapping]:[geo_latitude]],4,FALSE)</f>
        <v>54.702354499999998</v>
      </c>
      <c r="O1137" s="6" t="s">
        <v>9</v>
      </c>
      <c r="P1137" s="6"/>
      <c r="Q1137" s="6" t="str">
        <f>IF(tblSalaries[[#This Row],[Years of Experience]]&lt;5,"&lt;5",IF(tblSalaries[[#This Row],[Years of Experience]]&lt;10,"&lt;10",IF(tblSalaries[[#This Row],[Years of Experience]]&lt;15,"&lt;15",IF(tblSalaries[[#This Row],[Years of Experience]]&lt;20,"&lt;20"," &gt;20"))))</f>
        <v>&lt;5</v>
      </c>
      <c r="R1137" s="14">
        <v>1120</v>
      </c>
      <c r="S1137" s="14">
        <f>VLOOKUP(tblSalaries[[#This Row],[clean Country]],Table3[[Country]:[GNI]],2,FALSE)</f>
        <v>35840</v>
      </c>
      <c r="T1137" s="18">
        <f>tblSalaries[[#This Row],[Salary in USD]]/tblSalaries[[#This Row],[PPP GNI]]</f>
        <v>0.87956376789468982</v>
      </c>
      <c r="U1137" s="27">
        <f>IF(ISNUMBER(VLOOKUP(tblSalaries[[#This Row],[clean Country]],calc!$B$22:$C$127,2,TRUE)),tblSalaries[[#This Row],[Salary in USD]],0.001)</f>
        <v>31523.565441345683</v>
      </c>
    </row>
    <row r="1138" spans="2:21" ht="15" customHeight="1" x14ac:dyDescent="0.25">
      <c r="B1138" s="6" t="s">
        <v>3065</v>
      </c>
      <c r="C1138" s="7">
        <v>41057.649675925924</v>
      </c>
      <c r="D1138" s="8">
        <v>20000</v>
      </c>
      <c r="E1138" s="6">
        <v>20000</v>
      </c>
      <c r="F1138" s="6" t="s">
        <v>69</v>
      </c>
      <c r="G1138" s="9">
        <f>tblSalaries[[#This Row],[clean Salary (in local currency)]]*VLOOKUP(tblSalaries[[#This Row],[Currency]],tblXrate[],2,FALSE)</f>
        <v>31523.565441345683</v>
      </c>
      <c r="H1138" s="6" t="s">
        <v>1218</v>
      </c>
      <c r="I1138" s="6" t="s">
        <v>20</v>
      </c>
      <c r="J1138" s="6" t="s">
        <v>71</v>
      </c>
      <c r="K1138" s="6" t="str">
        <f>VLOOKUP(tblSalaries[[#This Row],[Where do you work]],tblCountries[[Actual]:[Mapping]],2,FALSE)</f>
        <v>UK</v>
      </c>
      <c r="L1138" s="6" t="str">
        <f>VLOOKUP(tblSalaries[[#This Row],[clean Country]],tblCountries[[Mapping]:[Region]],2,FALSE)</f>
        <v>Europe</v>
      </c>
      <c r="M1138" s="6">
        <f>VLOOKUP(tblSalaries[[#This Row],[clean Country]],tblCountries[[Mapping]:[geo_latitude]],3,FALSE)</f>
        <v>-3.2765753000000002</v>
      </c>
      <c r="N1138" s="6">
        <f>VLOOKUP(tblSalaries[[#This Row],[clean Country]],tblCountries[[Mapping]:[geo_latitude]],4,FALSE)</f>
        <v>54.702354499999998</v>
      </c>
      <c r="O1138" s="6" t="s">
        <v>9</v>
      </c>
      <c r="P1138" s="6">
        <v>1</v>
      </c>
      <c r="Q1138" s="6" t="str">
        <f>IF(tblSalaries[[#This Row],[Years of Experience]]&lt;5,"&lt;5",IF(tblSalaries[[#This Row],[Years of Experience]]&lt;10,"&lt;10",IF(tblSalaries[[#This Row],[Years of Experience]]&lt;15,"&lt;15",IF(tblSalaries[[#This Row],[Years of Experience]]&lt;20,"&lt;20"," &gt;20"))))</f>
        <v>&lt;5</v>
      </c>
      <c r="R1138" s="14">
        <v>1121</v>
      </c>
      <c r="S1138" s="14">
        <f>VLOOKUP(tblSalaries[[#This Row],[clean Country]],Table3[[Country]:[GNI]],2,FALSE)</f>
        <v>35840</v>
      </c>
      <c r="T1138" s="18">
        <f>tblSalaries[[#This Row],[Salary in USD]]/tblSalaries[[#This Row],[PPP GNI]]</f>
        <v>0.87956376789468982</v>
      </c>
      <c r="U1138" s="27">
        <f>IF(ISNUMBER(VLOOKUP(tblSalaries[[#This Row],[clean Country]],calc!$B$22:$C$127,2,TRUE)),tblSalaries[[#This Row],[Salary in USD]],0.001)</f>
        <v>31523.565441345683</v>
      </c>
    </row>
    <row r="1139" spans="2:21" ht="15" customHeight="1" x14ac:dyDescent="0.25">
      <c r="B1139" s="6" t="s">
        <v>3237</v>
      </c>
      <c r="C1139" s="7">
        <v>41058.311585648145</v>
      </c>
      <c r="D1139" s="8">
        <v>20000</v>
      </c>
      <c r="E1139" s="6">
        <v>20000</v>
      </c>
      <c r="F1139" s="6" t="s">
        <v>69</v>
      </c>
      <c r="G1139" s="9">
        <f>tblSalaries[[#This Row],[clean Salary (in local currency)]]*VLOOKUP(tblSalaries[[#This Row],[Currency]],tblXrate[],2,FALSE)</f>
        <v>31523.565441345683</v>
      </c>
      <c r="H1139" s="6" t="s">
        <v>1407</v>
      </c>
      <c r="I1139" s="6" t="s">
        <v>20</v>
      </c>
      <c r="J1139" s="6" t="s">
        <v>71</v>
      </c>
      <c r="K1139" s="6" t="str">
        <f>VLOOKUP(tblSalaries[[#This Row],[Where do you work]],tblCountries[[Actual]:[Mapping]],2,FALSE)</f>
        <v>UK</v>
      </c>
      <c r="L1139" s="6" t="str">
        <f>VLOOKUP(tblSalaries[[#This Row],[clean Country]],tblCountries[[Mapping]:[Region]],2,FALSE)</f>
        <v>Europe</v>
      </c>
      <c r="M1139" s="6">
        <f>VLOOKUP(tblSalaries[[#This Row],[clean Country]],tblCountries[[Mapping]:[geo_latitude]],3,FALSE)</f>
        <v>-3.2765753000000002</v>
      </c>
      <c r="N1139" s="6">
        <f>VLOOKUP(tblSalaries[[#This Row],[clean Country]],tblCountries[[Mapping]:[geo_latitude]],4,FALSE)</f>
        <v>54.702354499999998</v>
      </c>
      <c r="O1139" s="6" t="s">
        <v>9</v>
      </c>
      <c r="P1139" s="6">
        <v>1</v>
      </c>
      <c r="Q1139" s="6" t="str">
        <f>IF(tblSalaries[[#This Row],[Years of Experience]]&lt;5,"&lt;5",IF(tblSalaries[[#This Row],[Years of Experience]]&lt;10,"&lt;10",IF(tblSalaries[[#This Row],[Years of Experience]]&lt;15,"&lt;15",IF(tblSalaries[[#This Row],[Years of Experience]]&lt;20,"&lt;20"," &gt;20"))))</f>
        <v>&lt;5</v>
      </c>
      <c r="R1139" s="14">
        <v>1122</v>
      </c>
      <c r="S1139" s="14">
        <f>VLOOKUP(tblSalaries[[#This Row],[clean Country]],Table3[[Country]:[GNI]],2,FALSE)</f>
        <v>35840</v>
      </c>
      <c r="T1139" s="18">
        <f>tblSalaries[[#This Row],[Salary in USD]]/tblSalaries[[#This Row],[PPP GNI]]</f>
        <v>0.87956376789468982</v>
      </c>
      <c r="U1139" s="27">
        <f>IF(ISNUMBER(VLOOKUP(tblSalaries[[#This Row],[clean Country]],calc!$B$22:$C$127,2,TRUE)),tblSalaries[[#This Row],[Salary in USD]],0.001)</f>
        <v>31523.565441345683</v>
      </c>
    </row>
    <row r="1140" spans="2:21" ht="15" customHeight="1" x14ac:dyDescent="0.25">
      <c r="B1140" s="6" t="s">
        <v>3576</v>
      </c>
      <c r="C1140" s="7">
        <v>41061.97896990741</v>
      </c>
      <c r="D1140" s="8" t="s">
        <v>655</v>
      </c>
      <c r="E1140" s="6">
        <v>20000</v>
      </c>
      <c r="F1140" s="6" t="s">
        <v>69</v>
      </c>
      <c r="G1140" s="9">
        <f>tblSalaries[[#This Row],[clean Salary (in local currency)]]*VLOOKUP(tblSalaries[[#This Row],[Currency]],tblXrate[],2,FALSE)</f>
        <v>31523.565441345683</v>
      </c>
      <c r="H1140" s="6" t="s">
        <v>386</v>
      </c>
      <c r="I1140" s="6" t="s">
        <v>20</v>
      </c>
      <c r="J1140" s="6" t="s">
        <v>71</v>
      </c>
      <c r="K1140" s="6" t="str">
        <f>VLOOKUP(tblSalaries[[#This Row],[Where do you work]],tblCountries[[Actual]:[Mapping]],2,FALSE)</f>
        <v>UK</v>
      </c>
      <c r="L1140" s="6" t="str">
        <f>VLOOKUP(tblSalaries[[#This Row],[clean Country]],tblCountries[[Mapping]:[Region]],2,FALSE)</f>
        <v>Europe</v>
      </c>
      <c r="M1140" s="6">
        <f>VLOOKUP(tblSalaries[[#This Row],[clean Country]],tblCountries[[Mapping]:[geo_latitude]],3,FALSE)</f>
        <v>-3.2765753000000002</v>
      </c>
      <c r="N1140" s="6">
        <f>VLOOKUP(tblSalaries[[#This Row],[clean Country]],tblCountries[[Mapping]:[geo_latitude]],4,FALSE)</f>
        <v>54.702354499999998</v>
      </c>
      <c r="O1140" s="6" t="s">
        <v>13</v>
      </c>
      <c r="P1140" s="6">
        <v>3</v>
      </c>
      <c r="Q1140" s="6" t="str">
        <f>IF(tblSalaries[[#This Row],[Years of Experience]]&lt;5,"&lt;5",IF(tblSalaries[[#This Row],[Years of Experience]]&lt;10,"&lt;10",IF(tblSalaries[[#This Row],[Years of Experience]]&lt;15,"&lt;15",IF(tblSalaries[[#This Row],[Years of Experience]]&lt;20,"&lt;20"," &gt;20"))))</f>
        <v>&lt;5</v>
      </c>
      <c r="R1140" s="14">
        <v>1123</v>
      </c>
      <c r="S1140" s="14">
        <f>VLOOKUP(tblSalaries[[#This Row],[clean Country]],Table3[[Country]:[GNI]],2,FALSE)</f>
        <v>35840</v>
      </c>
      <c r="T1140" s="18">
        <f>tblSalaries[[#This Row],[Salary in USD]]/tblSalaries[[#This Row],[PPP GNI]]</f>
        <v>0.87956376789468982</v>
      </c>
      <c r="U1140" s="27">
        <f>IF(ISNUMBER(VLOOKUP(tblSalaries[[#This Row],[clean Country]],calc!$B$22:$C$127,2,TRUE)),tblSalaries[[#This Row],[Salary in USD]],0.001)</f>
        <v>31523.565441345683</v>
      </c>
    </row>
    <row r="1141" spans="2:21" ht="15" customHeight="1" x14ac:dyDescent="0.25">
      <c r="B1141" s="6" t="s">
        <v>3825</v>
      </c>
      <c r="C1141" s="7">
        <v>41075.73300925926</v>
      </c>
      <c r="D1141" s="8">
        <v>20000</v>
      </c>
      <c r="E1141" s="6">
        <v>20000</v>
      </c>
      <c r="F1141" s="6" t="s">
        <v>69</v>
      </c>
      <c r="G1141" s="9">
        <f>tblSalaries[[#This Row],[clean Salary (in local currency)]]*VLOOKUP(tblSalaries[[#This Row],[Currency]],tblXrate[],2,FALSE)</f>
        <v>31523.565441345683</v>
      </c>
      <c r="H1141" s="6" t="s">
        <v>310</v>
      </c>
      <c r="I1141" s="6" t="s">
        <v>310</v>
      </c>
      <c r="J1141" s="6" t="s">
        <v>71</v>
      </c>
      <c r="K1141" s="6" t="str">
        <f>VLOOKUP(tblSalaries[[#This Row],[Where do you work]],tblCountries[[Actual]:[Mapping]],2,FALSE)</f>
        <v>UK</v>
      </c>
      <c r="L1141" s="6" t="str">
        <f>VLOOKUP(tblSalaries[[#This Row],[clean Country]],tblCountries[[Mapping]:[Region]],2,FALSE)</f>
        <v>Europe</v>
      </c>
      <c r="M1141" s="6">
        <f>VLOOKUP(tblSalaries[[#This Row],[clean Country]],tblCountries[[Mapping]:[geo_latitude]],3,FALSE)</f>
        <v>-3.2765753000000002</v>
      </c>
      <c r="N1141" s="6">
        <f>VLOOKUP(tblSalaries[[#This Row],[clean Country]],tblCountries[[Mapping]:[geo_latitude]],4,FALSE)</f>
        <v>54.702354499999998</v>
      </c>
      <c r="O1141" s="6" t="s">
        <v>18</v>
      </c>
      <c r="P1141" s="6">
        <v>10</v>
      </c>
      <c r="Q1141" s="6" t="str">
        <f>IF(tblSalaries[[#This Row],[Years of Experience]]&lt;5,"&lt;5",IF(tblSalaries[[#This Row],[Years of Experience]]&lt;10,"&lt;10",IF(tblSalaries[[#This Row],[Years of Experience]]&lt;15,"&lt;15",IF(tblSalaries[[#This Row],[Years of Experience]]&lt;20,"&lt;20"," &gt;20"))))</f>
        <v>&lt;15</v>
      </c>
      <c r="R1141" s="14">
        <v>1124</v>
      </c>
      <c r="S1141" s="14">
        <f>VLOOKUP(tblSalaries[[#This Row],[clean Country]],Table3[[Country]:[GNI]],2,FALSE)</f>
        <v>35840</v>
      </c>
      <c r="T1141" s="18">
        <f>tblSalaries[[#This Row],[Salary in USD]]/tblSalaries[[#This Row],[PPP GNI]]</f>
        <v>0.87956376789468982</v>
      </c>
      <c r="U1141" s="27">
        <f>IF(ISNUMBER(VLOOKUP(tblSalaries[[#This Row],[clean Country]],calc!$B$22:$C$127,2,TRUE)),tblSalaries[[#This Row],[Salary in USD]],0.001)</f>
        <v>31523.565441345683</v>
      </c>
    </row>
    <row r="1142" spans="2:21" ht="15" customHeight="1" x14ac:dyDescent="0.25">
      <c r="B1142" s="6" t="s">
        <v>2092</v>
      </c>
      <c r="C1142" s="7">
        <v>41055.007881944446</v>
      </c>
      <c r="D1142" s="8" t="s">
        <v>141</v>
      </c>
      <c r="E1142" s="6">
        <v>31330</v>
      </c>
      <c r="F1142" s="6" t="s">
        <v>6</v>
      </c>
      <c r="G1142" s="9">
        <f>tblSalaries[[#This Row],[clean Salary (in local currency)]]*VLOOKUP(tblSalaries[[#This Row],[Currency]],tblXrate[],2,FALSE)</f>
        <v>31330</v>
      </c>
      <c r="H1142" s="6" t="s">
        <v>142</v>
      </c>
      <c r="I1142" s="6" t="s">
        <v>20</v>
      </c>
      <c r="J1142" s="6" t="s">
        <v>143</v>
      </c>
      <c r="K1142" s="6" t="str">
        <f>VLOOKUP(tblSalaries[[#This Row],[Where do you work]],tblCountries[[Actual]:[Mapping]],2,FALSE)</f>
        <v>Brazil</v>
      </c>
      <c r="L1142" s="6" t="str">
        <f>VLOOKUP(tblSalaries[[#This Row],[clean Country]],tblCountries[[Mapping]:[Region]],2,FALSE)</f>
        <v>Latin America</v>
      </c>
      <c r="M1142" s="6">
        <f>VLOOKUP(tblSalaries[[#This Row],[clean Country]],tblCountries[[Mapping]:[geo_latitude]],3,FALSE)</f>
        <v>-52.856287736986999</v>
      </c>
      <c r="N1142" s="6">
        <f>VLOOKUP(tblSalaries[[#This Row],[clean Country]],tblCountries[[Mapping]:[geo_latitude]],4,FALSE)</f>
        <v>-10.840474551047899</v>
      </c>
      <c r="O1142" s="6" t="s">
        <v>13</v>
      </c>
      <c r="P1142" s="6"/>
      <c r="Q1142" s="6" t="str">
        <f>IF(tblSalaries[[#This Row],[Years of Experience]]&lt;5,"&lt;5",IF(tblSalaries[[#This Row],[Years of Experience]]&lt;10,"&lt;10",IF(tblSalaries[[#This Row],[Years of Experience]]&lt;15,"&lt;15",IF(tblSalaries[[#This Row],[Years of Experience]]&lt;20,"&lt;20"," &gt;20"))))</f>
        <v>&lt;5</v>
      </c>
      <c r="R1142" s="14">
        <v>1125</v>
      </c>
      <c r="S1142" s="14">
        <f>VLOOKUP(tblSalaries[[#This Row],[clean Country]],Table3[[Country]:[GNI]],2,FALSE)</f>
        <v>11000</v>
      </c>
      <c r="T1142" s="18">
        <f>tblSalaries[[#This Row],[Salary in USD]]/tblSalaries[[#This Row],[PPP GNI]]</f>
        <v>2.8481818181818181</v>
      </c>
      <c r="U1142" s="27">
        <f>IF(ISNUMBER(VLOOKUP(tblSalaries[[#This Row],[clean Country]],calc!$B$22:$C$127,2,TRUE)),tblSalaries[[#This Row],[Salary in USD]],0.001)</f>
        <v>31330</v>
      </c>
    </row>
    <row r="1143" spans="2:21" ht="15" customHeight="1" x14ac:dyDescent="0.25">
      <c r="B1143" s="6" t="s">
        <v>2715</v>
      </c>
      <c r="C1143" s="7">
        <v>41055.623368055552</v>
      </c>
      <c r="D1143" s="8">
        <v>31250</v>
      </c>
      <c r="E1143" s="6">
        <v>31250</v>
      </c>
      <c r="F1143" s="6" t="s">
        <v>6</v>
      </c>
      <c r="G1143" s="9">
        <f>tblSalaries[[#This Row],[clean Salary (in local currency)]]*VLOOKUP(tblSalaries[[#This Row],[Currency]],tblXrate[],2,FALSE)</f>
        <v>31250</v>
      </c>
      <c r="H1143" s="6" t="s">
        <v>827</v>
      </c>
      <c r="I1143" s="6" t="s">
        <v>52</v>
      </c>
      <c r="J1143" s="6" t="s">
        <v>8</v>
      </c>
      <c r="K1143" s="6" t="str">
        <f>VLOOKUP(tblSalaries[[#This Row],[Where do you work]],tblCountries[[Actual]:[Mapping]],2,FALSE)</f>
        <v>India</v>
      </c>
      <c r="L1143" s="6" t="str">
        <f>VLOOKUP(tblSalaries[[#This Row],[clean Country]],tblCountries[[Mapping]:[Region]],2,FALSE)</f>
        <v>Asia</v>
      </c>
      <c r="M1143" s="6">
        <f>VLOOKUP(tblSalaries[[#This Row],[clean Country]],tblCountries[[Mapping]:[geo_latitude]],3,FALSE)</f>
        <v>79.718824157759499</v>
      </c>
      <c r="N1143" s="6">
        <f>VLOOKUP(tblSalaries[[#This Row],[clean Country]],tblCountries[[Mapping]:[geo_latitude]],4,FALSE)</f>
        <v>22.134914550529199</v>
      </c>
      <c r="O1143" s="6" t="s">
        <v>18</v>
      </c>
      <c r="P1143" s="6">
        <v>6</v>
      </c>
      <c r="Q1143" s="6" t="str">
        <f>IF(tblSalaries[[#This Row],[Years of Experience]]&lt;5,"&lt;5",IF(tblSalaries[[#This Row],[Years of Experience]]&lt;10,"&lt;10",IF(tblSalaries[[#This Row],[Years of Experience]]&lt;15,"&lt;15",IF(tblSalaries[[#This Row],[Years of Experience]]&lt;20,"&lt;20"," &gt;20"))))</f>
        <v>&lt;10</v>
      </c>
      <c r="R1143" s="14">
        <v>1126</v>
      </c>
      <c r="S1143" s="14">
        <f>VLOOKUP(tblSalaries[[#This Row],[clean Country]],Table3[[Country]:[GNI]],2,FALSE)</f>
        <v>3400</v>
      </c>
      <c r="T1143" s="18">
        <f>tblSalaries[[#This Row],[Salary in USD]]/tblSalaries[[#This Row],[PPP GNI]]</f>
        <v>9.1911764705882355</v>
      </c>
      <c r="U1143" s="27">
        <f>IF(ISNUMBER(VLOOKUP(tblSalaries[[#This Row],[clean Country]],calc!$B$22:$C$127,2,TRUE)),tblSalaries[[#This Row],[Salary in USD]],0.001)</f>
        <v>31250</v>
      </c>
    </row>
    <row r="1144" spans="2:21" ht="15" customHeight="1" x14ac:dyDescent="0.25">
      <c r="B1144" s="6" t="s">
        <v>3541</v>
      </c>
      <c r="C1144" s="7">
        <v>41061.106273148151</v>
      </c>
      <c r="D1144" s="8">
        <v>31200</v>
      </c>
      <c r="E1144" s="6">
        <v>31200</v>
      </c>
      <c r="F1144" s="6" t="s">
        <v>6</v>
      </c>
      <c r="G1144" s="9">
        <f>tblSalaries[[#This Row],[clean Salary (in local currency)]]*VLOOKUP(tblSalaries[[#This Row],[Currency]],tblXrate[],2,FALSE)</f>
        <v>31200</v>
      </c>
      <c r="H1144" s="6" t="s">
        <v>153</v>
      </c>
      <c r="I1144" s="6" t="s">
        <v>20</v>
      </c>
      <c r="J1144" s="6" t="s">
        <v>15</v>
      </c>
      <c r="K1144" s="6" t="str">
        <f>VLOOKUP(tblSalaries[[#This Row],[Where do you work]],tblCountries[[Actual]:[Mapping]],2,FALSE)</f>
        <v>USA</v>
      </c>
      <c r="L1144" s="6" t="str">
        <f>VLOOKUP(tblSalaries[[#This Row],[clean Country]],tblCountries[[Mapping]:[Region]],2,FALSE)</f>
        <v>America</v>
      </c>
      <c r="M1144" s="6">
        <f>VLOOKUP(tblSalaries[[#This Row],[clean Country]],tblCountries[[Mapping]:[geo_latitude]],3,FALSE)</f>
        <v>-100.37109375</v>
      </c>
      <c r="N1144" s="6">
        <f>VLOOKUP(tblSalaries[[#This Row],[clean Country]],tblCountries[[Mapping]:[geo_latitude]],4,FALSE)</f>
        <v>40.580584664127599</v>
      </c>
      <c r="O1144" s="6" t="s">
        <v>9</v>
      </c>
      <c r="P1144" s="6">
        <v>15</v>
      </c>
      <c r="Q1144" s="6" t="str">
        <f>IF(tblSalaries[[#This Row],[Years of Experience]]&lt;5,"&lt;5",IF(tblSalaries[[#This Row],[Years of Experience]]&lt;10,"&lt;10",IF(tblSalaries[[#This Row],[Years of Experience]]&lt;15,"&lt;15",IF(tblSalaries[[#This Row],[Years of Experience]]&lt;20,"&lt;20"," &gt;20"))))</f>
        <v>&lt;20</v>
      </c>
      <c r="R1144" s="14">
        <v>1127</v>
      </c>
      <c r="S1144" s="14">
        <f>VLOOKUP(tblSalaries[[#This Row],[clean Country]],Table3[[Country]:[GNI]],2,FALSE)</f>
        <v>47310</v>
      </c>
      <c r="T1144" s="18">
        <f>tblSalaries[[#This Row],[Salary in USD]]/tblSalaries[[#This Row],[PPP GNI]]</f>
        <v>0.65948002536461636</v>
      </c>
      <c r="U1144" s="27">
        <f>IF(ISNUMBER(VLOOKUP(tblSalaries[[#This Row],[clean Country]],calc!$B$22:$C$127,2,TRUE)),tblSalaries[[#This Row],[Salary in USD]],0.001)</f>
        <v>1E-3</v>
      </c>
    </row>
    <row r="1145" spans="2:21" ht="15" customHeight="1" x14ac:dyDescent="0.25">
      <c r="B1145" s="6" t="s">
        <v>3633</v>
      </c>
      <c r="C1145" s="7">
        <v>41064.82371527778</v>
      </c>
      <c r="D1145" s="8" t="s">
        <v>1801</v>
      </c>
      <c r="E1145" s="6">
        <v>31200</v>
      </c>
      <c r="F1145" s="6" t="s">
        <v>6</v>
      </c>
      <c r="G1145" s="9">
        <f>tblSalaries[[#This Row],[clean Salary (in local currency)]]*VLOOKUP(tblSalaries[[#This Row],[Currency]],tblXrate[],2,FALSE)</f>
        <v>31200</v>
      </c>
      <c r="H1145" s="6" t="s">
        <v>467</v>
      </c>
      <c r="I1145" s="6" t="s">
        <v>3999</v>
      </c>
      <c r="J1145" s="6" t="s">
        <v>1802</v>
      </c>
      <c r="K1145" s="6" t="str">
        <f>VLOOKUP(tblSalaries[[#This Row],[Where do you work]],tblCountries[[Actual]:[Mapping]],2,FALSE)</f>
        <v>Israel</v>
      </c>
      <c r="L1145" s="6" t="str">
        <f>VLOOKUP(tblSalaries[[#This Row],[clean Country]],tblCountries[[Mapping]:[Region]],2,FALSE)</f>
        <v>MENA</v>
      </c>
      <c r="M1145" s="6">
        <f>VLOOKUP(tblSalaries[[#This Row],[clean Country]],tblCountries[[Mapping]:[geo_latitude]],3,FALSE)</f>
        <v>34.976029031563399</v>
      </c>
      <c r="N1145" s="6">
        <f>VLOOKUP(tblSalaries[[#This Row],[clean Country]],tblCountries[[Mapping]:[geo_latitude]],4,FALSE)</f>
        <v>31.563409567095999</v>
      </c>
      <c r="O1145" s="6" t="s">
        <v>13</v>
      </c>
      <c r="P1145" s="6">
        <v>11</v>
      </c>
      <c r="Q1145" s="6" t="str">
        <f>IF(tblSalaries[[#This Row],[Years of Experience]]&lt;5,"&lt;5",IF(tblSalaries[[#This Row],[Years of Experience]]&lt;10,"&lt;10",IF(tblSalaries[[#This Row],[Years of Experience]]&lt;15,"&lt;15",IF(tblSalaries[[#This Row],[Years of Experience]]&lt;20,"&lt;20"," &gt;20"))))</f>
        <v>&lt;15</v>
      </c>
      <c r="R1145" s="14">
        <v>1128</v>
      </c>
      <c r="S1145" s="14">
        <f>VLOOKUP(tblSalaries[[#This Row],[clean Country]],Table3[[Country]:[GNI]],2,FALSE)</f>
        <v>27660</v>
      </c>
      <c r="T1145" s="18">
        <f>tblSalaries[[#This Row],[Salary in USD]]/tblSalaries[[#This Row],[PPP GNI]]</f>
        <v>1.1279826464208242</v>
      </c>
      <c r="U1145" s="27">
        <f>IF(ISNUMBER(VLOOKUP(tblSalaries[[#This Row],[clean Country]],calc!$B$22:$C$127,2,TRUE)),tblSalaries[[#This Row],[Salary in USD]],0.001)</f>
        <v>31200</v>
      </c>
    </row>
    <row r="1146" spans="2:21" ht="15" customHeight="1" x14ac:dyDescent="0.25">
      <c r="B1146" s="6" t="s">
        <v>3714</v>
      </c>
      <c r="C1146" s="7">
        <v>41068.344375000001</v>
      </c>
      <c r="D1146" s="8">
        <v>31200</v>
      </c>
      <c r="E1146" s="6">
        <v>31200</v>
      </c>
      <c r="F1146" s="6" t="s">
        <v>6</v>
      </c>
      <c r="G1146" s="9">
        <f>tblSalaries[[#This Row],[clean Salary (in local currency)]]*VLOOKUP(tblSalaries[[#This Row],[Currency]],tblXrate[],2,FALSE)</f>
        <v>31200</v>
      </c>
      <c r="H1146" s="6" t="s">
        <v>1090</v>
      </c>
      <c r="I1146" s="6" t="s">
        <v>20</v>
      </c>
      <c r="J1146" s="6" t="s">
        <v>143</v>
      </c>
      <c r="K1146" s="6" t="str">
        <f>VLOOKUP(tblSalaries[[#This Row],[Where do you work]],tblCountries[[Actual]:[Mapping]],2,FALSE)</f>
        <v>Brazil</v>
      </c>
      <c r="L1146" s="6" t="str">
        <f>VLOOKUP(tblSalaries[[#This Row],[clean Country]],tblCountries[[Mapping]:[Region]],2,FALSE)</f>
        <v>Latin America</v>
      </c>
      <c r="M1146" s="6">
        <f>VLOOKUP(tblSalaries[[#This Row],[clean Country]],tblCountries[[Mapping]:[geo_latitude]],3,FALSE)</f>
        <v>-52.856287736986999</v>
      </c>
      <c r="N1146" s="6">
        <f>VLOOKUP(tblSalaries[[#This Row],[clean Country]],tblCountries[[Mapping]:[geo_latitude]],4,FALSE)</f>
        <v>-10.840474551047899</v>
      </c>
      <c r="O1146" s="6" t="s">
        <v>9</v>
      </c>
      <c r="P1146" s="6">
        <v>4</v>
      </c>
      <c r="Q1146" s="6" t="str">
        <f>IF(tblSalaries[[#This Row],[Years of Experience]]&lt;5,"&lt;5",IF(tblSalaries[[#This Row],[Years of Experience]]&lt;10,"&lt;10",IF(tblSalaries[[#This Row],[Years of Experience]]&lt;15,"&lt;15",IF(tblSalaries[[#This Row],[Years of Experience]]&lt;20,"&lt;20"," &gt;20"))))</f>
        <v>&lt;5</v>
      </c>
      <c r="R1146" s="14">
        <v>1129</v>
      </c>
      <c r="S1146" s="14">
        <f>VLOOKUP(tblSalaries[[#This Row],[clean Country]],Table3[[Country]:[GNI]],2,FALSE)</f>
        <v>11000</v>
      </c>
      <c r="T1146" s="18">
        <f>tblSalaries[[#This Row],[Salary in USD]]/tblSalaries[[#This Row],[PPP GNI]]</f>
        <v>2.8363636363636364</v>
      </c>
      <c r="U1146" s="27">
        <f>IF(ISNUMBER(VLOOKUP(tblSalaries[[#This Row],[clean Country]],calc!$B$22:$C$127,2,TRUE)),tblSalaries[[#This Row],[Salary in USD]],0.001)</f>
        <v>31200</v>
      </c>
    </row>
    <row r="1147" spans="2:21" ht="15" customHeight="1" x14ac:dyDescent="0.25">
      <c r="B1147" s="6" t="s">
        <v>2257</v>
      </c>
      <c r="C1147" s="7">
        <v>41055.045856481483</v>
      </c>
      <c r="D1147" s="8" t="s">
        <v>323</v>
      </c>
      <c r="E1147" s="6">
        <v>31000</v>
      </c>
      <c r="F1147" s="6" t="s">
        <v>6</v>
      </c>
      <c r="G1147" s="9">
        <f>tblSalaries[[#This Row],[clean Salary (in local currency)]]*VLOOKUP(tblSalaries[[#This Row],[Currency]],tblXrate[],2,FALSE)</f>
        <v>31000</v>
      </c>
      <c r="H1147" s="6" t="s">
        <v>324</v>
      </c>
      <c r="I1147" s="6" t="s">
        <v>20</v>
      </c>
      <c r="J1147" s="6" t="s">
        <v>15</v>
      </c>
      <c r="K1147" s="6" t="str">
        <f>VLOOKUP(tblSalaries[[#This Row],[Where do you work]],tblCountries[[Actual]:[Mapping]],2,FALSE)</f>
        <v>USA</v>
      </c>
      <c r="L1147" s="6" t="str">
        <f>VLOOKUP(tblSalaries[[#This Row],[clean Country]],tblCountries[[Mapping]:[Region]],2,FALSE)</f>
        <v>America</v>
      </c>
      <c r="M1147" s="6">
        <f>VLOOKUP(tblSalaries[[#This Row],[clean Country]],tblCountries[[Mapping]:[geo_latitude]],3,FALSE)</f>
        <v>-100.37109375</v>
      </c>
      <c r="N1147" s="6">
        <f>VLOOKUP(tblSalaries[[#This Row],[clean Country]],tblCountries[[Mapping]:[geo_latitude]],4,FALSE)</f>
        <v>40.580584664127599</v>
      </c>
      <c r="O1147" s="6" t="s">
        <v>9</v>
      </c>
      <c r="P1147" s="6"/>
      <c r="Q1147" s="6" t="str">
        <f>IF(tblSalaries[[#This Row],[Years of Experience]]&lt;5,"&lt;5",IF(tblSalaries[[#This Row],[Years of Experience]]&lt;10,"&lt;10",IF(tblSalaries[[#This Row],[Years of Experience]]&lt;15,"&lt;15",IF(tblSalaries[[#This Row],[Years of Experience]]&lt;20,"&lt;20"," &gt;20"))))</f>
        <v>&lt;5</v>
      </c>
      <c r="R1147" s="14">
        <v>1130</v>
      </c>
      <c r="S1147" s="14">
        <f>VLOOKUP(tblSalaries[[#This Row],[clean Country]],Table3[[Country]:[GNI]],2,FALSE)</f>
        <v>47310</v>
      </c>
      <c r="T1147" s="18">
        <f>tblSalaries[[#This Row],[Salary in USD]]/tblSalaries[[#This Row],[PPP GNI]]</f>
        <v>0.65525258930458674</v>
      </c>
      <c r="U1147" s="27">
        <f>IF(ISNUMBER(VLOOKUP(tblSalaries[[#This Row],[clean Country]],calc!$B$22:$C$127,2,TRUE)),tblSalaries[[#This Row],[Salary in USD]],0.001)</f>
        <v>1E-3</v>
      </c>
    </row>
    <row r="1148" spans="2:21" ht="15" customHeight="1" x14ac:dyDescent="0.25">
      <c r="B1148" s="6" t="s">
        <v>2301</v>
      </c>
      <c r="C1148" s="7">
        <v>41055.056087962963</v>
      </c>
      <c r="D1148" s="8">
        <v>31000</v>
      </c>
      <c r="E1148" s="6">
        <v>31000</v>
      </c>
      <c r="F1148" s="6" t="s">
        <v>6</v>
      </c>
      <c r="G1148" s="9">
        <f>tblSalaries[[#This Row],[clean Salary (in local currency)]]*VLOOKUP(tblSalaries[[#This Row],[Currency]],tblXrate[],2,FALSE)</f>
        <v>31000</v>
      </c>
      <c r="H1148" s="6" t="s">
        <v>372</v>
      </c>
      <c r="I1148" s="6" t="s">
        <v>67</v>
      </c>
      <c r="J1148" s="6" t="s">
        <v>15</v>
      </c>
      <c r="K1148" s="6" t="str">
        <f>VLOOKUP(tblSalaries[[#This Row],[Where do you work]],tblCountries[[Actual]:[Mapping]],2,FALSE)</f>
        <v>USA</v>
      </c>
      <c r="L1148" s="6" t="str">
        <f>VLOOKUP(tblSalaries[[#This Row],[clean Country]],tblCountries[[Mapping]:[Region]],2,FALSE)</f>
        <v>America</v>
      </c>
      <c r="M1148" s="6">
        <f>VLOOKUP(tblSalaries[[#This Row],[clean Country]],tblCountries[[Mapping]:[geo_latitude]],3,FALSE)</f>
        <v>-100.37109375</v>
      </c>
      <c r="N1148" s="6">
        <f>VLOOKUP(tblSalaries[[#This Row],[clean Country]],tblCountries[[Mapping]:[geo_latitude]],4,FALSE)</f>
        <v>40.580584664127599</v>
      </c>
      <c r="O1148" s="6" t="s">
        <v>18</v>
      </c>
      <c r="P1148" s="6"/>
      <c r="Q1148" s="6" t="str">
        <f>IF(tblSalaries[[#This Row],[Years of Experience]]&lt;5,"&lt;5",IF(tblSalaries[[#This Row],[Years of Experience]]&lt;10,"&lt;10",IF(tblSalaries[[#This Row],[Years of Experience]]&lt;15,"&lt;15",IF(tblSalaries[[#This Row],[Years of Experience]]&lt;20,"&lt;20"," &gt;20"))))</f>
        <v>&lt;5</v>
      </c>
      <c r="R1148" s="14">
        <v>1131</v>
      </c>
      <c r="S1148" s="14">
        <f>VLOOKUP(tblSalaries[[#This Row],[clean Country]],Table3[[Country]:[GNI]],2,FALSE)</f>
        <v>47310</v>
      </c>
      <c r="T1148" s="18">
        <f>tblSalaries[[#This Row],[Salary in USD]]/tblSalaries[[#This Row],[PPP GNI]]</f>
        <v>0.65525258930458674</v>
      </c>
      <c r="U1148" s="27">
        <f>IF(ISNUMBER(VLOOKUP(tblSalaries[[#This Row],[clean Country]],calc!$B$22:$C$127,2,TRUE)),tblSalaries[[#This Row],[Salary in USD]],0.001)</f>
        <v>1E-3</v>
      </c>
    </row>
    <row r="1149" spans="2:21" ht="15" customHeight="1" x14ac:dyDescent="0.25">
      <c r="B1149" s="6" t="s">
        <v>3645</v>
      </c>
      <c r="C1149" s="7">
        <v>41065.163611111115</v>
      </c>
      <c r="D1149" s="8" t="s">
        <v>1816</v>
      </c>
      <c r="E1149" s="6">
        <v>30500</v>
      </c>
      <c r="F1149" s="6" t="s">
        <v>6</v>
      </c>
      <c r="G1149" s="9">
        <f>tblSalaries[[#This Row],[clean Salary (in local currency)]]*VLOOKUP(tblSalaries[[#This Row],[Currency]],tblXrate[],2,FALSE)</f>
        <v>30500</v>
      </c>
      <c r="H1149" s="6" t="s">
        <v>14</v>
      </c>
      <c r="I1149" s="6" t="s">
        <v>20</v>
      </c>
      <c r="J1149" s="6" t="s">
        <v>143</v>
      </c>
      <c r="K1149" s="6" t="str">
        <f>VLOOKUP(tblSalaries[[#This Row],[Where do you work]],tblCountries[[Actual]:[Mapping]],2,FALSE)</f>
        <v>Brazil</v>
      </c>
      <c r="L1149" s="6" t="str">
        <f>VLOOKUP(tblSalaries[[#This Row],[clean Country]],tblCountries[[Mapping]:[Region]],2,FALSE)</f>
        <v>Latin America</v>
      </c>
      <c r="M1149" s="6">
        <f>VLOOKUP(tblSalaries[[#This Row],[clean Country]],tblCountries[[Mapping]:[geo_latitude]],3,FALSE)</f>
        <v>-52.856287736986999</v>
      </c>
      <c r="N1149" s="6">
        <f>VLOOKUP(tblSalaries[[#This Row],[clean Country]],tblCountries[[Mapping]:[geo_latitude]],4,FALSE)</f>
        <v>-10.840474551047899</v>
      </c>
      <c r="O1149" s="6" t="s">
        <v>13</v>
      </c>
      <c r="P1149" s="6">
        <v>8</v>
      </c>
      <c r="Q1149" s="6" t="str">
        <f>IF(tblSalaries[[#This Row],[Years of Experience]]&lt;5,"&lt;5",IF(tblSalaries[[#This Row],[Years of Experience]]&lt;10,"&lt;10",IF(tblSalaries[[#This Row],[Years of Experience]]&lt;15,"&lt;15",IF(tblSalaries[[#This Row],[Years of Experience]]&lt;20,"&lt;20"," &gt;20"))))</f>
        <v>&lt;10</v>
      </c>
      <c r="R1149" s="14">
        <v>1132</v>
      </c>
      <c r="S1149" s="14">
        <f>VLOOKUP(tblSalaries[[#This Row],[clean Country]],Table3[[Country]:[GNI]],2,FALSE)</f>
        <v>11000</v>
      </c>
      <c r="T1149" s="18">
        <f>tblSalaries[[#This Row],[Salary in USD]]/tblSalaries[[#This Row],[PPP GNI]]</f>
        <v>2.7727272727272729</v>
      </c>
      <c r="U1149" s="27">
        <f>IF(ISNUMBER(VLOOKUP(tblSalaries[[#This Row],[clean Country]],calc!$B$22:$C$127,2,TRUE)),tblSalaries[[#This Row],[Salary in USD]],0.001)</f>
        <v>30500</v>
      </c>
    </row>
    <row r="1150" spans="2:21" ht="15" customHeight="1" x14ac:dyDescent="0.25">
      <c r="B1150" s="6" t="s">
        <v>2059</v>
      </c>
      <c r="C1150" s="7">
        <v>41054.25675925926</v>
      </c>
      <c r="D1150" s="8" t="s">
        <v>100</v>
      </c>
      <c r="E1150" s="6">
        <v>24000</v>
      </c>
      <c r="F1150" s="6" t="s">
        <v>22</v>
      </c>
      <c r="G1150" s="9">
        <f>tblSalaries[[#This Row],[clean Salary (in local currency)]]*VLOOKUP(tblSalaries[[#This Row],[Currency]],tblXrate[],2,FALSE)</f>
        <v>30489.586535798586</v>
      </c>
      <c r="H1150" s="6" t="s">
        <v>101</v>
      </c>
      <c r="I1150" s="6" t="s">
        <v>52</v>
      </c>
      <c r="J1150" s="6" t="s">
        <v>24</v>
      </c>
      <c r="K1150" s="6" t="str">
        <f>VLOOKUP(tblSalaries[[#This Row],[Where do you work]],tblCountries[[Actual]:[Mapping]],2,FALSE)</f>
        <v>Germany</v>
      </c>
      <c r="L1150" s="6" t="str">
        <f>VLOOKUP(tblSalaries[[#This Row],[clean Country]],tblCountries[[Mapping]:[Region]],2,FALSE)</f>
        <v>Europe</v>
      </c>
      <c r="M1150" s="6">
        <f>VLOOKUP(tblSalaries[[#This Row],[clean Country]],tblCountries[[Mapping]:[geo_latitude]],3,FALSE)</f>
        <v>10.370231137780101</v>
      </c>
      <c r="N1150" s="6">
        <f>VLOOKUP(tblSalaries[[#This Row],[clean Country]],tblCountries[[Mapping]:[geo_latitude]],4,FALSE)</f>
        <v>51.322924262780397</v>
      </c>
      <c r="O1150" s="6" t="s">
        <v>13</v>
      </c>
      <c r="P1150" s="6"/>
      <c r="Q1150" s="6" t="str">
        <f>IF(tblSalaries[[#This Row],[Years of Experience]]&lt;5,"&lt;5",IF(tblSalaries[[#This Row],[Years of Experience]]&lt;10,"&lt;10",IF(tblSalaries[[#This Row],[Years of Experience]]&lt;15,"&lt;15",IF(tblSalaries[[#This Row],[Years of Experience]]&lt;20,"&lt;20"," &gt;20"))))</f>
        <v>&lt;5</v>
      </c>
      <c r="R1150" s="14">
        <v>1133</v>
      </c>
      <c r="S1150" s="14">
        <f>VLOOKUP(tblSalaries[[#This Row],[clean Country]],Table3[[Country]:[GNI]],2,FALSE)</f>
        <v>38100</v>
      </c>
      <c r="T1150" s="18">
        <f>tblSalaries[[#This Row],[Salary in USD]]/tblSalaries[[#This Row],[PPP GNI]]</f>
        <v>0.80025161511282372</v>
      </c>
      <c r="U1150" s="27">
        <f>IF(ISNUMBER(VLOOKUP(tblSalaries[[#This Row],[clean Country]],calc!$B$22:$C$127,2,TRUE)),tblSalaries[[#This Row],[Salary in USD]],0.001)</f>
        <v>30489.586535798586</v>
      </c>
    </row>
    <row r="1151" spans="2:21" ht="15" customHeight="1" x14ac:dyDescent="0.25">
      <c r="B1151" s="6" t="s">
        <v>3298</v>
      </c>
      <c r="C1151" s="7">
        <v>41058.657141203701</v>
      </c>
      <c r="D1151" s="8" t="s">
        <v>1483</v>
      </c>
      <c r="E1151" s="6">
        <v>24000</v>
      </c>
      <c r="F1151" s="6" t="s">
        <v>22</v>
      </c>
      <c r="G1151" s="9">
        <f>tblSalaries[[#This Row],[clean Salary (in local currency)]]*VLOOKUP(tblSalaries[[#This Row],[Currency]],tblXrate[],2,FALSE)</f>
        <v>30489.586535798586</v>
      </c>
      <c r="H1151" s="6" t="s">
        <v>488</v>
      </c>
      <c r="I1151" s="6" t="s">
        <v>488</v>
      </c>
      <c r="J1151" s="6" t="s">
        <v>1351</v>
      </c>
      <c r="K1151" s="6" t="str">
        <f>VLOOKUP(tblSalaries[[#This Row],[Where do you work]],tblCountries[[Actual]:[Mapping]],2,FALSE)</f>
        <v>italy</v>
      </c>
      <c r="L1151" s="6" t="str">
        <f>VLOOKUP(tblSalaries[[#This Row],[clean Country]],tblCountries[[Mapping]:[Region]],2,FALSE)</f>
        <v>Europe</v>
      </c>
      <c r="M1151" s="6">
        <f>VLOOKUP(tblSalaries[[#This Row],[clean Country]],tblCountries[[Mapping]:[geo_latitude]],3,FALSE)</f>
        <v>12.454635881087199</v>
      </c>
      <c r="N1151" s="6">
        <f>VLOOKUP(tblSalaries[[#This Row],[clean Country]],tblCountries[[Mapping]:[geo_latitude]],4,FALSE)</f>
        <v>41.989990147759798</v>
      </c>
      <c r="O1151" s="6" t="s">
        <v>9</v>
      </c>
      <c r="P1151" s="6">
        <v>10</v>
      </c>
      <c r="Q1151" s="6" t="str">
        <f>IF(tblSalaries[[#This Row],[Years of Experience]]&lt;5,"&lt;5",IF(tblSalaries[[#This Row],[Years of Experience]]&lt;10,"&lt;10",IF(tblSalaries[[#This Row],[Years of Experience]]&lt;15,"&lt;15",IF(tblSalaries[[#This Row],[Years of Experience]]&lt;20,"&lt;20"," &gt;20"))))</f>
        <v>&lt;15</v>
      </c>
      <c r="R1151" s="14">
        <v>1134</v>
      </c>
      <c r="S1151" s="14">
        <f>VLOOKUP(tblSalaries[[#This Row],[clean Country]],Table3[[Country]:[GNI]],2,FALSE)</f>
        <v>31810</v>
      </c>
      <c r="T1151" s="18">
        <f>tblSalaries[[#This Row],[Salary in USD]]/tblSalaries[[#This Row],[PPP GNI]]</f>
        <v>0.95849061728382856</v>
      </c>
      <c r="U1151" s="27">
        <f>IF(ISNUMBER(VLOOKUP(tblSalaries[[#This Row],[clean Country]],calc!$B$22:$C$127,2,TRUE)),tblSalaries[[#This Row],[Salary in USD]],0.001)</f>
        <v>30489.586535798586</v>
      </c>
    </row>
    <row r="1152" spans="2:21" ht="15" customHeight="1" x14ac:dyDescent="0.25">
      <c r="B1152" s="6" t="s">
        <v>2818</v>
      </c>
      <c r="C1152" s="7">
        <v>41055.959722222222</v>
      </c>
      <c r="D1152" s="8" t="s">
        <v>950</v>
      </c>
      <c r="E1152" s="6">
        <v>1700000</v>
      </c>
      <c r="F1152" s="6" t="s">
        <v>40</v>
      </c>
      <c r="G1152" s="9">
        <f>tblSalaries[[#This Row],[clean Salary (in local currency)]]*VLOOKUP(tblSalaries[[#This Row],[Currency]],tblXrate[],2,FALSE)</f>
        <v>30273.458368652366</v>
      </c>
      <c r="H1152" s="6" t="s">
        <v>951</v>
      </c>
      <c r="I1152" s="6" t="s">
        <v>52</v>
      </c>
      <c r="J1152" s="6" t="s">
        <v>8</v>
      </c>
      <c r="K1152" s="6" t="str">
        <f>VLOOKUP(tblSalaries[[#This Row],[Where do you work]],tblCountries[[Actual]:[Mapping]],2,FALSE)</f>
        <v>India</v>
      </c>
      <c r="L1152" s="6" t="str">
        <f>VLOOKUP(tblSalaries[[#This Row],[clean Country]],tblCountries[[Mapping]:[Region]],2,FALSE)</f>
        <v>Asia</v>
      </c>
      <c r="M1152" s="6">
        <f>VLOOKUP(tblSalaries[[#This Row],[clean Country]],tblCountries[[Mapping]:[geo_latitude]],3,FALSE)</f>
        <v>79.718824157759499</v>
      </c>
      <c r="N1152" s="6">
        <f>VLOOKUP(tblSalaries[[#This Row],[clean Country]],tblCountries[[Mapping]:[geo_latitude]],4,FALSE)</f>
        <v>22.134914550529199</v>
      </c>
      <c r="O1152" s="6" t="s">
        <v>13</v>
      </c>
      <c r="P1152" s="6">
        <v>1.1000000000000001</v>
      </c>
      <c r="Q1152" s="6" t="str">
        <f>IF(tblSalaries[[#This Row],[Years of Experience]]&lt;5,"&lt;5",IF(tblSalaries[[#This Row],[Years of Experience]]&lt;10,"&lt;10",IF(tblSalaries[[#This Row],[Years of Experience]]&lt;15,"&lt;15",IF(tblSalaries[[#This Row],[Years of Experience]]&lt;20,"&lt;20"," &gt;20"))))</f>
        <v>&lt;5</v>
      </c>
      <c r="R1152" s="14">
        <v>1135</v>
      </c>
      <c r="S1152" s="14">
        <f>VLOOKUP(tblSalaries[[#This Row],[clean Country]],Table3[[Country]:[GNI]],2,FALSE)</f>
        <v>3400</v>
      </c>
      <c r="T1152" s="18">
        <f>tblSalaries[[#This Row],[Salary in USD]]/tblSalaries[[#This Row],[PPP GNI]]</f>
        <v>8.9039583437212837</v>
      </c>
      <c r="U1152" s="27">
        <f>IF(ISNUMBER(VLOOKUP(tblSalaries[[#This Row],[clean Country]],calc!$B$22:$C$127,2,TRUE)),tblSalaries[[#This Row],[Salary in USD]],0.001)</f>
        <v>30273.458368652366</v>
      </c>
    </row>
    <row r="1153" spans="2:21" ht="15" customHeight="1" x14ac:dyDescent="0.25">
      <c r="B1153" s="6" t="s">
        <v>3562</v>
      </c>
      <c r="C1153" s="7">
        <v>41061.631562499999</v>
      </c>
      <c r="D1153" s="8">
        <v>1700000</v>
      </c>
      <c r="E1153" s="6">
        <v>1700000</v>
      </c>
      <c r="F1153" s="6" t="s">
        <v>40</v>
      </c>
      <c r="G1153" s="9">
        <f>tblSalaries[[#This Row],[clean Salary (in local currency)]]*VLOOKUP(tblSalaries[[#This Row],[Currency]],tblXrate[],2,FALSE)</f>
        <v>30273.458368652366</v>
      </c>
      <c r="H1153" s="6" t="s">
        <v>1741</v>
      </c>
      <c r="I1153" s="6" t="s">
        <v>4001</v>
      </c>
      <c r="J1153" s="6" t="s">
        <v>8</v>
      </c>
      <c r="K1153" s="6" t="str">
        <f>VLOOKUP(tblSalaries[[#This Row],[Where do you work]],tblCountries[[Actual]:[Mapping]],2,FALSE)</f>
        <v>India</v>
      </c>
      <c r="L1153" s="6" t="str">
        <f>VLOOKUP(tblSalaries[[#This Row],[clean Country]],tblCountries[[Mapping]:[Region]],2,FALSE)</f>
        <v>Asia</v>
      </c>
      <c r="M1153" s="6">
        <f>VLOOKUP(tblSalaries[[#This Row],[clean Country]],tblCountries[[Mapping]:[geo_latitude]],3,FALSE)</f>
        <v>79.718824157759499</v>
      </c>
      <c r="N1153" s="6">
        <f>VLOOKUP(tblSalaries[[#This Row],[clean Country]],tblCountries[[Mapping]:[geo_latitude]],4,FALSE)</f>
        <v>22.134914550529199</v>
      </c>
      <c r="O1153" s="6" t="s">
        <v>9</v>
      </c>
      <c r="P1153" s="6">
        <v>6</v>
      </c>
      <c r="Q1153" s="6" t="str">
        <f>IF(tblSalaries[[#This Row],[Years of Experience]]&lt;5,"&lt;5",IF(tblSalaries[[#This Row],[Years of Experience]]&lt;10,"&lt;10",IF(tblSalaries[[#This Row],[Years of Experience]]&lt;15,"&lt;15",IF(tblSalaries[[#This Row],[Years of Experience]]&lt;20,"&lt;20"," &gt;20"))))</f>
        <v>&lt;10</v>
      </c>
      <c r="R1153" s="14">
        <v>1136</v>
      </c>
      <c r="S1153" s="14">
        <f>VLOOKUP(tblSalaries[[#This Row],[clean Country]],Table3[[Country]:[GNI]],2,FALSE)</f>
        <v>3400</v>
      </c>
      <c r="T1153" s="18">
        <f>tblSalaries[[#This Row],[Salary in USD]]/tblSalaries[[#This Row],[PPP GNI]]</f>
        <v>8.9039583437212837</v>
      </c>
      <c r="U1153" s="27">
        <f>IF(ISNUMBER(VLOOKUP(tblSalaries[[#This Row],[clean Country]],calc!$B$22:$C$127,2,TRUE)),tblSalaries[[#This Row],[Salary in USD]],0.001)</f>
        <v>30273.458368652366</v>
      </c>
    </row>
    <row r="1154" spans="2:21" ht="15" customHeight="1" x14ac:dyDescent="0.25">
      <c r="B1154" s="6" t="s">
        <v>2760</v>
      </c>
      <c r="C1154" s="7">
        <v>41055.725474537037</v>
      </c>
      <c r="D1154" s="8">
        <v>30232</v>
      </c>
      <c r="E1154" s="6">
        <v>30232</v>
      </c>
      <c r="F1154" s="6" t="s">
        <v>6</v>
      </c>
      <c r="G1154" s="9">
        <f>tblSalaries[[#This Row],[clean Salary (in local currency)]]*VLOOKUP(tblSalaries[[#This Row],[Currency]],tblXrate[],2,FALSE)</f>
        <v>30232</v>
      </c>
      <c r="H1154" s="6" t="s">
        <v>882</v>
      </c>
      <c r="I1154" s="6" t="s">
        <v>310</v>
      </c>
      <c r="J1154" s="6" t="s">
        <v>883</v>
      </c>
      <c r="K1154" s="6" t="str">
        <f>VLOOKUP(tblSalaries[[#This Row],[Where do you work]],tblCountries[[Actual]:[Mapping]],2,FALSE)</f>
        <v>USA</v>
      </c>
      <c r="L1154" s="6" t="str">
        <f>VLOOKUP(tblSalaries[[#This Row],[clean Country]],tblCountries[[Mapping]:[Region]],2,FALSE)</f>
        <v>America</v>
      </c>
      <c r="M1154" s="6">
        <f>VLOOKUP(tblSalaries[[#This Row],[clean Country]],tblCountries[[Mapping]:[geo_latitude]],3,FALSE)</f>
        <v>-100.37109375</v>
      </c>
      <c r="N1154" s="6">
        <f>VLOOKUP(tblSalaries[[#This Row],[clean Country]],tblCountries[[Mapping]:[geo_latitude]],4,FALSE)</f>
        <v>40.580584664127599</v>
      </c>
      <c r="O1154" s="6" t="s">
        <v>18</v>
      </c>
      <c r="P1154" s="6">
        <v>5</v>
      </c>
      <c r="Q1154" s="6" t="str">
        <f>IF(tblSalaries[[#This Row],[Years of Experience]]&lt;5,"&lt;5",IF(tblSalaries[[#This Row],[Years of Experience]]&lt;10,"&lt;10",IF(tblSalaries[[#This Row],[Years of Experience]]&lt;15,"&lt;15",IF(tblSalaries[[#This Row],[Years of Experience]]&lt;20,"&lt;20"," &gt;20"))))</f>
        <v>&lt;10</v>
      </c>
      <c r="R1154" s="14">
        <v>1137</v>
      </c>
      <c r="S1154" s="14">
        <f>VLOOKUP(tblSalaries[[#This Row],[clean Country]],Table3[[Country]:[GNI]],2,FALSE)</f>
        <v>47310</v>
      </c>
      <c r="T1154" s="18">
        <f>tblSalaries[[#This Row],[Salary in USD]]/tblSalaries[[#This Row],[PPP GNI]]</f>
        <v>0.63901923483407308</v>
      </c>
      <c r="U1154" s="27">
        <f>IF(ISNUMBER(VLOOKUP(tblSalaries[[#This Row],[clean Country]],calc!$B$22:$C$127,2,TRUE)),tblSalaries[[#This Row],[Salary in USD]],0.001)</f>
        <v>1E-3</v>
      </c>
    </row>
    <row r="1155" spans="2:21" ht="15" customHeight="1" x14ac:dyDescent="0.25">
      <c r="B1155" s="6" t="s">
        <v>2045</v>
      </c>
      <c r="C1155" s="7">
        <v>41054.216400462959</v>
      </c>
      <c r="D1155" s="8">
        <v>30000</v>
      </c>
      <c r="E1155" s="6">
        <v>30000</v>
      </c>
      <c r="F1155" s="6" t="s">
        <v>6</v>
      </c>
      <c r="G1155" s="9">
        <f>tblSalaries[[#This Row],[clean Salary (in local currency)]]*VLOOKUP(tblSalaries[[#This Row],[Currency]],tblXrate[],2,FALSE)</f>
        <v>30000</v>
      </c>
      <c r="H1155" s="6" t="s">
        <v>79</v>
      </c>
      <c r="I1155" s="6" t="s">
        <v>356</v>
      </c>
      <c r="J1155" s="6" t="s">
        <v>15</v>
      </c>
      <c r="K1155" s="6" t="str">
        <f>VLOOKUP(tblSalaries[[#This Row],[Where do you work]],tblCountries[[Actual]:[Mapping]],2,FALSE)</f>
        <v>USA</v>
      </c>
      <c r="L1155" s="6" t="str">
        <f>VLOOKUP(tblSalaries[[#This Row],[clean Country]],tblCountries[[Mapping]:[Region]],2,FALSE)</f>
        <v>America</v>
      </c>
      <c r="M1155" s="6">
        <f>VLOOKUP(tblSalaries[[#This Row],[clean Country]],tblCountries[[Mapping]:[geo_latitude]],3,FALSE)</f>
        <v>-100.37109375</v>
      </c>
      <c r="N1155" s="6">
        <f>VLOOKUP(tblSalaries[[#This Row],[clean Country]],tblCountries[[Mapping]:[geo_latitude]],4,FALSE)</f>
        <v>40.580584664127599</v>
      </c>
      <c r="O1155" s="6" t="s">
        <v>18</v>
      </c>
      <c r="P1155" s="6"/>
      <c r="Q1155" s="6" t="str">
        <f>IF(tblSalaries[[#This Row],[Years of Experience]]&lt;5,"&lt;5",IF(tblSalaries[[#This Row],[Years of Experience]]&lt;10,"&lt;10",IF(tblSalaries[[#This Row],[Years of Experience]]&lt;15,"&lt;15",IF(tblSalaries[[#This Row],[Years of Experience]]&lt;20,"&lt;20"," &gt;20"))))</f>
        <v>&lt;5</v>
      </c>
      <c r="R1155" s="14">
        <v>1138</v>
      </c>
      <c r="S1155" s="14">
        <f>VLOOKUP(tblSalaries[[#This Row],[clean Country]],Table3[[Country]:[GNI]],2,FALSE)</f>
        <v>47310</v>
      </c>
      <c r="T1155" s="18">
        <f>tblSalaries[[#This Row],[Salary in USD]]/tblSalaries[[#This Row],[PPP GNI]]</f>
        <v>0.63411540900443886</v>
      </c>
      <c r="U1155" s="27">
        <f>IF(ISNUMBER(VLOOKUP(tblSalaries[[#This Row],[clean Country]],calc!$B$22:$C$127,2,TRUE)),tblSalaries[[#This Row],[Salary in USD]],0.001)</f>
        <v>1E-3</v>
      </c>
    </row>
    <row r="1156" spans="2:21" ht="15" customHeight="1" x14ac:dyDescent="0.25">
      <c r="B1156" s="6" t="s">
        <v>2402</v>
      </c>
      <c r="C1156" s="7">
        <v>41055.087939814817</v>
      </c>
      <c r="D1156" s="8">
        <v>30000</v>
      </c>
      <c r="E1156" s="6">
        <v>30000</v>
      </c>
      <c r="F1156" s="6" t="s">
        <v>6</v>
      </c>
      <c r="G1156" s="9">
        <f>tblSalaries[[#This Row],[clean Salary (in local currency)]]*VLOOKUP(tblSalaries[[#This Row],[Currency]],tblXrate[],2,FALSE)</f>
        <v>30000</v>
      </c>
      <c r="H1156" s="6" t="s">
        <v>452</v>
      </c>
      <c r="I1156" s="6" t="s">
        <v>4001</v>
      </c>
      <c r="J1156" s="6" t="s">
        <v>8</v>
      </c>
      <c r="K1156" s="6" t="str">
        <f>VLOOKUP(tblSalaries[[#This Row],[Where do you work]],tblCountries[[Actual]:[Mapping]],2,FALSE)</f>
        <v>India</v>
      </c>
      <c r="L1156" s="6" t="str">
        <f>VLOOKUP(tblSalaries[[#This Row],[clean Country]],tblCountries[[Mapping]:[Region]],2,FALSE)</f>
        <v>Asia</v>
      </c>
      <c r="M1156" s="6">
        <f>VLOOKUP(tblSalaries[[#This Row],[clean Country]],tblCountries[[Mapping]:[geo_latitude]],3,FALSE)</f>
        <v>79.718824157759499</v>
      </c>
      <c r="N1156" s="6">
        <f>VLOOKUP(tblSalaries[[#This Row],[clean Country]],tblCountries[[Mapping]:[geo_latitude]],4,FALSE)</f>
        <v>22.134914550529199</v>
      </c>
      <c r="O1156" s="6" t="s">
        <v>18</v>
      </c>
      <c r="P1156" s="6"/>
      <c r="Q1156" s="6" t="str">
        <f>IF(tblSalaries[[#This Row],[Years of Experience]]&lt;5,"&lt;5",IF(tblSalaries[[#This Row],[Years of Experience]]&lt;10,"&lt;10",IF(tblSalaries[[#This Row],[Years of Experience]]&lt;15,"&lt;15",IF(tblSalaries[[#This Row],[Years of Experience]]&lt;20,"&lt;20"," &gt;20"))))</f>
        <v>&lt;5</v>
      </c>
      <c r="R1156" s="14">
        <v>1139</v>
      </c>
      <c r="S1156" s="14">
        <f>VLOOKUP(tblSalaries[[#This Row],[clean Country]],Table3[[Country]:[GNI]],2,FALSE)</f>
        <v>3400</v>
      </c>
      <c r="T1156" s="18">
        <f>tblSalaries[[#This Row],[Salary in USD]]/tblSalaries[[#This Row],[PPP GNI]]</f>
        <v>8.8235294117647065</v>
      </c>
      <c r="U1156" s="27">
        <f>IF(ISNUMBER(VLOOKUP(tblSalaries[[#This Row],[clean Country]],calc!$B$22:$C$127,2,TRUE)),tblSalaries[[#This Row],[Salary in USD]],0.001)</f>
        <v>30000</v>
      </c>
    </row>
    <row r="1157" spans="2:21" ht="15" customHeight="1" x14ac:dyDescent="0.25">
      <c r="B1157" s="6" t="s">
        <v>2428</v>
      </c>
      <c r="C1157" s="7">
        <v>41055.102662037039</v>
      </c>
      <c r="D1157" s="8" t="s">
        <v>518</v>
      </c>
      <c r="E1157" s="6">
        <v>30000</v>
      </c>
      <c r="F1157" s="6" t="s">
        <v>6</v>
      </c>
      <c r="G1157" s="9">
        <f>tblSalaries[[#This Row],[clean Salary (in local currency)]]*VLOOKUP(tblSalaries[[#This Row],[Currency]],tblXrate[],2,FALSE)</f>
        <v>30000</v>
      </c>
      <c r="H1157" s="6" t="s">
        <v>519</v>
      </c>
      <c r="I1157" s="6" t="s">
        <v>52</v>
      </c>
      <c r="J1157" s="6" t="s">
        <v>15</v>
      </c>
      <c r="K1157" s="6" t="str">
        <f>VLOOKUP(tblSalaries[[#This Row],[Where do you work]],tblCountries[[Actual]:[Mapping]],2,FALSE)</f>
        <v>USA</v>
      </c>
      <c r="L1157" s="6" t="str">
        <f>VLOOKUP(tblSalaries[[#This Row],[clean Country]],tblCountries[[Mapping]:[Region]],2,FALSE)</f>
        <v>America</v>
      </c>
      <c r="M1157" s="6">
        <f>VLOOKUP(tblSalaries[[#This Row],[clean Country]],tblCountries[[Mapping]:[geo_latitude]],3,FALSE)</f>
        <v>-100.37109375</v>
      </c>
      <c r="N1157" s="6">
        <f>VLOOKUP(tblSalaries[[#This Row],[clean Country]],tblCountries[[Mapping]:[geo_latitude]],4,FALSE)</f>
        <v>40.580584664127599</v>
      </c>
      <c r="O1157" s="6" t="s">
        <v>18</v>
      </c>
      <c r="P1157" s="6"/>
      <c r="Q1157" s="6" t="str">
        <f>IF(tblSalaries[[#This Row],[Years of Experience]]&lt;5,"&lt;5",IF(tblSalaries[[#This Row],[Years of Experience]]&lt;10,"&lt;10",IF(tblSalaries[[#This Row],[Years of Experience]]&lt;15,"&lt;15",IF(tblSalaries[[#This Row],[Years of Experience]]&lt;20,"&lt;20"," &gt;20"))))</f>
        <v>&lt;5</v>
      </c>
      <c r="R1157" s="14">
        <v>1140</v>
      </c>
      <c r="S1157" s="14">
        <f>VLOOKUP(tblSalaries[[#This Row],[clean Country]],Table3[[Country]:[GNI]],2,FALSE)</f>
        <v>47310</v>
      </c>
      <c r="T1157" s="18">
        <f>tblSalaries[[#This Row],[Salary in USD]]/tblSalaries[[#This Row],[PPP GNI]]</f>
        <v>0.63411540900443886</v>
      </c>
      <c r="U1157" s="27">
        <f>IF(ISNUMBER(VLOOKUP(tblSalaries[[#This Row],[clean Country]],calc!$B$22:$C$127,2,TRUE)),tblSalaries[[#This Row],[Salary in USD]],0.001)</f>
        <v>1E-3</v>
      </c>
    </row>
    <row r="1158" spans="2:21" ht="15" customHeight="1" x14ac:dyDescent="0.25">
      <c r="B1158" s="6" t="s">
        <v>2429</v>
      </c>
      <c r="C1158" s="7">
        <v>41055.103900462964</v>
      </c>
      <c r="D1158" s="8" t="s">
        <v>520</v>
      </c>
      <c r="E1158" s="6">
        <v>30000</v>
      </c>
      <c r="F1158" s="6" t="s">
        <v>6</v>
      </c>
      <c r="G1158" s="9">
        <f>tblSalaries[[#This Row],[clean Salary (in local currency)]]*VLOOKUP(tblSalaries[[#This Row],[Currency]],tblXrate[],2,FALSE)</f>
        <v>30000</v>
      </c>
      <c r="H1158" s="6" t="s">
        <v>521</v>
      </c>
      <c r="I1158" s="6" t="s">
        <v>3999</v>
      </c>
      <c r="J1158" s="6" t="s">
        <v>73</v>
      </c>
      <c r="K1158" s="6" t="str">
        <f>VLOOKUP(tblSalaries[[#This Row],[Where do you work]],tblCountries[[Actual]:[Mapping]],2,FALSE)</f>
        <v>Romania</v>
      </c>
      <c r="L1158" s="6" t="str">
        <f>VLOOKUP(tblSalaries[[#This Row],[clean Country]],tblCountries[[Mapping]:[Region]],2,FALSE)</f>
        <v>Europe</v>
      </c>
      <c r="M1158" s="6">
        <f>VLOOKUP(tblSalaries[[#This Row],[clean Country]],tblCountries[[Mapping]:[geo_latitude]],3,FALSE)</f>
        <v>25.074970241904701</v>
      </c>
      <c r="N1158" s="6">
        <f>VLOOKUP(tblSalaries[[#This Row],[clean Country]],tblCountries[[Mapping]:[geo_latitude]],4,FALSE)</f>
        <v>45.811115189921601</v>
      </c>
      <c r="O1158" s="6" t="s">
        <v>25</v>
      </c>
      <c r="P1158" s="6"/>
      <c r="Q1158" s="6" t="str">
        <f>IF(tblSalaries[[#This Row],[Years of Experience]]&lt;5,"&lt;5",IF(tblSalaries[[#This Row],[Years of Experience]]&lt;10,"&lt;10",IF(tblSalaries[[#This Row],[Years of Experience]]&lt;15,"&lt;15",IF(tblSalaries[[#This Row],[Years of Experience]]&lt;20,"&lt;20"," &gt;20"))))</f>
        <v>&lt;5</v>
      </c>
      <c r="R1158" s="14">
        <v>1141</v>
      </c>
      <c r="S1158" s="14">
        <f>VLOOKUP(tblSalaries[[#This Row],[clean Country]],Table3[[Country]:[GNI]],2,FALSE)</f>
        <v>14290</v>
      </c>
      <c r="T1158" s="18">
        <f>tblSalaries[[#This Row],[Salary in USD]]/tblSalaries[[#This Row],[PPP GNI]]</f>
        <v>2.099370188943317</v>
      </c>
      <c r="U1158" s="27">
        <f>IF(ISNUMBER(VLOOKUP(tblSalaries[[#This Row],[clean Country]],calc!$B$22:$C$127,2,TRUE)),tblSalaries[[#This Row],[Salary in USD]],0.001)</f>
        <v>30000</v>
      </c>
    </row>
    <row r="1159" spans="2:21" ht="15" customHeight="1" x14ac:dyDescent="0.25">
      <c r="B1159" s="6" t="s">
        <v>2477</v>
      </c>
      <c r="C1159" s="7">
        <v>41055.138194444444</v>
      </c>
      <c r="D1159" s="8">
        <v>30000</v>
      </c>
      <c r="E1159" s="6">
        <v>30000</v>
      </c>
      <c r="F1159" s="6" t="s">
        <v>6</v>
      </c>
      <c r="G1159" s="9">
        <f>tblSalaries[[#This Row],[clean Salary (in local currency)]]*VLOOKUP(tblSalaries[[#This Row],[Currency]],tblXrate[],2,FALSE)</f>
        <v>30000</v>
      </c>
      <c r="H1159" s="6" t="s">
        <v>576</v>
      </c>
      <c r="I1159" s="6" t="s">
        <v>20</v>
      </c>
      <c r="J1159" s="6" t="s">
        <v>15</v>
      </c>
      <c r="K1159" s="6" t="str">
        <f>VLOOKUP(tblSalaries[[#This Row],[Where do you work]],tblCountries[[Actual]:[Mapping]],2,FALSE)</f>
        <v>USA</v>
      </c>
      <c r="L1159" s="6" t="str">
        <f>VLOOKUP(tblSalaries[[#This Row],[clean Country]],tblCountries[[Mapping]:[Region]],2,FALSE)</f>
        <v>America</v>
      </c>
      <c r="M1159" s="6">
        <f>VLOOKUP(tblSalaries[[#This Row],[clean Country]],tblCountries[[Mapping]:[geo_latitude]],3,FALSE)</f>
        <v>-100.37109375</v>
      </c>
      <c r="N1159" s="6">
        <f>VLOOKUP(tblSalaries[[#This Row],[clean Country]],tblCountries[[Mapping]:[geo_latitude]],4,FALSE)</f>
        <v>40.580584664127599</v>
      </c>
      <c r="O1159" s="6" t="s">
        <v>186</v>
      </c>
      <c r="P1159" s="6"/>
      <c r="Q1159" s="6" t="str">
        <f>IF(tblSalaries[[#This Row],[Years of Experience]]&lt;5,"&lt;5",IF(tblSalaries[[#This Row],[Years of Experience]]&lt;10,"&lt;10",IF(tblSalaries[[#This Row],[Years of Experience]]&lt;15,"&lt;15",IF(tblSalaries[[#This Row],[Years of Experience]]&lt;20,"&lt;20"," &gt;20"))))</f>
        <v>&lt;5</v>
      </c>
      <c r="R1159" s="14">
        <v>1142</v>
      </c>
      <c r="S1159" s="14">
        <f>VLOOKUP(tblSalaries[[#This Row],[clean Country]],Table3[[Country]:[GNI]],2,FALSE)</f>
        <v>47310</v>
      </c>
      <c r="T1159" s="18">
        <f>tblSalaries[[#This Row],[Salary in USD]]/tblSalaries[[#This Row],[PPP GNI]]</f>
        <v>0.63411540900443886</v>
      </c>
      <c r="U1159" s="27">
        <f>IF(ISNUMBER(VLOOKUP(tblSalaries[[#This Row],[clean Country]],calc!$B$22:$C$127,2,TRUE)),tblSalaries[[#This Row],[Salary in USD]],0.001)</f>
        <v>1E-3</v>
      </c>
    </row>
    <row r="1160" spans="2:21" ht="15" customHeight="1" x14ac:dyDescent="0.25">
      <c r="B1160" s="6" t="s">
        <v>2606</v>
      </c>
      <c r="C1160" s="7">
        <v>41055.430960648147</v>
      </c>
      <c r="D1160" s="8">
        <v>30000</v>
      </c>
      <c r="E1160" s="6">
        <v>30000</v>
      </c>
      <c r="F1160" s="6" t="s">
        <v>6</v>
      </c>
      <c r="G1160" s="9">
        <f>tblSalaries[[#This Row],[clean Salary (in local currency)]]*VLOOKUP(tblSalaries[[#This Row],[Currency]],tblXrate[],2,FALSE)</f>
        <v>30000</v>
      </c>
      <c r="H1160" s="6" t="s">
        <v>710</v>
      </c>
      <c r="I1160" s="6" t="s">
        <v>20</v>
      </c>
      <c r="J1160" s="6" t="s">
        <v>15</v>
      </c>
      <c r="K1160" s="6" t="str">
        <f>VLOOKUP(tblSalaries[[#This Row],[Where do you work]],tblCountries[[Actual]:[Mapping]],2,FALSE)</f>
        <v>USA</v>
      </c>
      <c r="L1160" s="6" t="str">
        <f>VLOOKUP(tblSalaries[[#This Row],[clean Country]],tblCountries[[Mapping]:[Region]],2,FALSE)</f>
        <v>America</v>
      </c>
      <c r="M1160" s="6">
        <f>VLOOKUP(tblSalaries[[#This Row],[clean Country]],tblCountries[[Mapping]:[geo_latitude]],3,FALSE)</f>
        <v>-100.37109375</v>
      </c>
      <c r="N1160" s="6">
        <f>VLOOKUP(tblSalaries[[#This Row],[clean Country]],tblCountries[[Mapping]:[geo_latitude]],4,FALSE)</f>
        <v>40.580584664127599</v>
      </c>
      <c r="O1160" s="6" t="s">
        <v>18</v>
      </c>
      <c r="P1160" s="6">
        <v>8</v>
      </c>
      <c r="Q1160" s="6" t="str">
        <f>IF(tblSalaries[[#This Row],[Years of Experience]]&lt;5,"&lt;5",IF(tblSalaries[[#This Row],[Years of Experience]]&lt;10,"&lt;10",IF(tblSalaries[[#This Row],[Years of Experience]]&lt;15,"&lt;15",IF(tblSalaries[[#This Row],[Years of Experience]]&lt;20,"&lt;20"," &gt;20"))))</f>
        <v>&lt;10</v>
      </c>
      <c r="R1160" s="14">
        <v>1143</v>
      </c>
      <c r="S1160" s="14">
        <f>VLOOKUP(tblSalaries[[#This Row],[clean Country]],Table3[[Country]:[GNI]],2,FALSE)</f>
        <v>47310</v>
      </c>
      <c r="T1160" s="18">
        <f>tblSalaries[[#This Row],[Salary in USD]]/tblSalaries[[#This Row],[PPP GNI]]</f>
        <v>0.63411540900443886</v>
      </c>
      <c r="U1160" s="27">
        <f>IF(ISNUMBER(VLOOKUP(tblSalaries[[#This Row],[clean Country]],calc!$B$22:$C$127,2,TRUE)),tblSalaries[[#This Row],[Salary in USD]],0.001)</f>
        <v>1E-3</v>
      </c>
    </row>
    <row r="1161" spans="2:21" ht="15" customHeight="1" x14ac:dyDescent="0.25">
      <c r="B1161" s="6" t="s">
        <v>2819</v>
      </c>
      <c r="C1161" s="7">
        <v>41055.960659722223</v>
      </c>
      <c r="D1161" s="8" t="s">
        <v>952</v>
      </c>
      <c r="E1161" s="6">
        <v>30000</v>
      </c>
      <c r="F1161" s="6" t="s">
        <v>6</v>
      </c>
      <c r="G1161" s="9">
        <f>tblSalaries[[#This Row],[clean Salary (in local currency)]]*VLOOKUP(tblSalaries[[#This Row],[Currency]],tblXrate[],2,FALSE)</f>
        <v>30000</v>
      </c>
      <c r="H1161" s="6" t="s">
        <v>953</v>
      </c>
      <c r="I1161" s="6" t="s">
        <v>488</v>
      </c>
      <c r="J1161" s="6" t="s">
        <v>954</v>
      </c>
      <c r="K1161" s="6" t="str">
        <f>VLOOKUP(tblSalaries[[#This Row],[Where do you work]],tblCountries[[Actual]:[Mapping]],2,FALSE)</f>
        <v>Indonesia</v>
      </c>
      <c r="L1161" s="6" t="str">
        <f>VLOOKUP(tblSalaries[[#This Row],[clean Country]],tblCountries[[Mapping]:[Region]],2,FALSE)</f>
        <v>Asia</v>
      </c>
      <c r="M1161" s="6">
        <f>VLOOKUP(tblSalaries[[#This Row],[clean Country]],tblCountries[[Mapping]:[geo_latitude]],3,FALSE)</f>
        <v>118.74036008173201</v>
      </c>
      <c r="N1161" s="6">
        <f>VLOOKUP(tblSalaries[[#This Row],[clean Country]],tblCountries[[Mapping]:[geo_latitude]],4,FALSE)</f>
        <v>-3.1759486978616001</v>
      </c>
      <c r="O1161" s="6" t="s">
        <v>9</v>
      </c>
      <c r="P1161" s="6">
        <v>7</v>
      </c>
      <c r="Q1161" s="6" t="str">
        <f>IF(tblSalaries[[#This Row],[Years of Experience]]&lt;5,"&lt;5",IF(tblSalaries[[#This Row],[Years of Experience]]&lt;10,"&lt;10",IF(tblSalaries[[#This Row],[Years of Experience]]&lt;15,"&lt;15",IF(tblSalaries[[#This Row],[Years of Experience]]&lt;20,"&lt;20"," &gt;20"))))</f>
        <v>&lt;10</v>
      </c>
      <c r="R1161" s="14">
        <v>1144</v>
      </c>
      <c r="S1161" s="14">
        <f>VLOOKUP(tblSalaries[[#This Row],[clean Country]],Table3[[Country]:[GNI]],2,FALSE)</f>
        <v>4200</v>
      </c>
      <c r="T1161" s="18">
        <f>tblSalaries[[#This Row],[Salary in USD]]/tblSalaries[[#This Row],[PPP GNI]]</f>
        <v>7.1428571428571432</v>
      </c>
      <c r="U1161" s="27">
        <f>IF(ISNUMBER(VLOOKUP(tblSalaries[[#This Row],[clean Country]],calc!$B$22:$C$127,2,TRUE)),tblSalaries[[#This Row],[Salary in USD]],0.001)</f>
        <v>30000</v>
      </c>
    </row>
    <row r="1162" spans="2:21" ht="15" customHeight="1" x14ac:dyDescent="0.25">
      <c r="B1162" s="6" t="s">
        <v>2834</v>
      </c>
      <c r="C1162" s="7">
        <v>41056.008946759262</v>
      </c>
      <c r="D1162" s="8">
        <v>30000</v>
      </c>
      <c r="E1162" s="6">
        <v>30000</v>
      </c>
      <c r="F1162" s="6" t="s">
        <v>6</v>
      </c>
      <c r="G1162" s="9">
        <f>tblSalaries[[#This Row],[clean Salary (in local currency)]]*VLOOKUP(tblSalaries[[#This Row],[Currency]],tblXrate[],2,FALSE)</f>
        <v>30000</v>
      </c>
      <c r="H1162" s="6" t="s">
        <v>721</v>
      </c>
      <c r="I1162" s="6" t="s">
        <v>3999</v>
      </c>
      <c r="J1162" s="6" t="s">
        <v>8</v>
      </c>
      <c r="K1162" s="6" t="str">
        <f>VLOOKUP(tblSalaries[[#This Row],[Where do you work]],tblCountries[[Actual]:[Mapping]],2,FALSE)</f>
        <v>India</v>
      </c>
      <c r="L1162" s="6" t="str">
        <f>VLOOKUP(tblSalaries[[#This Row],[clean Country]],tblCountries[[Mapping]:[Region]],2,FALSE)</f>
        <v>Asia</v>
      </c>
      <c r="M1162" s="6">
        <f>VLOOKUP(tblSalaries[[#This Row],[clean Country]],tblCountries[[Mapping]:[geo_latitude]],3,FALSE)</f>
        <v>79.718824157759499</v>
      </c>
      <c r="N1162" s="6">
        <f>VLOOKUP(tblSalaries[[#This Row],[clean Country]],tblCountries[[Mapping]:[geo_latitude]],4,FALSE)</f>
        <v>22.134914550529199</v>
      </c>
      <c r="O1162" s="6" t="s">
        <v>9</v>
      </c>
      <c r="P1162" s="6">
        <v>2</v>
      </c>
      <c r="Q1162" s="6" t="str">
        <f>IF(tblSalaries[[#This Row],[Years of Experience]]&lt;5,"&lt;5",IF(tblSalaries[[#This Row],[Years of Experience]]&lt;10,"&lt;10",IF(tblSalaries[[#This Row],[Years of Experience]]&lt;15,"&lt;15",IF(tblSalaries[[#This Row],[Years of Experience]]&lt;20,"&lt;20"," &gt;20"))))</f>
        <v>&lt;5</v>
      </c>
      <c r="R1162" s="14">
        <v>1145</v>
      </c>
      <c r="S1162" s="14">
        <f>VLOOKUP(tblSalaries[[#This Row],[clean Country]],Table3[[Country]:[GNI]],2,FALSE)</f>
        <v>3400</v>
      </c>
      <c r="T1162" s="18">
        <f>tblSalaries[[#This Row],[Salary in USD]]/tblSalaries[[#This Row],[PPP GNI]]</f>
        <v>8.8235294117647065</v>
      </c>
      <c r="U1162" s="27">
        <f>IF(ISNUMBER(VLOOKUP(tblSalaries[[#This Row],[clean Country]],calc!$B$22:$C$127,2,TRUE)),tblSalaries[[#This Row],[Salary in USD]],0.001)</f>
        <v>30000</v>
      </c>
    </row>
    <row r="1163" spans="2:21" ht="15" customHeight="1" x14ac:dyDescent="0.25">
      <c r="B1163" s="6" t="s">
        <v>2929</v>
      </c>
      <c r="C1163" s="7">
        <v>41056.991261574076</v>
      </c>
      <c r="D1163" s="8" t="s">
        <v>520</v>
      </c>
      <c r="E1163" s="6">
        <v>30000</v>
      </c>
      <c r="F1163" s="6" t="s">
        <v>6</v>
      </c>
      <c r="G1163" s="9">
        <f>tblSalaries[[#This Row],[clean Salary (in local currency)]]*VLOOKUP(tblSalaries[[#This Row],[Currency]],tblXrate[],2,FALSE)</f>
        <v>30000</v>
      </c>
      <c r="H1163" s="6" t="s">
        <v>1077</v>
      </c>
      <c r="I1163" s="6" t="s">
        <v>310</v>
      </c>
      <c r="J1163" s="6" t="s">
        <v>1078</v>
      </c>
      <c r="K1163" s="6" t="str">
        <f>VLOOKUP(tblSalaries[[#This Row],[Where do you work]],tblCountries[[Actual]:[Mapping]],2,FALSE)</f>
        <v>iran</v>
      </c>
      <c r="L1163" s="6" t="str">
        <f>VLOOKUP(tblSalaries[[#This Row],[clean Country]],tblCountries[[Mapping]:[Region]],2,FALSE)</f>
        <v>MENA</v>
      </c>
      <c r="M1163" s="6">
        <f>VLOOKUP(tblSalaries[[#This Row],[clean Country]],tblCountries[[Mapping]:[geo_latitude]],3,FALSE)</f>
        <v>52.947133700000002</v>
      </c>
      <c r="N1163" s="6">
        <f>VLOOKUP(tblSalaries[[#This Row],[clean Country]],tblCountries[[Mapping]:[geo_latitude]],4,FALSE)</f>
        <v>32.940750399999999</v>
      </c>
      <c r="O1163" s="6" t="s">
        <v>18</v>
      </c>
      <c r="P1163" s="6">
        <v>30</v>
      </c>
      <c r="Q1163" s="6" t="str">
        <f>IF(tblSalaries[[#This Row],[Years of Experience]]&lt;5,"&lt;5",IF(tblSalaries[[#This Row],[Years of Experience]]&lt;10,"&lt;10",IF(tblSalaries[[#This Row],[Years of Experience]]&lt;15,"&lt;15",IF(tblSalaries[[#This Row],[Years of Experience]]&lt;20,"&lt;20"," &gt;20"))))</f>
        <v xml:space="preserve"> &gt;20</v>
      </c>
      <c r="R1163" s="14">
        <v>1146</v>
      </c>
      <c r="S1163" s="14">
        <f>VLOOKUP(tblSalaries[[#This Row],[clean Country]],Table3[[Country]:[GNI]],2,FALSE)</f>
        <v>11490</v>
      </c>
      <c r="T1163" s="18">
        <f>tblSalaries[[#This Row],[Salary in USD]]/tblSalaries[[#This Row],[PPP GNI]]</f>
        <v>2.6109660574412534</v>
      </c>
      <c r="U1163" s="27">
        <f>IF(ISNUMBER(VLOOKUP(tblSalaries[[#This Row],[clean Country]],calc!$B$22:$C$127,2,TRUE)),tblSalaries[[#This Row],[Salary in USD]],0.001)</f>
        <v>30000</v>
      </c>
    </row>
    <row r="1164" spans="2:21" ht="15" customHeight="1" x14ac:dyDescent="0.25">
      <c r="B1164" s="6" t="s">
        <v>3143</v>
      </c>
      <c r="C1164" s="7">
        <v>41057.923750000002</v>
      </c>
      <c r="D1164" s="8">
        <v>30000</v>
      </c>
      <c r="E1164" s="6">
        <v>30000</v>
      </c>
      <c r="F1164" s="6" t="s">
        <v>6</v>
      </c>
      <c r="G1164" s="9">
        <f>tblSalaries[[#This Row],[clean Salary (in local currency)]]*VLOOKUP(tblSalaries[[#This Row],[Currency]],tblXrate[],2,FALSE)</f>
        <v>30000</v>
      </c>
      <c r="H1164" s="6" t="s">
        <v>1300</v>
      </c>
      <c r="I1164" s="6" t="s">
        <v>52</v>
      </c>
      <c r="J1164" s="6" t="s">
        <v>1301</v>
      </c>
      <c r="K1164" s="6" t="str">
        <f>VLOOKUP(tblSalaries[[#This Row],[Where do you work]],tblCountries[[Actual]:[Mapping]],2,FALSE)</f>
        <v>Mexico</v>
      </c>
      <c r="L1164" s="6" t="str">
        <f>VLOOKUP(tblSalaries[[#This Row],[clean Country]],tblCountries[[Mapping]:[Region]],2,FALSE)</f>
        <v>Latin America</v>
      </c>
      <c r="M1164" s="6">
        <f>VLOOKUP(tblSalaries[[#This Row],[clean Country]],tblCountries[[Mapping]:[geo_latitude]],3,FALSE)</f>
        <v>-103.373900728424</v>
      </c>
      <c r="N1164" s="6">
        <f>VLOOKUP(tblSalaries[[#This Row],[clean Country]],tblCountries[[Mapping]:[geo_latitude]],4,FALSE)</f>
        <v>23.996424387451</v>
      </c>
      <c r="O1164" s="6" t="s">
        <v>13</v>
      </c>
      <c r="P1164" s="6">
        <v>17</v>
      </c>
      <c r="Q1164" s="6" t="str">
        <f>IF(tblSalaries[[#This Row],[Years of Experience]]&lt;5,"&lt;5",IF(tblSalaries[[#This Row],[Years of Experience]]&lt;10,"&lt;10",IF(tblSalaries[[#This Row],[Years of Experience]]&lt;15,"&lt;15",IF(tblSalaries[[#This Row],[Years of Experience]]&lt;20,"&lt;20"," &gt;20"))))</f>
        <v>&lt;20</v>
      </c>
      <c r="R1164" s="14">
        <v>1147</v>
      </c>
      <c r="S1164" s="14">
        <f>VLOOKUP(tblSalaries[[#This Row],[clean Country]],Table3[[Country]:[GNI]],2,FALSE)</f>
        <v>14400</v>
      </c>
      <c r="T1164" s="18">
        <f>tblSalaries[[#This Row],[Salary in USD]]/tblSalaries[[#This Row],[PPP GNI]]</f>
        <v>2.0833333333333335</v>
      </c>
      <c r="U1164" s="27">
        <f>IF(ISNUMBER(VLOOKUP(tblSalaries[[#This Row],[clean Country]],calc!$B$22:$C$127,2,TRUE)),tblSalaries[[#This Row],[Salary in USD]],0.001)</f>
        <v>30000</v>
      </c>
    </row>
    <row r="1165" spans="2:21" ht="15" customHeight="1" x14ac:dyDescent="0.25">
      <c r="B1165" s="6" t="s">
        <v>3251</v>
      </c>
      <c r="C1165" s="7">
        <v>41058.408182870371</v>
      </c>
      <c r="D1165" s="8">
        <v>30000</v>
      </c>
      <c r="E1165" s="6">
        <v>30000</v>
      </c>
      <c r="F1165" s="6" t="s">
        <v>6</v>
      </c>
      <c r="G1165" s="9">
        <f>tblSalaries[[#This Row],[clean Salary (in local currency)]]*VLOOKUP(tblSalaries[[#This Row],[Currency]],tblXrate[],2,FALSE)</f>
        <v>30000</v>
      </c>
      <c r="H1165" s="6" t="s">
        <v>1423</v>
      </c>
      <c r="I1165" s="6" t="s">
        <v>52</v>
      </c>
      <c r="J1165" s="6" t="s">
        <v>8</v>
      </c>
      <c r="K1165" s="6" t="str">
        <f>VLOOKUP(tblSalaries[[#This Row],[Where do you work]],tblCountries[[Actual]:[Mapping]],2,FALSE)</f>
        <v>India</v>
      </c>
      <c r="L1165" s="6" t="str">
        <f>VLOOKUP(tblSalaries[[#This Row],[clean Country]],tblCountries[[Mapping]:[Region]],2,FALSE)</f>
        <v>Asia</v>
      </c>
      <c r="M1165" s="6">
        <f>VLOOKUP(tblSalaries[[#This Row],[clean Country]],tblCountries[[Mapping]:[geo_latitude]],3,FALSE)</f>
        <v>79.718824157759499</v>
      </c>
      <c r="N1165" s="6">
        <f>VLOOKUP(tblSalaries[[#This Row],[clean Country]],tblCountries[[Mapping]:[geo_latitude]],4,FALSE)</f>
        <v>22.134914550529199</v>
      </c>
      <c r="O1165" s="6" t="s">
        <v>18</v>
      </c>
      <c r="P1165" s="6">
        <v>3</v>
      </c>
      <c r="Q1165" s="6" t="str">
        <f>IF(tblSalaries[[#This Row],[Years of Experience]]&lt;5,"&lt;5",IF(tblSalaries[[#This Row],[Years of Experience]]&lt;10,"&lt;10",IF(tblSalaries[[#This Row],[Years of Experience]]&lt;15,"&lt;15",IF(tblSalaries[[#This Row],[Years of Experience]]&lt;20,"&lt;20"," &gt;20"))))</f>
        <v>&lt;5</v>
      </c>
      <c r="R1165" s="14">
        <v>1148</v>
      </c>
      <c r="S1165" s="14">
        <f>VLOOKUP(tblSalaries[[#This Row],[clean Country]],Table3[[Country]:[GNI]],2,FALSE)</f>
        <v>3400</v>
      </c>
      <c r="T1165" s="18">
        <f>tblSalaries[[#This Row],[Salary in USD]]/tblSalaries[[#This Row],[PPP GNI]]</f>
        <v>8.8235294117647065</v>
      </c>
      <c r="U1165" s="27">
        <f>IF(ISNUMBER(VLOOKUP(tblSalaries[[#This Row],[clean Country]],calc!$B$22:$C$127,2,TRUE)),tblSalaries[[#This Row],[Salary in USD]],0.001)</f>
        <v>30000</v>
      </c>
    </row>
    <row r="1166" spans="2:21" ht="15" customHeight="1" x14ac:dyDescent="0.25">
      <c r="B1166" s="6" t="s">
        <v>3427</v>
      </c>
      <c r="C1166" s="7">
        <v>41059.545972222222</v>
      </c>
      <c r="D1166" s="8">
        <v>30000</v>
      </c>
      <c r="E1166" s="6">
        <v>30000</v>
      </c>
      <c r="F1166" s="6" t="s">
        <v>6</v>
      </c>
      <c r="G1166" s="9">
        <f>tblSalaries[[#This Row],[clean Salary (in local currency)]]*VLOOKUP(tblSalaries[[#This Row],[Currency]],tblXrate[],2,FALSE)</f>
        <v>30000</v>
      </c>
      <c r="H1166" s="6" t="s">
        <v>1602</v>
      </c>
      <c r="I1166" s="6" t="s">
        <v>310</v>
      </c>
      <c r="J1166" s="6" t="s">
        <v>179</v>
      </c>
      <c r="K1166" s="6" t="str">
        <f>VLOOKUP(tblSalaries[[#This Row],[Where do you work]],tblCountries[[Actual]:[Mapping]],2,FALSE)</f>
        <v>UAE</v>
      </c>
      <c r="L1166" s="6" t="str">
        <f>VLOOKUP(tblSalaries[[#This Row],[clean Country]],tblCountries[[Mapping]:[Region]],2,FALSE)</f>
        <v>MENA</v>
      </c>
      <c r="M1166" s="6">
        <f>VLOOKUP(tblSalaries[[#This Row],[clean Country]],tblCountries[[Mapping]:[geo_latitude]],3,FALSE)</f>
        <v>53.96484375</v>
      </c>
      <c r="N1166" s="6" t="str">
        <f>VLOOKUP(tblSalaries[[#This Row],[clean Country]],tblCountries[[Mapping]:[geo_latitude]],4,FALSE)</f>
        <v>23.805449612314625,</v>
      </c>
      <c r="O1166" s="6" t="s">
        <v>9</v>
      </c>
      <c r="P1166" s="6">
        <v>8</v>
      </c>
      <c r="Q1166" s="6" t="str">
        <f>IF(tblSalaries[[#This Row],[Years of Experience]]&lt;5,"&lt;5",IF(tblSalaries[[#This Row],[Years of Experience]]&lt;10,"&lt;10",IF(tblSalaries[[#This Row],[Years of Experience]]&lt;15,"&lt;15",IF(tblSalaries[[#This Row],[Years of Experience]]&lt;20,"&lt;20"," &gt;20"))))</f>
        <v>&lt;10</v>
      </c>
      <c r="R1166" s="14">
        <v>1149</v>
      </c>
      <c r="S1166" s="14">
        <f>VLOOKUP(tblSalaries[[#This Row],[clean Country]],Table3[[Country]:[GNI]],2,FALSE)</f>
        <v>50580</v>
      </c>
      <c r="T1166" s="18">
        <f>tblSalaries[[#This Row],[Salary in USD]]/tblSalaries[[#This Row],[PPP GNI]]</f>
        <v>0.59311981020166071</v>
      </c>
      <c r="U1166" s="27">
        <f>IF(ISNUMBER(VLOOKUP(tblSalaries[[#This Row],[clean Country]],calc!$B$22:$C$127,2,TRUE)),tblSalaries[[#This Row],[Salary in USD]],0.001)</f>
        <v>30000</v>
      </c>
    </row>
    <row r="1167" spans="2:21" ht="15" customHeight="1" x14ac:dyDescent="0.25">
      <c r="B1167" s="6" t="s">
        <v>3516</v>
      </c>
      <c r="C1167" s="7">
        <v>41060.714571759258</v>
      </c>
      <c r="D1167" s="8">
        <v>30000</v>
      </c>
      <c r="E1167" s="6">
        <v>30000</v>
      </c>
      <c r="F1167" s="6" t="s">
        <v>6</v>
      </c>
      <c r="G1167" s="9">
        <f>tblSalaries[[#This Row],[clean Salary (in local currency)]]*VLOOKUP(tblSalaries[[#This Row],[Currency]],tblXrate[],2,FALSE)</f>
        <v>30000</v>
      </c>
      <c r="H1167" s="6" t="s">
        <v>1693</v>
      </c>
      <c r="I1167" s="6" t="s">
        <v>52</v>
      </c>
      <c r="J1167" s="6" t="s">
        <v>17</v>
      </c>
      <c r="K1167" s="6" t="str">
        <f>VLOOKUP(tblSalaries[[#This Row],[Where do you work]],tblCountries[[Actual]:[Mapping]],2,FALSE)</f>
        <v>Pakistan</v>
      </c>
      <c r="L1167" s="6" t="str">
        <f>VLOOKUP(tblSalaries[[#This Row],[clean Country]],tblCountries[[Mapping]:[Region]],2,FALSE)</f>
        <v>Asia</v>
      </c>
      <c r="M1167" s="6">
        <f>VLOOKUP(tblSalaries[[#This Row],[clean Country]],tblCountries[[Mapping]:[geo_latitude]],3,FALSE)</f>
        <v>71.247499000000005</v>
      </c>
      <c r="N1167" s="6">
        <f>VLOOKUP(tblSalaries[[#This Row],[clean Country]],tblCountries[[Mapping]:[geo_latitude]],4,FALSE)</f>
        <v>30.3308401</v>
      </c>
      <c r="O1167" s="6" t="s">
        <v>9</v>
      </c>
      <c r="P1167" s="6">
        <v>5</v>
      </c>
      <c r="Q1167" s="6" t="str">
        <f>IF(tblSalaries[[#This Row],[Years of Experience]]&lt;5,"&lt;5",IF(tblSalaries[[#This Row],[Years of Experience]]&lt;10,"&lt;10",IF(tblSalaries[[#This Row],[Years of Experience]]&lt;15,"&lt;15",IF(tblSalaries[[#This Row],[Years of Experience]]&lt;20,"&lt;20"," &gt;20"))))</f>
        <v>&lt;10</v>
      </c>
      <c r="R1167" s="14">
        <v>1150</v>
      </c>
      <c r="S1167" s="14">
        <f>VLOOKUP(tblSalaries[[#This Row],[clean Country]],Table3[[Country]:[GNI]],2,FALSE)</f>
        <v>2790</v>
      </c>
      <c r="T1167" s="18">
        <f>tblSalaries[[#This Row],[Salary in USD]]/tblSalaries[[#This Row],[PPP GNI]]</f>
        <v>10.75268817204301</v>
      </c>
      <c r="U1167" s="27">
        <f>IF(ISNUMBER(VLOOKUP(tblSalaries[[#This Row],[clean Country]],calc!$B$22:$C$127,2,TRUE)),tblSalaries[[#This Row],[Salary in USD]],0.001)</f>
        <v>30000</v>
      </c>
    </row>
    <row r="1168" spans="2:21" ht="15" customHeight="1" x14ac:dyDescent="0.25">
      <c r="B1168" s="6" t="s">
        <v>3538</v>
      </c>
      <c r="C1168" s="7">
        <v>41061.016597222224</v>
      </c>
      <c r="D1168" s="8">
        <v>30000</v>
      </c>
      <c r="E1168" s="6">
        <v>30000</v>
      </c>
      <c r="F1168" s="6" t="s">
        <v>6</v>
      </c>
      <c r="G1168" s="9">
        <f>tblSalaries[[#This Row],[clean Salary (in local currency)]]*VLOOKUP(tblSalaries[[#This Row],[Currency]],tblXrate[],2,FALSE)</f>
        <v>30000</v>
      </c>
      <c r="H1168" s="6" t="s">
        <v>1719</v>
      </c>
      <c r="I1168" s="6" t="s">
        <v>20</v>
      </c>
      <c r="J1168" s="6" t="s">
        <v>8</v>
      </c>
      <c r="K1168" s="6" t="str">
        <f>VLOOKUP(tblSalaries[[#This Row],[Where do you work]],tblCountries[[Actual]:[Mapping]],2,FALSE)</f>
        <v>India</v>
      </c>
      <c r="L1168" s="6" t="str">
        <f>VLOOKUP(tblSalaries[[#This Row],[clean Country]],tblCountries[[Mapping]:[Region]],2,FALSE)</f>
        <v>Asia</v>
      </c>
      <c r="M1168" s="6">
        <f>VLOOKUP(tblSalaries[[#This Row],[clean Country]],tblCountries[[Mapping]:[geo_latitude]],3,FALSE)</f>
        <v>79.718824157759499</v>
      </c>
      <c r="N1168" s="6">
        <f>VLOOKUP(tblSalaries[[#This Row],[clean Country]],tblCountries[[Mapping]:[geo_latitude]],4,FALSE)</f>
        <v>22.134914550529199</v>
      </c>
      <c r="O1168" s="6" t="s">
        <v>13</v>
      </c>
      <c r="P1168" s="6">
        <v>4</v>
      </c>
      <c r="Q1168" s="6" t="str">
        <f>IF(tblSalaries[[#This Row],[Years of Experience]]&lt;5,"&lt;5",IF(tblSalaries[[#This Row],[Years of Experience]]&lt;10,"&lt;10",IF(tblSalaries[[#This Row],[Years of Experience]]&lt;15,"&lt;15",IF(tblSalaries[[#This Row],[Years of Experience]]&lt;20,"&lt;20"," &gt;20"))))</f>
        <v>&lt;5</v>
      </c>
      <c r="R1168" s="14">
        <v>1151</v>
      </c>
      <c r="S1168" s="14">
        <f>VLOOKUP(tblSalaries[[#This Row],[clean Country]],Table3[[Country]:[GNI]],2,FALSE)</f>
        <v>3400</v>
      </c>
      <c r="T1168" s="18">
        <f>tblSalaries[[#This Row],[Salary in USD]]/tblSalaries[[#This Row],[PPP GNI]]</f>
        <v>8.8235294117647065</v>
      </c>
      <c r="U1168" s="27">
        <f>IF(ISNUMBER(VLOOKUP(tblSalaries[[#This Row],[clean Country]],calc!$B$22:$C$127,2,TRUE)),tblSalaries[[#This Row],[Salary in USD]],0.001)</f>
        <v>30000</v>
      </c>
    </row>
    <row r="1169" spans="2:21" ht="15" customHeight="1" x14ac:dyDescent="0.25">
      <c r="B1169" s="6" t="s">
        <v>3711</v>
      </c>
      <c r="C1169" s="7">
        <v>41068.149201388886</v>
      </c>
      <c r="D1169" s="8">
        <v>30000</v>
      </c>
      <c r="E1169" s="6">
        <v>30000</v>
      </c>
      <c r="F1169" s="6" t="s">
        <v>6</v>
      </c>
      <c r="G1169" s="9">
        <f>tblSalaries[[#This Row],[clean Salary (in local currency)]]*VLOOKUP(tblSalaries[[#This Row],[Currency]],tblXrate[],2,FALSE)</f>
        <v>30000</v>
      </c>
      <c r="H1169" s="6" t="s">
        <v>1257</v>
      </c>
      <c r="I1169" s="6" t="s">
        <v>52</v>
      </c>
      <c r="J1169" s="6" t="s">
        <v>15</v>
      </c>
      <c r="K1169" s="6" t="str">
        <f>VLOOKUP(tblSalaries[[#This Row],[Where do you work]],tblCountries[[Actual]:[Mapping]],2,FALSE)</f>
        <v>USA</v>
      </c>
      <c r="L1169" s="6" t="str">
        <f>VLOOKUP(tblSalaries[[#This Row],[clean Country]],tblCountries[[Mapping]:[Region]],2,FALSE)</f>
        <v>America</v>
      </c>
      <c r="M1169" s="6">
        <f>VLOOKUP(tblSalaries[[#This Row],[clean Country]],tblCountries[[Mapping]:[geo_latitude]],3,FALSE)</f>
        <v>-100.37109375</v>
      </c>
      <c r="N1169" s="6">
        <f>VLOOKUP(tblSalaries[[#This Row],[clean Country]],tblCountries[[Mapping]:[geo_latitude]],4,FALSE)</f>
        <v>40.580584664127599</v>
      </c>
      <c r="O1169" s="6" t="s">
        <v>9</v>
      </c>
      <c r="P1169" s="6">
        <v>1</v>
      </c>
      <c r="Q1169" s="6" t="str">
        <f>IF(tblSalaries[[#This Row],[Years of Experience]]&lt;5,"&lt;5",IF(tblSalaries[[#This Row],[Years of Experience]]&lt;10,"&lt;10",IF(tblSalaries[[#This Row],[Years of Experience]]&lt;15,"&lt;15",IF(tblSalaries[[#This Row],[Years of Experience]]&lt;20,"&lt;20"," &gt;20"))))</f>
        <v>&lt;5</v>
      </c>
      <c r="R1169" s="14">
        <v>1152</v>
      </c>
      <c r="S1169" s="14">
        <f>VLOOKUP(tblSalaries[[#This Row],[clean Country]],Table3[[Country]:[GNI]],2,FALSE)</f>
        <v>47310</v>
      </c>
      <c r="T1169" s="18">
        <f>tblSalaries[[#This Row],[Salary in USD]]/tblSalaries[[#This Row],[PPP GNI]]</f>
        <v>0.63411540900443886</v>
      </c>
      <c r="U1169" s="27">
        <f>IF(ISNUMBER(VLOOKUP(tblSalaries[[#This Row],[clean Country]],calc!$B$22:$C$127,2,TRUE)),tblSalaries[[#This Row],[Salary in USD]],0.001)</f>
        <v>1E-3</v>
      </c>
    </row>
    <row r="1170" spans="2:21" ht="15" customHeight="1" x14ac:dyDescent="0.25">
      <c r="B1170" s="6" t="s">
        <v>3727</v>
      </c>
      <c r="C1170" s="7">
        <v>41068.876944444448</v>
      </c>
      <c r="D1170" s="8">
        <v>30000</v>
      </c>
      <c r="E1170" s="6">
        <v>30000</v>
      </c>
      <c r="F1170" s="6" t="s">
        <v>6</v>
      </c>
      <c r="G1170" s="9">
        <f>tblSalaries[[#This Row],[clean Salary (in local currency)]]*VLOOKUP(tblSalaries[[#This Row],[Currency]],tblXrate[],2,FALSE)</f>
        <v>30000</v>
      </c>
      <c r="H1170" s="6" t="s">
        <v>1879</v>
      </c>
      <c r="I1170" s="6" t="s">
        <v>20</v>
      </c>
      <c r="J1170" s="6" t="s">
        <v>15</v>
      </c>
      <c r="K1170" s="6" t="str">
        <f>VLOOKUP(tblSalaries[[#This Row],[Where do you work]],tblCountries[[Actual]:[Mapping]],2,FALSE)</f>
        <v>USA</v>
      </c>
      <c r="L1170" s="6" t="str">
        <f>VLOOKUP(tblSalaries[[#This Row],[clean Country]],tblCountries[[Mapping]:[Region]],2,FALSE)</f>
        <v>America</v>
      </c>
      <c r="M1170" s="6">
        <f>VLOOKUP(tblSalaries[[#This Row],[clean Country]],tblCountries[[Mapping]:[geo_latitude]],3,FALSE)</f>
        <v>-100.37109375</v>
      </c>
      <c r="N1170" s="6">
        <f>VLOOKUP(tblSalaries[[#This Row],[clean Country]],tblCountries[[Mapping]:[geo_latitude]],4,FALSE)</f>
        <v>40.580584664127599</v>
      </c>
      <c r="O1170" s="6" t="s">
        <v>18</v>
      </c>
      <c r="P1170" s="6">
        <v>4</v>
      </c>
      <c r="Q1170" s="6" t="str">
        <f>IF(tblSalaries[[#This Row],[Years of Experience]]&lt;5,"&lt;5",IF(tblSalaries[[#This Row],[Years of Experience]]&lt;10,"&lt;10",IF(tblSalaries[[#This Row],[Years of Experience]]&lt;15,"&lt;15",IF(tblSalaries[[#This Row],[Years of Experience]]&lt;20,"&lt;20"," &gt;20"))))</f>
        <v>&lt;5</v>
      </c>
      <c r="R1170" s="14">
        <v>1153</v>
      </c>
      <c r="S1170" s="14">
        <f>VLOOKUP(tblSalaries[[#This Row],[clean Country]],Table3[[Country]:[GNI]],2,FALSE)</f>
        <v>47310</v>
      </c>
      <c r="T1170" s="18">
        <f>tblSalaries[[#This Row],[Salary in USD]]/tblSalaries[[#This Row],[PPP GNI]]</f>
        <v>0.63411540900443886</v>
      </c>
      <c r="U1170" s="27">
        <f>IF(ISNUMBER(VLOOKUP(tblSalaries[[#This Row],[clean Country]],calc!$B$22:$C$127,2,TRUE)),tblSalaries[[#This Row],[Salary in USD]],0.001)</f>
        <v>1E-3</v>
      </c>
    </row>
    <row r="1171" spans="2:21" ht="15" customHeight="1" x14ac:dyDescent="0.25">
      <c r="B1171" s="6" t="s">
        <v>3745</v>
      </c>
      <c r="C1171" s="7">
        <v>41070.666168981479</v>
      </c>
      <c r="D1171" s="8">
        <v>30000</v>
      </c>
      <c r="E1171" s="6">
        <v>30000</v>
      </c>
      <c r="F1171" s="6" t="s">
        <v>6</v>
      </c>
      <c r="G1171" s="9">
        <f>tblSalaries[[#This Row],[clean Salary (in local currency)]]*VLOOKUP(tblSalaries[[#This Row],[Currency]],tblXrate[],2,FALSE)</f>
        <v>30000</v>
      </c>
      <c r="H1171" s="6" t="s">
        <v>1893</v>
      </c>
      <c r="I1171" s="6" t="s">
        <v>20</v>
      </c>
      <c r="J1171" s="6" t="s">
        <v>1131</v>
      </c>
      <c r="K1171" s="6" t="str">
        <f>VLOOKUP(tblSalaries[[#This Row],[Where do you work]],tblCountries[[Actual]:[Mapping]],2,FALSE)</f>
        <v>malaysia</v>
      </c>
      <c r="L1171" s="6" t="str">
        <f>VLOOKUP(tblSalaries[[#This Row],[clean Country]],tblCountries[[Mapping]:[Region]],2,FALSE)</f>
        <v>Asia</v>
      </c>
      <c r="M1171" s="6">
        <f>VLOOKUP(tblSalaries[[#This Row],[clean Country]],tblCountries[[Mapping]:[geo_latitude]],3,FALSE)</f>
        <v>109.53118856002099</v>
      </c>
      <c r="N1171" s="6">
        <f>VLOOKUP(tblSalaries[[#This Row],[clean Country]],tblCountries[[Mapping]:[geo_latitude]],4,FALSE)</f>
        <v>3.9161170879931002</v>
      </c>
      <c r="O1171" s="6" t="s">
        <v>25</v>
      </c>
      <c r="P1171" s="6">
        <v>12</v>
      </c>
      <c r="Q1171" s="6" t="str">
        <f>IF(tblSalaries[[#This Row],[Years of Experience]]&lt;5,"&lt;5",IF(tblSalaries[[#This Row],[Years of Experience]]&lt;10,"&lt;10",IF(tblSalaries[[#This Row],[Years of Experience]]&lt;15,"&lt;15",IF(tblSalaries[[#This Row],[Years of Experience]]&lt;20,"&lt;20"," &gt;20"))))</f>
        <v>&lt;15</v>
      </c>
      <c r="R1171" s="14">
        <v>1154</v>
      </c>
      <c r="S1171" s="14">
        <f>VLOOKUP(tblSalaries[[#This Row],[clean Country]],Table3[[Country]:[GNI]],2,FALSE)</f>
        <v>14220</v>
      </c>
      <c r="T1171" s="18">
        <f>tblSalaries[[#This Row],[Salary in USD]]/tblSalaries[[#This Row],[PPP GNI]]</f>
        <v>2.109704641350211</v>
      </c>
      <c r="U1171" s="27">
        <f>IF(ISNUMBER(VLOOKUP(tblSalaries[[#This Row],[clean Country]],calc!$B$22:$C$127,2,TRUE)),tblSalaries[[#This Row],[Salary in USD]],0.001)</f>
        <v>30000</v>
      </c>
    </row>
    <row r="1172" spans="2:21" ht="15" customHeight="1" x14ac:dyDescent="0.25">
      <c r="B1172" s="6" t="s">
        <v>3816</v>
      </c>
      <c r="C1172" s="7">
        <v>41075.1250462963</v>
      </c>
      <c r="D1172" s="8">
        <v>30000</v>
      </c>
      <c r="E1172" s="6">
        <v>30000</v>
      </c>
      <c r="F1172" s="6" t="s">
        <v>6</v>
      </c>
      <c r="G1172" s="9">
        <f>tblSalaries[[#This Row],[clean Salary (in local currency)]]*VLOOKUP(tblSalaries[[#This Row],[Currency]],tblXrate[],2,FALSE)</f>
        <v>30000</v>
      </c>
      <c r="H1172" s="6" t="s">
        <v>1664</v>
      </c>
      <c r="I1172" s="6" t="s">
        <v>20</v>
      </c>
      <c r="J1172" s="6" t="s">
        <v>143</v>
      </c>
      <c r="K1172" s="6" t="str">
        <f>VLOOKUP(tblSalaries[[#This Row],[Where do you work]],tblCountries[[Actual]:[Mapping]],2,FALSE)</f>
        <v>Brazil</v>
      </c>
      <c r="L1172" s="6" t="str">
        <f>VLOOKUP(tblSalaries[[#This Row],[clean Country]],tblCountries[[Mapping]:[Region]],2,FALSE)</f>
        <v>Latin America</v>
      </c>
      <c r="M1172" s="6">
        <f>VLOOKUP(tblSalaries[[#This Row],[clean Country]],tblCountries[[Mapping]:[geo_latitude]],3,FALSE)</f>
        <v>-52.856287736986999</v>
      </c>
      <c r="N1172" s="6">
        <f>VLOOKUP(tblSalaries[[#This Row],[clean Country]],tblCountries[[Mapping]:[geo_latitude]],4,FALSE)</f>
        <v>-10.840474551047899</v>
      </c>
      <c r="O1172" s="6" t="s">
        <v>18</v>
      </c>
      <c r="P1172" s="6">
        <v>1</v>
      </c>
      <c r="Q1172" s="6" t="str">
        <f>IF(tblSalaries[[#This Row],[Years of Experience]]&lt;5,"&lt;5",IF(tblSalaries[[#This Row],[Years of Experience]]&lt;10,"&lt;10",IF(tblSalaries[[#This Row],[Years of Experience]]&lt;15,"&lt;15",IF(tblSalaries[[#This Row],[Years of Experience]]&lt;20,"&lt;20"," &gt;20"))))</f>
        <v>&lt;5</v>
      </c>
      <c r="R1172" s="14">
        <v>1155</v>
      </c>
      <c r="S1172" s="14">
        <f>VLOOKUP(tblSalaries[[#This Row],[clean Country]],Table3[[Country]:[GNI]],2,FALSE)</f>
        <v>11000</v>
      </c>
      <c r="T1172" s="18">
        <f>tblSalaries[[#This Row],[Salary in USD]]/tblSalaries[[#This Row],[PPP GNI]]</f>
        <v>2.7272727272727271</v>
      </c>
      <c r="U1172" s="27">
        <f>IF(ISNUMBER(VLOOKUP(tblSalaries[[#This Row],[clean Country]],calc!$B$22:$C$127,2,TRUE)),tblSalaries[[#This Row],[Salary in USD]],0.001)</f>
        <v>30000</v>
      </c>
    </row>
    <row r="1173" spans="2:21" ht="15" customHeight="1" x14ac:dyDescent="0.25">
      <c r="B1173" s="6" t="s">
        <v>3042</v>
      </c>
      <c r="C1173" s="7">
        <v>41057.604224537034</v>
      </c>
      <c r="D1173" s="8" t="s">
        <v>1195</v>
      </c>
      <c r="E1173" s="6">
        <v>240000</v>
      </c>
      <c r="F1173" s="6" t="s">
        <v>585</v>
      </c>
      <c r="G1173" s="9">
        <f>tblSalaries[[#This Row],[clean Salary (in local currency)]]*VLOOKUP(tblSalaries[[#This Row],[Currency]],tblXrate[],2,FALSE)</f>
        <v>29261.227167098674</v>
      </c>
      <c r="H1173" s="6" t="s">
        <v>1196</v>
      </c>
      <c r="I1173" s="6" t="s">
        <v>310</v>
      </c>
      <c r="J1173" s="6" t="s">
        <v>48</v>
      </c>
      <c r="K1173" s="6" t="str">
        <f>VLOOKUP(tblSalaries[[#This Row],[Where do you work]],tblCountries[[Actual]:[Mapping]],2,FALSE)</f>
        <v>South Africa</v>
      </c>
      <c r="L1173" s="6" t="str">
        <f>VLOOKUP(tblSalaries[[#This Row],[clean Country]],tblCountries[[Mapping]:[Region]],2,FALSE)</f>
        <v>Africa</v>
      </c>
      <c r="M1173" s="6">
        <f>VLOOKUP(tblSalaries[[#This Row],[clean Country]],tblCountries[[Mapping]:[geo_latitude]],3,FALSE)</f>
        <v>25.075048595878101</v>
      </c>
      <c r="N1173" s="6">
        <f>VLOOKUP(tblSalaries[[#This Row],[clean Country]],tblCountries[[Mapping]:[geo_latitude]],4,FALSE)</f>
        <v>-29.262871995561401</v>
      </c>
      <c r="O1173" s="6" t="s">
        <v>18</v>
      </c>
      <c r="P1173" s="6">
        <v>20</v>
      </c>
      <c r="Q1173" s="6" t="str">
        <f>IF(tblSalaries[[#This Row],[Years of Experience]]&lt;5,"&lt;5",IF(tblSalaries[[#This Row],[Years of Experience]]&lt;10,"&lt;10",IF(tblSalaries[[#This Row],[Years of Experience]]&lt;15,"&lt;15",IF(tblSalaries[[#This Row],[Years of Experience]]&lt;20,"&lt;20"," &gt;20"))))</f>
        <v xml:space="preserve"> &gt;20</v>
      </c>
      <c r="R1173" s="14">
        <v>1156</v>
      </c>
      <c r="S1173" s="14">
        <f>VLOOKUP(tblSalaries[[#This Row],[clean Country]],Table3[[Country]:[GNI]],2,FALSE)</f>
        <v>10360</v>
      </c>
      <c r="T1173" s="18">
        <f>tblSalaries[[#This Row],[Salary in USD]]/tblSalaries[[#This Row],[PPP GNI]]</f>
        <v>2.8244427767469764</v>
      </c>
      <c r="U1173" s="27">
        <f>IF(ISNUMBER(VLOOKUP(tblSalaries[[#This Row],[clean Country]],calc!$B$22:$C$127,2,TRUE)),tblSalaries[[#This Row],[Salary in USD]],0.001)</f>
        <v>29261.227167098674</v>
      </c>
    </row>
    <row r="1174" spans="2:21" ht="15" customHeight="1" x14ac:dyDescent="0.25">
      <c r="B1174" s="6" t="s">
        <v>2184</v>
      </c>
      <c r="C1174" s="7">
        <v>41055.034583333334</v>
      </c>
      <c r="D1174" s="8">
        <v>18500</v>
      </c>
      <c r="E1174" s="6">
        <v>18500</v>
      </c>
      <c r="F1174" s="6" t="s">
        <v>69</v>
      </c>
      <c r="G1174" s="9">
        <f>tblSalaries[[#This Row],[clean Salary (in local currency)]]*VLOOKUP(tblSalaries[[#This Row],[Currency]],tblXrate[],2,FALSE)</f>
        <v>29159.298033244755</v>
      </c>
      <c r="H1174" s="6" t="s">
        <v>250</v>
      </c>
      <c r="I1174" s="6" t="s">
        <v>52</v>
      </c>
      <c r="J1174" s="6" t="s">
        <v>71</v>
      </c>
      <c r="K1174" s="6" t="str">
        <f>VLOOKUP(tblSalaries[[#This Row],[Where do you work]],tblCountries[[Actual]:[Mapping]],2,FALSE)</f>
        <v>UK</v>
      </c>
      <c r="L1174" s="6" t="str">
        <f>VLOOKUP(tblSalaries[[#This Row],[clean Country]],tblCountries[[Mapping]:[Region]],2,FALSE)</f>
        <v>Europe</v>
      </c>
      <c r="M1174" s="6">
        <f>VLOOKUP(tblSalaries[[#This Row],[clean Country]],tblCountries[[Mapping]:[geo_latitude]],3,FALSE)</f>
        <v>-3.2765753000000002</v>
      </c>
      <c r="N1174" s="6">
        <f>VLOOKUP(tblSalaries[[#This Row],[clean Country]],tblCountries[[Mapping]:[geo_latitude]],4,FALSE)</f>
        <v>54.702354499999998</v>
      </c>
      <c r="O1174" s="6" t="s">
        <v>13</v>
      </c>
      <c r="P1174" s="6"/>
      <c r="Q1174" s="6" t="str">
        <f>IF(tblSalaries[[#This Row],[Years of Experience]]&lt;5,"&lt;5",IF(tblSalaries[[#This Row],[Years of Experience]]&lt;10,"&lt;10",IF(tblSalaries[[#This Row],[Years of Experience]]&lt;15,"&lt;15",IF(tblSalaries[[#This Row],[Years of Experience]]&lt;20,"&lt;20"," &gt;20"))))</f>
        <v>&lt;5</v>
      </c>
      <c r="R1174" s="14">
        <v>1157</v>
      </c>
      <c r="S1174" s="14">
        <f>VLOOKUP(tblSalaries[[#This Row],[clean Country]],Table3[[Country]:[GNI]],2,FALSE)</f>
        <v>35840</v>
      </c>
      <c r="T1174" s="18">
        <f>tblSalaries[[#This Row],[Salary in USD]]/tblSalaries[[#This Row],[PPP GNI]]</f>
        <v>0.81359648530258799</v>
      </c>
      <c r="U1174" s="27">
        <f>IF(ISNUMBER(VLOOKUP(tblSalaries[[#This Row],[clean Country]],calc!$B$22:$C$127,2,TRUE)),tblSalaries[[#This Row],[Salary in USD]],0.001)</f>
        <v>29159.298033244755</v>
      </c>
    </row>
    <row r="1175" spans="2:21" ht="15" customHeight="1" x14ac:dyDescent="0.25">
      <c r="B1175" s="6" t="s">
        <v>2343</v>
      </c>
      <c r="C1175" s="7">
        <v>41055.066377314812</v>
      </c>
      <c r="D1175" s="8">
        <v>29000</v>
      </c>
      <c r="E1175" s="6">
        <v>29000</v>
      </c>
      <c r="F1175" s="6" t="s">
        <v>6</v>
      </c>
      <c r="G1175" s="9">
        <f>tblSalaries[[#This Row],[clean Salary (in local currency)]]*VLOOKUP(tblSalaries[[#This Row],[Currency]],tblXrate[],2,FALSE)</f>
        <v>29000</v>
      </c>
      <c r="H1175" s="6" t="s">
        <v>421</v>
      </c>
      <c r="I1175" s="6" t="s">
        <v>52</v>
      </c>
      <c r="J1175" s="6" t="s">
        <v>15</v>
      </c>
      <c r="K1175" s="6" t="str">
        <f>VLOOKUP(tblSalaries[[#This Row],[Where do you work]],tblCountries[[Actual]:[Mapping]],2,FALSE)</f>
        <v>USA</v>
      </c>
      <c r="L1175" s="6" t="str">
        <f>VLOOKUP(tblSalaries[[#This Row],[clean Country]],tblCountries[[Mapping]:[Region]],2,FALSE)</f>
        <v>America</v>
      </c>
      <c r="M1175" s="6">
        <f>VLOOKUP(tblSalaries[[#This Row],[clean Country]],tblCountries[[Mapping]:[geo_latitude]],3,FALSE)</f>
        <v>-100.37109375</v>
      </c>
      <c r="N1175" s="6">
        <f>VLOOKUP(tblSalaries[[#This Row],[clean Country]],tblCountries[[Mapping]:[geo_latitude]],4,FALSE)</f>
        <v>40.580584664127599</v>
      </c>
      <c r="O1175" s="6" t="s">
        <v>9</v>
      </c>
      <c r="P1175" s="6"/>
      <c r="Q1175" s="6" t="str">
        <f>IF(tblSalaries[[#This Row],[Years of Experience]]&lt;5,"&lt;5",IF(tblSalaries[[#This Row],[Years of Experience]]&lt;10,"&lt;10",IF(tblSalaries[[#This Row],[Years of Experience]]&lt;15,"&lt;15",IF(tblSalaries[[#This Row],[Years of Experience]]&lt;20,"&lt;20"," &gt;20"))))</f>
        <v>&lt;5</v>
      </c>
      <c r="R1175" s="14">
        <v>1158</v>
      </c>
      <c r="S1175" s="14">
        <f>VLOOKUP(tblSalaries[[#This Row],[clean Country]],Table3[[Country]:[GNI]],2,FALSE)</f>
        <v>47310</v>
      </c>
      <c r="T1175" s="18">
        <f>tblSalaries[[#This Row],[Salary in USD]]/tblSalaries[[#This Row],[PPP GNI]]</f>
        <v>0.61297822870429086</v>
      </c>
      <c r="U1175" s="27">
        <f>IF(ISNUMBER(VLOOKUP(tblSalaries[[#This Row],[clean Country]],calc!$B$22:$C$127,2,TRUE)),tblSalaries[[#This Row],[Salary in USD]],0.001)</f>
        <v>1E-3</v>
      </c>
    </row>
    <row r="1176" spans="2:21" ht="15" customHeight="1" x14ac:dyDescent="0.25">
      <c r="B1176" s="6" t="s">
        <v>3818</v>
      </c>
      <c r="C1176" s="7">
        <v>41075.239236111112</v>
      </c>
      <c r="D1176" s="8">
        <v>29000</v>
      </c>
      <c r="E1176" s="6">
        <v>29000</v>
      </c>
      <c r="F1176" s="6" t="s">
        <v>6</v>
      </c>
      <c r="G1176" s="9">
        <f>tblSalaries[[#This Row],[clean Salary (in local currency)]]*VLOOKUP(tblSalaries[[#This Row],[Currency]],tblXrate[],2,FALSE)</f>
        <v>29000</v>
      </c>
      <c r="H1176" s="6" t="s">
        <v>1950</v>
      </c>
      <c r="I1176" s="6" t="s">
        <v>279</v>
      </c>
      <c r="J1176" s="6" t="s">
        <v>15</v>
      </c>
      <c r="K1176" s="6" t="str">
        <f>VLOOKUP(tblSalaries[[#This Row],[Where do you work]],tblCountries[[Actual]:[Mapping]],2,FALSE)</f>
        <v>USA</v>
      </c>
      <c r="L1176" s="6" t="str">
        <f>VLOOKUP(tblSalaries[[#This Row],[clean Country]],tblCountries[[Mapping]:[Region]],2,FALSE)</f>
        <v>America</v>
      </c>
      <c r="M1176" s="6">
        <f>VLOOKUP(tblSalaries[[#This Row],[clean Country]],tblCountries[[Mapping]:[geo_latitude]],3,FALSE)</f>
        <v>-100.37109375</v>
      </c>
      <c r="N1176" s="6">
        <f>VLOOKUP(tblSalaries[[#This Row],[clean Country]],tblCountries[[Mapping]:[geo_latitude]],4,FALSE)</f>
        <v>40.580584664127599</v>
      </c>
      <c r="O1176" s="6" t="s">
        <v>13</v>
      </c>
      <c r="P1176" s="6">
        <v>1</v>
      </c>
      <c r="Q1176" s="6" t="str">
        <f>IF(tblSalaries[[#This Row],[Years of Experience]]&lt;5,"&lt;5",IF(tblSalaries[[#This Row],[Years of Experience]]&lt;10,"&lt;10",IF(tblSalaries[[#This Row],[Years of Experience]]&lt;15,"&lt;15",IF(tblSalaries[[#This Row],[Years of Experience]]&lt;20,"&lt;20"," &gt;20"))))</f>
        <v>&lt;5</v>
      </c>
      <c r="R1176" s="14">
        <v>1159</v>
      </c>
      <c r="S1176" s="14">
        <f>VLOOKUP(tblSalaries[[#This Row],[clean Country]],Table3[[Country]:[GNI]],2,FALSE)</f>
        <v>47310</v>
      </c>
      <c r="T1176" s="18">
        <f>tblSalaries[[#This Row],[Salary in USD]]/tblSalaries[[#This Row],[PPP GNI]]</f>
        <v>0.61297822870429086</v>
      </c>
      <c r="U1176" s="27">
        <f>IF(ISNUMBER(VLOOKUP(tblSalaries[[#This Row],[clean Country]],calc!$B$22:$C$127,2,TRUE)),tblSalaries[[#This Row],[Salary in USD]],0.001)</f>
        <v>1E-3</v>
      </c>
    </row>
    <row r="1177" spans="2:21" ht="15" customHeight="1" x14ac:dyDescent="0.25">
      <c r="B1177" s="6" t="s">
        <v>3722</v>
      </c>
      <c r="C1177" s="7">
        <v>41068.783472222225</v>
      </c>
      <c r="D1177" s="8">
        <v>28995</v>
      </c>
      <c r="E1177" s="6">
        <v>28995</v>
      </c>
      <c r="F1177" s="6" t="s">
        <v>6</v>
      </c>
      <c r="G1177" s="9">
        <f>tblSalaries[[#This Row],[clean Salary (in local currency)]]*VLOOKUP(tblSalaries[[#This Row],[Currency]],tblXrate[],2,FALSE)</f>
        <v>28995</v>
      </c>
      <c r="H1177" s="6" t="s">
        <v>739</v>
      </c>
      <c r="I1177" s="6" t="s">
        <v>52</v>
      </c>
      <c r="J1177" s="6" t="s">
        <v>8</v>
      </c>
      <c r="K1177" s="6" t="str">
        <f>VLOOKUP(tblSalaries[[#This Row],[Where do you work]],tblCountries[[Actual]:[Mapping]],2,FALSE)</f>
        <v>India</v>
      </c>
      <c r="L1177" s="6" t="str">
        <f>VLOOKUP(tblSalaries[[#This Row],[clean Country]],tblCountries[[Mapping]:[Region]],2,FALSE)</f>
        <v>Asia</v>
      </c>
      <c r="M1177" s="6">
        <f>VLOOKUP(tblSalaries[[#This Row],[clean Country]],tblCountries[[Mapping]:[geo_latitude]],3,FALSE)</f>
        <v>79.718824157759499</v>
      </c>
      <c r="N1177" s="6">
        <f>VLOOKUP(tblSalaries[[#This Row],[clean Country]],tblCountries[[Mapping]:[geo_latitude]],4,FALSE)</f>
        <v>22.134914550529199</v>
      </c>
      <c r="O1177" s="6" t="s">
        <v>9</v>
      </c>
      <c r="P1177" s="6">
        <v>6</v>
      </c>
      <c r="Q1177" s="6" t="str">
        <f>IF(tblSalaries[[#This Row],[Years of Experience]]&lt;5,"&lt;5",IF(tblSalaries[[#This Row],[Years of Experience]]&lt;10,"&lt;10",IF(tblSalaries[[#This Row],[Years of Experience]]&lt;15,"&lt;15",IF(tblSalaries[[#This Row],[Years of Experience]]&lt;20,"&lt;20"," &gt;20"))))</f>
        <v>&lt;10</v>
      </c>
      <c r="R1177" s="14">
        <v>1160</v>
      </c>
      <c r="S1177" s="14">
        <f>VLOOKUP(tblSalaries[[#This Row],[clean Country]],Table3[[Country]:[GNI]],2,FALSE)</f>
        <v>3400</v>
      </c>
      <c r="T1177" s="18">
        <f>tblSalaries[[#This Row],[Salary in USD]]/tblSalaries[[#This Row],[PPP GNI]]</f>
        <v>8.5279411764705877</v>
      </c>
      <c r="U1177" s="27">
        <f>IF(ISNUMBER(VLOOKUP(tblSalaries[[#This Row],[clean Country]],calc!$B$22:$C$127,2,TRUE)),tblSalaries[[#This Row],[Salary in USD]],0.001)</f>
        <v>28995</v>
      </c>
    </row>
    <row r="1178" spans="2:21" ht="15" customHeight="1" x14ac:dyDescent="0.25">
      <c r="B1178" s="6" t="s">
        <v>3054</v>
      </c>
      <c r="C1178" s="7">
        <v>41057.620648148149</v>
      </c>
      <c r="D1178" s="8" t="s">
        <v>1206</v>
      </c>
      <c r="E1178" s="6">
        <v>1600000</v>
      </c>
      <c r="F1178" s="6" t="s">
        <v>40</v>
      </c>
      <c r="G1178" s="9">
        <f>tblSalaries[[#This Row],[clean Salary (in local currency)]]*VLOOKUP(tblSalaries[[#This Row],[Currency]],tblXrate[],2,FALSE)</f>
        <v>28492.66669990811</v>
      </c>
      <c r="H1178" s="6" t="s">
        <v>1207</v>
      </c>
      <c r="I1178" s="6" t="s">
        <v>52</v>
      </c>
      <c r="J1178" s="6" t="s">
        <v>8</v>
      </c>
      <c r="K1178" s="6" t="str">
        <f>VLOOKUP(tblSalaries[[#This Row],[Where do you work]],tblCountries[[Actual]:[Mapping]],2,FALSE)</f>
        <v>India</v>
      </c>
      <c r="L1178" s="6" t="str">
        <f>VLOOKUP(tblSalaries[[#This Row],[clean Country]],tblCountries[[Mapping]:[Region]],2,FALSE)</f>
        <v>Asia</v>
      </c>
      <c r="M1178" s="6">
        <f>VLOOKUP(tblSalaries[[#This Row],[clean Country]],tblCountries[[Mapping]:[geo_latitude]],3,FALSE)</f>
        <v>79.718824157759499</v>
      </c>
      <c r="N1178" s="6">
        <f>VLOOKUP(tblSalaries[[#This Row],[clean Country]],tblCountries[[Mapping]:[geo_latitude]],4,FALSE)</f>
        <v>22.134914550529199</v>
      </c>
      <c r="O1178" s="6" t="s">
        <v>13</v>
      </c>
      <c r="P1178" s="6">
        <v>9</v>
      </c>
      <c r="Q1178" s="6" t="str">
        <f>IF(tblSalaries[[#This Row],[Years of Experience]]&lt;5,"&lt;5",IF(tblSalaries[[#This Row],[Years of Experience]]&lt;10,"&lt;10",IF(tblSalaries[[#This Row],[Years of Experience]]&lt;15,"&lt;15",IF(tblSalaries[[#This Row],[Years of Experience]]&lt;20,"&lt;20"," &gt;20"))))</f>
        <v>&lt;10</v>
      </c>
      <c r="R1178" s="14">
        <v>1161</v>
      </c>
      <c r="S1178" s="14">
        <f>VLOOKUP(tblSalaries[[#This Row],[clean Country]],Table3[[Country]:[GNI]],2,FALSE)</f>
        <v>3400</v>
      </c>
      <c r="T1178" s="18">
        <f>tblSalaries[[#This Row],[Salary in USD]]/tblSalaries[[#This Row],[PPP GNI]]</f>
        <v>8.3801960882082671</v>
      </c>
      <c r="U1178" s="27">
        <f>IF(ISNUMBER(VLOOKUP(tblSalaries[[#This Row],[clean Country]],calc!$B$22:$C$127,2,TRUE)),tblSalaries[[#This Row],[Salary in USD]],0.001)</f>
        <v>28492.66669990811</v>
      </c>
    </row>
    <row r="1179" spans="2:21" ht="15" customHeight="1" x14ac:dyDescent="0.25">
      <c r="B1179" s="6" t="s">
        <v>3320</v>
      </c>
      <c r="C1179" s="7">
        <v>41058.740266203706</v>
      </c>
      <c r="D1179" s="8" t="s">
        <v>1506</v>
      </c>
      <c r="E1179" s="6">
        <v>1600000</v>
      </c>
      <c r="F1179" s="6" t="s">
        <v>40</v>
      </c>
      <c r="G1179" s="9">
        <f>tblSalaries[[#This Row],[clean Salary (in local currency)]]*VLOOKUP(tblSalaries[[#This Row],[Currency]],tblXrate[],2,FALSE)</f>
        <v>28492.66669990811</v>
      </c>
      <c r="H1179" s="6" t="s">
        <v>1507</v>
      </c>
      <c r="I1179" s="6" t="s">
        <v>20</v>
      </c>
      <c r="J1179" s="6" t="s">
        <v>8</v>
      </c>
      <c r="K1179" s="6" t="str">
        <f>VLOOKUP(tblSalaries[[#This Row],[Where do you work]],tblCountries[[Actual]:[Mapping]],2,FALSE)</f>
        <v>India</v>
      </c>
      <c r="L1179" s="6" t="str">
        <f>VLOOKUP(tblSalaries[[#This Row],[clean Country]],tblCountries[[Mapping]:[Region]],2,FALSE)</f>
        <v>Asia</v>
      </c>
      <c r="M1179" s="6">
        <f>VLOOKUP(tblSalaries[[#This Row],[clean Country]],tblCountries[[Mapping]:[geo_latitude]],3,FALSE)</f>
        <v>79.718824157759499</v>
      </c>
      <c r="N1179" s="6">
        <f>VLOOKUP(tblSalaries[[#This Row],[clean Country]],tblCountries[[Mapping]:[geo_latitude]],4,FALSE)</f>
        <v>22.134914550529199</v>
      </c>
      <c r="O1179" s="6" t="s">
        <v>18</v>
      </c>
      <c r="P1179" s="6">
        <v>4</v>
      </c>
      <c r="Q1179" s="6" t="str">
        <f>IF(tblSalaries[[#This Row],[Years of Experience]]&lt;5,"&lt;5",IF(tblSalaries[[#This Row],[Years of Experience]]&lt;10,"&lt;10",IF(tblSalaries[[#This Row],[Years of Experience]]&lt;15,"&lt;15",IF(tblSalaries[[#This Row],[Years of Experience]]&lt;20,"&lt;20"," &gt;20"))))</f>
        <v>&lt;5</v>
      </c>
      <c r="R1179" s="14">
        <v>1162</v>
      </c>
      <c r="S1179" s="14">
        <f>VLOOKUP(tblSalaries[[#This Row],[clean Country]],Table3[[Country]:[GNI]],2,FALSE)</f>
        <v>3400</v>
      </c>
      <c r="T1179" s="18">
        <f>tblSalaries[[#This Row],[Salary in USD]]/tblSalaries[[#This Row],[PPP GNI]]</f>
        <v>8.3801960882082671</v>
      </c>
      <c r="U1179" s="27">
        <f>IF(ISNUMBER(VLOOKUP(tblSalaries[[#This Row],[clean Country]],calc!$B$22:$C$127,2,TRUE)),tblSalaries[[#This Row],[Salary in USD]],0.001)</f>
        <v>28492.66669990811</v>
      </c>
    </row>
    <row r="1180" spans="2:21" ht="15" customHeight="1" x14ac:dyDescent="0.25">
      <c r="B1180" s="6" t="s">
        <v>2063</v>
      </c>
      <c r="C1180" s="7">
        <v>41054.269085648149</v>
      </c>
      <c r="D1180" s="8" t="s">
        <v>103</v>
      </c>
      <c r="E1180" s="6">
        <v>18000</v>
      </c>
      <c r="F1180" s="6" t="s">
        <v>69</v>
      </c>
      <c r="G1180" s="9">
        <f>tblSalaries[[#This Row],[clean Salary (in local currency)]]*VLOOKUP(tblSalaries[[#This Row],[Currency]],tblXrate[],2,FALSE)</f>
        <v>28371.208897211112</v>
      </c>
      <c r="H1180" s="6" t="s">
        <v>104</v>
      </c>
      <c r="I1180" s="6" t="s">
        <v>52</v>
      </c>
      <c r="J1180" s="6" t="s">
        <v>71</v>
      </c>
      <c r="K1180" s="6" t="str">
        <f>VLOOKUP(tblSalaries[[#This Row],[Where do you work]],tblCountries[[Actual]:[Mapping]],2,FALSE)</f>
        <v>UK</v>
      </c>
      <c r="L1180" s="6" t="str">
        <f>VLOOKUP(tblSalaries[[#This Row],[clean Country]],tblCountries[[Mapping]:[Region]],2,FALSE)</f>
        <v>Europe</v>
      </c>
      <c r="M1180" s="6">
        <f>VLOOKUP(tblSalaries[[#This Row],[clean Country]],tblCountries[[Mapping]:[geo_latitude]],3,FALSE)</f>
        <v>-3.2765753000000002</v>
      </c>
      <c r="N1180" s="6">
        <f>VLOOKUP(tblSalaries[[#This Row],[clean Country]],tblCountries[[Mapping]:[geo_latitude]],4,FALSE)</f>
        <v>54.702354499999998</v>
      </c>
      <c r="O1180" s="6" t="s">
        <v>25</v>
      </c>
      <c r="P1180" s="6"/>
      <c r="Q1180" s="6" t="str">
        <f>IF(tblSalaries[[#This Row],[Years of Experience]]&lt;5,"&lt;5",IF(tblSalaries[[#This Row],[Years of Experience]]&lt;10,"&lt;10",IF(tblSalaries[[#This Row],[Years of Experience]]&lt;15,"&lt;15",IF(tblSalaries[[#This Row],[Years of Experience]]&lt;20,"&lt;20"," &gt;20"))))</f>
        <v>&lt;5</v>
      </c>
      <c r="R1180" s="14">
        <v>1163</v>
      </c>
      <c r="S1180" s="14">
        <f>VLOOKUP(tblSalaries[[#This Row],[clean Country]],Table3[[Country]:[GNI]],2,FALSE)</f>
        <v>35840</v>
      </c>
      <c r="T1180" s="18">
        <f>tblSalaries[[#This Row],[Salary in USD]]/tblSalaries[[#This Row],[PPP GNI]]</f>
        <v>0.79160739110522071</v>
      </c>
      <c r="U1180" s="27">
        <f>IF(ISNUMBER(VLOOKUP(tblSalaries[[#This Row],[clean Country]],calc!$B$22:$C$127,2,TRUE)),tblSalaries[[#This Row],[Salary in USD]],0.001)</f>
        <v>28371.208897211112</v>
      </c>
    </row>
    <row r="1181" spans="2:21" ht="15" customHeight="1" x14ac:dyDescent="0.25">
      <c r="B1181" s="6" t="s">
        <v>3257</v>
      </c>
      <c r="C1181" s="7">
        <v>41058.448449074072</v>
      </c>
      <c r="D1181" s="8" t="s">
        <v>1428</v>
      </c>
      <c r="E1181" s="6">
        <v>89500</v>
      </c>
      <c r="F1181" s="6" t="s">
        <v>3939</v>
      </c>
      <c r="G1181" s="9">
        <f>tblSalaries[[#This Row],[clean Salary (in local currency)]]*VLOOKUP(tblSalaries[[#This Row],[Currency]],tblXrate[],2,FALSE)</f>
        <v>28353.650809742252</v>
      </c>
      <c r="H1181" s="6" t="s">
        <v>52</v>
      </c>
      <c r="I1181" s="6" t="s">
        <v>52</v>
      </c>
      <c r="J1181" s="6" t="s">
        <v>1131</v>
      </c>
      <c r="K1181" s="6" t="str">
        <f>VLOOKUP(tblSalaries[[#This Row],[Where do you work]],tblCountries[[Actual]:[Mapping]],2,FALSE)</f>
        <v>malaysia</v>
      </c>
      <c r="L1181" s="6" t="str">
        <f>VLOOKUP(tblSalaries[[#This Row],[clean Country]],tblCountries[[Mapping]:[Region]],2,FALSE)</f>
        <v>Asia</v>
      </c>
      <c r="M1181" s="6">
        <f>VLOOKUP(tblSalaries[[#This Row],[clean Country]],tblCountries[[Mapping]:[geo_latitude]],3,FALSE)</f>
        <v>109.53118856002099</v>
      </c>
      <c r="N1181" s="6">
        <f>VLOOKUP(tblSalaries[[#This Row],[clean Country]],tblCountries[[Mapping]:[geo_latitude]],4,FALSE)</f>
        <v>3.9161170879931002</v>
      </c>
      <c r="O1181" s="6" t="s">
        <v>18</v>
      </c>
      <c r="P1181" s="6">
        <v>20</v>
      </c>
      <c r="Q1181" s="6" t="str">
        <f>IF(tblSalaries[[#This Row],[Years of Experience]]&lt;5,"&lt;5",IF(tblSalaries[[#This Row],[Years of Experience]]&lt;10,"&lt;10",IF(tblSalaries[[#This Row],[Years of Experience]]&lt;15,"&lt;15",IF(tblSalaries[[#This Row],[Years of Experience]]&lt;20,"&lt;20"," &gt;20"))))</f>
        <v xml:space="preserve"> &gt;20</v>
      </c>
      <c r="R1181" s="14">
        <v>1164</v>
      </c>
      <c r="S1181" s="14">
        <f>VLOOKUP(tblSalaries[[#This Row],[clean Country]],Table3[[Country]:[GNI]],2,FALSE)</f>
        <v>14220</v>
      </c>
      <c r="T1181" s="18">
        <f>tblSalaries[[#This Row],[Salary in USD]]/tblSalaries[[#This Row],[PPP GNI]]</f>
        <v>1.9939276237512131</v>
      </c>
      <c r="U1181" s="27">
        <f>IF(ISNUMBER(VLOOKUP(tblSalaries[[#This Row],[clean Country]],calc!$B$22:$C$127,2,TRUE)),tblSalaries[[#This Row],[Salary in USD]],0.001)</f>
        <v>28353.650809742252</v>
      </c>
    </row>
    <row r="1182" spans="2:21" ht="15" customHeight="1" x14ac:dyDescent="0.25">
      <c r="B1182" s="6" t="s">
        <v>2909</v>
      </c>
      <c r="C1182" s="7">
        <v>41056.819050925929</v>
      </c>
      <c r="D1182" s="8">
        <v>104000</v>
      </c>
      <c r="E1182" s="6">
        <v>104000</v>
      </c>
      <c r="F1182" s="6" t="s">
        <v>358</v>
      </c>
      <c r="G1182" s="9">
        <f>tblSalaries[[#This Row],[clean Salary (in local currency)]]*VLOOKUP(tblSalaries[[#This Row],[Currency]],tblXrate[],2,FALSE)</f>
        <v>28310.79811950968</v>
      </c>
      <c r="H1182" s="6" t="s">
        <v>14</v>
      </c>
      <c r="I1182" s="6" t="s">
        <v>20</v>
      </c>
      <c r="J1182" s="6" t="s">
        <v>179</v>
      </c>
      <c r="K1182" s="6" t="str">
        <f>VLOOKUP(tblSalaries[[#This Row],[Where do you work]],tblCountries[[Actual]:[Mapping]],2,FALSE)</f>
        <v>UAE</v>
      </c>
      <c r="L1182" s="6" t="str">
        <f>VLOOKUP(tblSalaries[[#This Row],[clean Country]],tblCountries[[Mapping]:[Region]],2,FALSE)</f>
        <v>MENA</v>
      </c>
      <c r="M1182" s="6">
        <f>VLOOKUP(tblSalaries[[#This Row],[clean Country]],tblCountries[[Mapping]:[geo_latitude]],3,FALSE)</f>
        <v>53.96484375</v>
      </c>
      <c r="N1182" s="6" t="str">
        <f>VLOOKUP(tblSalaries[[#This Row],[clean Country]],tblCountries[[Mapping]:[geo_latitude]],4,FALSE)</f>
        <v>23.805449612314625,</v>
      </c>
      <c r="O1182" s="6" t="s">
        <v>9</v>
      </c>
      <c r="P1182" s="6">
        <v>11</v>
      </c>
      <c r="Q1182" s="6" t="str">
        <f>IF(tblSalaries[[#This Row],[Years of Experience]]&lt;5,"&lt;5",IF(tblSalaries[[#This Row],[Years of Experience]]&lt;10,"&lt;10",IF(tblSalaries[[#This Row],[Years of Experience]]&lt;15,"&lt;15",IF(tblSalaries[[#This Row],[Years of Experience]]&lt;20,"&lt;20"," &gt;20"))))</f>
        <v>&lt;15</v>
      </c>
      <c r="R1182" s="14">
        <v>1165</v>
      </c>
      <c r="S1182" s="14">
        <f>VLOOKUP(tblSalaries[[#This Row],[clean Country]],Table3[[Country]:[GNI]],2,FALSE)</f>
        <v>50580</v>
      </c>
      <c r="T1182" s="18">
        <f>tblSalaries[[#This Row],[Salary in USD]]/tblSalaries[[#This Row],[PPP GNI]]</f>
        <v>0.55972317357670387</v>
      </c>
      <c r="U1182" s="27">
        <f>IF(ISNUMBER(VLOOKUP(tblSalaries[[#This Row],[clean Country]],calc!$B$22:$C$127,2,TRUE)),tblSalaries[[#This Row],[Salary in USD]],0.001)</f>
        <v>28310.79811950968</v>
      </c>
    </row>
    <row r="1183" spans="2:21" ht="15" customHeight="1" x14ac:dyDescent="0.25">
      <c r="B1183" s="6" t="s">
        <v>2412</v>
      </c>
      <c r="C1183" s="7">
        <v>41055.093113425923</v>
      </c>
      <c r="D1183" s="8" t="s">
        <v>496</v>
      </c>
      <c r="E1183" s="6">
        <v>14000000</v>
      </c>
      <c r="F1183" s="6" t="s">
        <v>497</v>
      </c>
      <c r="G1183" s="9">
        <f>tblSalaries[[#This Row],[clean Salary (in local currency)]]*VLOOKUP(tblSalaries[[#This Row],[Currency]],tblXrate[],2,FALSE)</f>
        <v>28109.627547434993</v>
      </c>
      <c r="H1183" s="6" t="s">
        <v>498</v>
      </c>
      <c r="I1183" s="6" t="s">
        <v>20</v>
      </c>
      <c r="J1183" s="6" t="s">
        <v>499</v>
      </c>
      <c r="K1183" s="6" t="str">
        <f>VLOOKUP(tblSalaries[[#This Row],[Where do you work]],tblCountries[[Actual]:[Mapping]],2,FALSE)</f>
        <v>Costa Rica</v>
      </c>
      <c r="L1183" s="6" t="str">
        <f>VLOOKUP(tblSalaries[[#This Row],[clean Country]],tblCountries[[Mapping]:[Region]],2,FALSE)</f>
        <v>Latin America</v>
      </c>
      <c r="M1183" s="6">
        <f>VLOOKUP(tblSalaries[[#This Row],[clean Country]],tblCountries[[Mapping]:[geo_latitude]],3,FALSE)</f>
        <v>-84.216854574259301</v>
      </c>
      <c r="N1183" s="6">
        <f>VLOOKUP(tblSalaries[[#This Row],[clean Country]],tblCountries[[Mapping]:[geo_latitude]],4,FALSE)</f>
        <v>9.9111830524448497</v>
      </c>
      <c r="O1183" s="6" t="s">
        <v>13</v>
      </c>
      <c r="P1183" s="6"/>
      <c r="Q1183" s="6" t="str">
        <f>IF(tblSalaries[[#This Row],[Years of Experience]]&lt;5,"&lt;5",IF(tblSalaries[[#This Row],[Years of Experience]]&lt;10,"&lt;10",IF(tblSalaries[[#This Row],[Years of Experience]]&lt;15,"&lt;15",IF(tblSalaries[[#This Row],[Years of Experience]]&lt;20,"&lt;20"," &gt;20"))))</f>
        <v>&lt;5</v>
      </c>
      <c r="R1183" s="14">
        <v>1166</v>
      </c>
      <c r="S1183" s="14" t="e">
        <f>VLOOKUP(tblSalaries[[#This Row],[clean Country]],Table3[[Country]:[GNI]],2,FALSE)</f>
        <v>#N/A</v>
      </c>
      <c r="T1183" s="18" t="e">
        <f>tblSalaries[[#This Row],[Salary in USD]]/tblSalaries[[#This Row],[PPP GNI]]</f>
        <v>#N/A</v>
      </c>
      <c r="U1183" s="27">
        <f>IF(ISNUMBER(VLOOKUP(tblSalaries[[#This Row],[clean Country]],calc!$B$22:$C$127,2,TRUE)),tblSalaries[[#This Row],[Salary in USD]],0.001)</f>
        <v>28109.627547434993</v>
      </c>
    </row>
    <row r="1184" spans="2:21" ht="15" customHeight="1" x14ac:dyDescent="0.25">
      <c r="B1184" s="6" t="s">
        <v>2196</v>
      </c>
      <c r="C1184" s="7">
        <v>41055.035914351851</v>
      </c>
      <c r="D1184" s="8">
        <v>28000</v>
      </c>
      <c r="E1184" s="6">
        <v>28000</v>
      </c>
      <c r="F1184" s="6" t="s">
        <v>6</v>
      </c>
      <c r="G1184" s="9">
        <f>tblSalaries[[#This Row],[clean Salary (in local currency)]]*VLOOKUP(tblSalaries[[#This Row],[Currency]],tblXrate[],2,FALSE)</f>
        <v>28000</v>
      </c>
      <c r="H1184" s="6" t="s">
        <v>263</v>
      </c>
      <c r="I1184" s="6" t="s">
        <v>20</v>
      </c>
      <c r="J1184" s="6" t="s">
        <v>15</v>
      </c>
      <c r="K1184" s="6" t="str">
        <f>VLOOKUP(tblSalaries[[#This Row],[Where do you work]],tblCountries[[Actual]:[Mapping]],2,FALSE)</f>
        <v>USA</v>
      </c>
      <c r="L1184" s="6" t="str">
        <f>VLOOKUP(tblSalaries[[#This Row],[clean Country]],tblCountries[[Mapping]:[Region]],2,FALSE)</f>
        <v>America</v>
      </c>
      <c r="M1184" s="6">
        <f>VLOOKUP(tblSalaries[[#This Row],[clean Country]],tblCountries[[Mapping]:[geo_latitude]],3,FALSE)</f>
        <v>-100.37109375</v>
      </c>
      <c r="N1184" s="6">
        <f>VLOOKUP(tblSalaries[[#This Row],[clean Country]],tblCountries[[Mapping]:[geo_latitude]],4,FALSE)</f>
        <v>40.580584664127599</v>
      </c>
      <c r="O1184" s="6" t="s">
        <v>9</v>
      </c>
      <c r="P1184" s="6"/>
      <c r="Q1184" s="6" t="str">
        <f>IF(tblSalaries[[#This Row],[Years of Experience]]&lt;5,"&lt;5",IF(tblSalaries[[#This Row],[Years of Experience]]&lt;10,"&lt;10",IF(tblSalaries[[#This Row],[Years of Experience]]&lt;15,"&lt;15",IF(tblSalaries[[#This Row],[Years of Experience]]&lt;20,"&lt;20"," &gt;20"))))</f>
        <v>&lt;5</v>
      </c>
      <c r="R1184" s="14">
        <v>1167</v>
      </c>
      <c r="S1184" s="14">
        <f>VLOOKUP(tblSalaries[[#This Row],[clean Country]],Table3[[Country]:[GNI]],2,FALSE)</f>
        <v>47310</v>
      </c>
      <c r="T1184" s="18">
        <f>tblSalaries[[#This Row],[Salary in USD]]/tblSalaries[[#This Row],[PPP GNI]]</f>
        <v>0.59184104840414287</v>
      </c>
      <c r="U1184" s="27">
        <f>IF(ISNUMBER(VLOOKUP(tblSalaries[[#This Row],[clean Country]],calc!$B$22:$C$127,2,TRUE)),tblSalaries[[#This Row],[Salary in USD]],0.001)</f>
        <v>1E-3</v>
      </c>
    </row>
    <row r="1185" spans="2:21" ht="15" customHeight="1" x14ac:dyDescent="0.25">
      <c r="B1185" s="6" t="s">
        <v>3021</v>
      </c>
      <c r="C1185" s="7">
        <v>41057.548634259256</v>
      </c>
      <c r="D1185" s="8">
        <v>28000</v>
      </c>
      <c r="E1185" s="6">
        <v>28000</v>
      </c>
      <c r="F1185" s="6" t="s">
        <v>6</v>
      </c>
      <c r="G1185" s="9">
        <f>tblSalaries[[#This Row],[clean Salary (in local currency)]]*VLOOKUP(tblSalaries[[#This Row],[Currency]],tblXrate[],2,FALSE)</f>
        <v>28000</v>
      </c>
      <c r="H1185" s="6" t="s">
        <v>1082</v>
      </c>
      <c r="I1185" s="6" t="s">
        <v>3999</v>
      </c>
      <c r="J1185" s="6" t="s">
        <v>8</v>
      </c>
      <c r="K1185" s="6" t="str">
        <f>VLOOKUP(tblSalaries[[#This Row],[Where do you work]],tblCountries[[Actual]:[Mapping]],2,FALSE)</f>
        <v>India</v>
      </c>
      <c r="L1185" s="6" t="str">
        <f>VLOOKUP(tblSalaries[[#This Row],[clean Country]],tblCountries[[Mapping]:[Region]],2,FALSE)</f>
        <v>Asia</v>
      </c>
      <c r="M1185" s="6">
        <f>VLOOKUP(tblSalaries[[#This Row],[clean Country]],tblCountries[[Mapping]:[geo_latitude]],3,FALSE)</f>
        <v>79.718824157759499</v>
      </c>
      <c r="N1185" s="6">
        <f>VLOOKUP(tblSalaries[[#This Row],[clean Country]],tblCountries[[Mapping]:[geo_latitude]],4,FALSE)</f>
        <v>22.134914550529199</v>
      </c>
      <c r="O1185" s="6" t="s">
        <v>18</v>
      </c>
      <c r="P1185" s="6">
        <v>3</v>
      </c>
      <c r="Q1185" s="6" t="str">
        <f>IF(tblSalaries[[#This Row],[Years of Experience]]&lt;5,"&lt;5",IF(tblSalaries[[#This Row],[Years of Experience]]&lt;10,"&lt;10",IF(tblSalaries[[#This Row],[Years of Experience]]&lt;15,"&lt;15",IF(tblSalaries[[#This Row],[Years of Experience]]&lt;20,"&lt;20"," &gt;20"))))</f>
        <v>&lt;5</v>
      </c>
      <c r="R1185" s="14">
        <v>1168</v>
      </c>
      <c r="S1185" s="14">
        <f>VLOOKUP(tblSalaries[[#This Row],[clean Country]],Table3[[Country]:[GNI]],2,FALSE)</f>
        <v>3400</v>
      </c>
      <c r="T1185" s="18">
        <f>tblSalaries[[#This Row],[Salary in USD]]/tblSalaries[[#This Row],[PPP GNI]]</f>
        <v>8.235294117647058</v>
      </c>
      <c r="U1185" s="27">
        <f>IF(ISNUMBER(VLOOKUP(tblSalaries[[#This Row],[clean Country]],calc!$B$22:$C$127,2,TRUE)),tblSalaries[[#This Row],[Salary in USD]],0.001)</f>
        <v>28000</v>
      </c>
    </row>
    <row r="1186" spans="2:21" ht="15" customHeight="1" x14ac:dyDescent="0.25">
      <c r="B1186" s="6" t="s">
        <v>3160</v>
      </c>
      <c r="C1186" s="7">
        <v>41057.951979166668</v>
      </c>
      <c r="D1186" s="8">
        <v>28000</v>
      </c>
      <c r="E1186" s="6">
        <v>28000</v>
      </c>
      <c r="F1186" s="6" t="s">
        <v>6</v>
      </c>
      <c r="G1186" s="9">
        <f>tblSalaries[[#This Row],[clean Salary (in local currency)]]*VLOOKUP(tblSalaries[[#This Row],[Currency]],tblXrate[],2,FALSE)</f>
        <v>28000</v>
      </c>
      <c r="H1186" s="6" t="s">
        <v>1321</v>
      </c>
      <c r="I1186" s="6" t="s">
        <v>52</v>
      </c>
      <c r="J1186" s="6" t="s">
        <v>75</v>
      </c>
      <c r="K1186" s="6" t="str">
        <f>VLOOKUP(tblSalaries[[#This Row],[Where do you work]],tblCountries[[Actual]:[Mapping]],2,FALSE)</f>
        <v>Poland</v>
      </c>
      <c r="L1186" s="6" t="str">
        <f>VLOOKUP(tblSalaries[[#This Row],[clean Country]],tblCountries[[Mapping]:[Region]],2,FALSE)</f>
        <v>Europe</v>
      </c>
      <c r="M1186" s="6">
        <f>VLOOKUP(tblSalaries[[#This Row],[clean Country]],tblCountries[[Mapping]:[geo_latitude]],3,FALSE)</f>
        <v>19.320914292266401</v>
      </c>
      <c r="N1186" s="6">
        <f>VLOOKUP(tblSalaries[[#This Row],[clean Country]],tblCountries[[Mapping]:[geo_latitude]],4,FALSE)</f>
        <v>52.209131684561797</v>
      </c>
      <c r="O1186" s="6" t="s">
        <v>9</v>
      </c>
      <c r="P1186" s="6">
        <v>5</v>
      </c>
      <c r="Q1186" s="6" t="str">
        <f>IF(tblSalaries[[#This Row],[Years of Experience]]&lt;5,"&lt;5",IF(tblSalaries[[#This Row],[Years of Experience]]&lt;10,"&lt;10",IF(tblSalaries[[#This Row],[Years of Experience]]&lt;15,"&lt;15",IF(tblSalaries[[#This Row],[Years of Experience]]&lt;20,"&lt;20"," &gt;20"))))</f>
        <v>&lt;10</v>
      </c>
      <c r="R1186" s="14">
        <v>1169</v>
      </c>
      <c r="S1186" s="14">
        <f>VLOOKUP(tblSalaries[[#This Row],[clean Country]],Table3[[Country]:[GNI]],2,FALSE)</f>
        <v>19160</v>
      </c>
      <c r="T1186" s="18">
        <f>tblSalaries[[#This Row],[Salary in USD]]/tblSalaries[[#This Row],[PPP GNI]]</f>
        <v>1.4613778705636744</v>
      </c>
      <c r="U1186" s="27">
        <f>IF(ISNUMBER(VLOOKUP(tblSalaries[[#This Row],[clean Country]],calc!$B$22:$C$127,2,TRUE)),tblSalaries[[#This Row],[Salary in USD]],0.001)</f>
        <v>28000</v>
      </c>
    </row>
    <row r="1187" spans="2:21" ht="15" customHeight="1" x14ac:dyDescent="0.25">
      <c r="B1187" s="6" t="s">
        <v>3163</v>
      </c>
      <c r="C1187" s="7">
        <v>41057.953506944446</v>
      </c>
      <c r="D1187" s="8">
        <v>27840</v>
      </c>
      <c r="E1187" s="6">
        <v>27840</v>
      </c>
      <c r="F1187" s="6" t="s">
        <v>6</v>
      </c>
      <c r="G1187" s="9">
        <f>tblSalaries[[#This Row],[clean Salary (in local currency)]]*VLOOKUP(tblSalaries[[#This Row],[Currency]],tblXrate[],2,FALSE)</f>
        <v>27840</v>
      </c>
      <c r="H1187" s="6" t="s">
        <v>1325</v>
      </c>
      <c r="I1187" s="6" t="s">
        <v>20</v>
      </c>
      <c r="J1187" s="6" t="s">
        <v>15</v>
      </c>
      <c r="K1187" s="6" t="str">
        <f>VLOOKUP(tblSalaries[[#This Row],[Where do you work]],tblCountries[[Actual]:[Mapping]],2,FALSE)</f>
        <v>USA</v>
      </c>
      <c r="L1187" s="6" t="str">
        <f>VLOOKUP(tblSalaries[[#This Row],[clean Country]],tblCountries[[Mapping]:[Region]],2,FALSE)</f>
        <v>America</v>
      </c>
      <c r="M1187" s="6">
        <f>VLOOKUP(tblSalaries[[#This Row],[clean Country]],tblCountries[[Mapping]:[geo_latitude]],3,FALSE)</f>
        <v>-100.37109375</v>
      </c>
      <c r="N1187" s="6">
        <f>VLOOKUP(tblSalaries[[#This Row],[clean Country]],tblCountries[[Mapping]:[geo_latitude]],4,FALSE)</f>
        <v>40.580584664127599</v>
      </c>
      <c r="O1187" s="6" t="s">
        <v>18</v>
      </c>
      <c r="P1187" s="6">
        <v>1</v>
      </c>
      <c r="Q1187" s="6" t="str">
        <f>IF(tblSalaries[[#This Row],[Years of Experience]]&lt;5,"&lt;5",IF(tblSalaries[[#This Row],[Years of Experience]]&lt;10,"&lt;10",IF(tblSalaries[[#This Row],[Years of Experience]]&lt;15,"&lt;15",IF(tblSalaries[[#This Row],[Years of Experience]]&lt;20,"&lt;20"," &gt;20"))))</f>
        <v>&lt;5</v>
      </c>
      <c r="R1187" s="14">
        <v>1170</v>
      </c>
      <c r="S1187" s="14">
        <f>VLOOKUP(tblSalaries[[#This Row],[clean Country]],Table3[[Country]:[GNI]],2,FALSE)</f>
        <v>47310</v>
      </c>
      <c r="T1187" s="18">
        <f>tblSalaries[[#This Row],[Salary in USD]]/tblSalaries[[#This Row],[PPP GNI]]</f>
        <v>0.58845909955611919</v>
      </c>
      <c r="U1187" s="27">
        <f>IF(ISNUMBER(VLOOKUP(tblSalaries[[#This Row],[clean Country]],calc!$B$22:$C$127,2,TRUE)),tblSalaries[[#This Row],[Salary in USD]],0.001)</f>
        <v>1E-3</v>
      </c>
    </row>
    <row r="1188" spans="2:21" ht="15" customHeight="1" x14ac:dyDescent="0.25">
      <c r="B1188" s="6" t="s">
        <v>2267</v>
      </c>
      <c r="C1188" s="7">
        <v>41055.047465277778</v>
      </c>
      <c r="D1188" s="8">
        <v>2300</v>
      </c>
      <c r="E1188" s="6">
        <v>27600</v>
      </c>
      <c r="F1188" s="6" t="s">
        <v>6</v>
      </c>
      <c r="G1188" s="9">
        <f>tblSalaries[[#This Row],[clean Salary (in local currency)]]*VLOOKUP(tblSalaries[[#This Row],[Currency]],tblXrate[],2,FALSE)</f>
        <v>27600</v>
      </c>
      <c r="H1188" s="6" t="s">
        <v>335</v>
      </c>
      <c r="I1188" s="6" t="s">
        <v>356</v>
      </c>
      <c r="J1188" s="6" t="s">
        <v>171</v>
      </c>
      <c r="K1188" s="6" t="str">
        <f>VLOOKUP(tblSalaries[[#This Row],[Where do you work]],tblCountries[[Actual]:[Mapping]],2,FALSE)</f>
        <v>Singapore</v>
      </c>
      <c r="L1188" s="6" t="str">
        <f>VLOOKUP(tblSalaries[[#This Row],[clean Country]],tblCountries[[Mapping]:[Region]],2,FALSE)</f>
        <v>Asia</v>
      </c>
      <c r="M1188" s="6">
        <f>VLOOKUP(tblSalaries[[#This Row],[clean Country]],tblCountries[[Mapping]:[geo_latitude]],3,FALSE)</f>
        <v>103.8194992</v>
      </c>
      <c r="N1188" s="6">
        <f>VLOOKUP(tblSalaries[[#This Row],[clean Country]],tblCountries[[Mapping]:[geo_latitude]],4,FALSE)</f>
        <v>1.3571070000000001</v>
      </c>
      <c r="O1188" s="6" t="s">
        <v>13</v>
      </c>
      <c r="P1188" s="6"/>
      <c r="Q1188" s="6" t="str">
        <f>IF(tblSalaries[[#This Row],[Years of Experience]]&lt;5,"&lt;5",IF(tblSalaries[[#This Row],[Years of Experience]]&lt;10,"&lt;10",IF(tblSalaries[[#This Row],[Years of Experience]]&lt;15,"&lt;15",IF(tblSalaries[[#This Row],[Years of Experience]]&lt;20,"&lt;20"," &gt;20"))))</f>
        <v>&lt;5</v>
      </c>
      <c r="R1188" s="14">
        <v>1171</v>
      </c>
      <c r="S1188" s="14">
        <f>VLOOKUP(tblSalaries[[#This Row],[clean Country]],Table3[[Country]:[GNI]],2,FALSE)</f>
        <v>55790</v>
      </c>
      <c r="T1188" s="18">
        <f>tblSalaries[[#This Row],[Salary in USD]]/tblSalaries[[#This Row],[PPP GNI]]</f>
        <v>0.49471231403477328</v>
      </c>
      <c r="U1188" s="27">
        <f>IF(ISNUMBER(VLOOKUP(tblSalaries[[#This Row],[clean Country]],calc!$B$22:$C$127,2,TRUE)),tblSalaries[[#This Row],[Salary in USD]],0.001)</f>
        <v>27600</v>
      </c>
    </row>
    <row r="1189" spans="2:21" ht="15" customHeight="1" x14ac:dyDescent="0.25">
      <c r="B1189" s="6" t="s">
        <v>2561</v>
      </c>
      <c r="C1189" s="7">
        <v>41055.259872685187</v>
      </c>
      <c r="D1189" s="8">
        <v>27500</v>
      </c>
      <c r="E1189" s="6">
        <v>27500</v>
      </c>
      <c r="F1189" s="6" t="s">
        <v>6</v>
      </c>
      <c r="G1189" s="9">
        <f>tblSalaries[[#This Row],[clean Salary (in local currency)]]*VLOOKUP(tblSalaries[[#This Row],[Currency]],tblXrate[],2,FALSE)</f>
        <v>27500</v>
      </c>
      <c r="H1189" s="6" t="s">
        <v>616</v>
      </c>
      <c r="I1189" s="6" t="s">
        <v>20</v>
      </c>
      <c r="J1189" s="6" t="s">
        <v>15</v>
      </c>
      <c r="K1189" s="6" t="str">
        <f>VLOOKUP(tblSalaries[[#This Row],[Where do you work]],tblCountries[[Actual]:[Mapping]],2,FALSE)</f>
        <v>USA</v>
      </c>
      <c r="L1189" s="6" t="str">
        <f>VLOOKUP(tblSalaries[[#This Row],[clean Country]],tblCountries[[Mapping]:[Region]],2,FALSE)</f>
        <v>America</v>
      </c>
      <c r="M1189" s="6">
        <f>VLOOKUP(tblSalaries[[#This Row],[clean Country]],tblCountries[[Mapping]:[geo_latitude]],3,FALSE)</f>
        <v>-100.37109375</v>
      </c>
      <c r="N1189" s="6">
        <f>VLOOKUP(tblSalaries[[#This Row],[clean Country]],tblCountries[[Mapping]:[geo_latitude]],4,FALSE)</f>
        <v>40.580584664127599</v>
      </c>
      <c r="O1189" s="6" t="s">
        <v>13</v>
      </c>
      <c r="P1189" s="6">
        <v>1</v>
      </c>
      <c r="Q1189" s="6" t="str">
        <f>IF(tblSalaries[[#This Row],[Years of Experience]]&lt;5,"&lt;5",IF(tblSalaries[[#This Row],[Years of Experience]]&lt;10,"&lt;10",IF(tblSalaries[[#This Row],[Years of Experience]]&lt;15,"&lt;15",IF(tblSalaries[[#This Row],[Years of Experience]]&lt;20,"&lt;20"," &gt;20"))))</f>
        <v>&lt;5</v>
      </c>
      <c r="R1189" s="14">
        <v>1172</v>
      </c>
      <c r="S1189" s="14">
        <f>VLOOKUP(tblSalaries[[#This Row],[clean Country]],Table3[[Country]:[GNI]],2,FALSE)</f>
        <v>47310</v>
      </c>
      <c r="T1189" s="18">
        <f>tblSalaries[[#This Row],[Salary in USD]]/tblSalaries[[#This Row],[PPP GNI]]</f>
        <v>0.58127245825406892</v>
      </c>
      <c r="U1189" s="27">
        <f>IF(ISNUMBER(VLOOKUP(tblSalaries[[#This Row],[clean Country]],calc!$B$22:$C$127,2,TRUE)),tblSalaries[[#This Row],[Salary in USD]],0.001)</f>
        <v>1E-3</v>
      </c>
    </row>
    <row r="1190" spans="2:21" ht="15" customHeight="1" x14ac:dyDescent="0.25">
      <c r="B1190" s="6" t="s">
        <v>2289</v>
      </c>
      <c r="C1190" s="7">
        <v>41055.053599537037</v>
      </c>
      <c r="D1190" s="8" t="s">
        <v>357</v>
      </c>
      <c r="E1190" s="6">
        <v>100000</v>
      </c>
      <c r="F1190" s="6" t="s">
        <v>358</v>
      </c>
      <c r="G1190" s="9">
        <f>tblSalaries[[#This Row],[clean Salary (in local currency)]]*VLOOKUP(tblSalaries[[#This Row],[Currency]],tblXrate[],2,FALSE)</f>
        <v>27221.92126875931</v>
      </c>
      <c r="H1190" s="6" t="s">
        <v>310</v>
      </c>
      <c r="I1190" s="6" t="s">
        <v>310</v>
      </c>
      <c r="J1190" s="6" t="s">
        <v>359</v>
      </c>
      <c r="K1190" s="6" t="s">
        <v>179</v>
      </c>
      <c r="L1190" s="6" t="str">
        <f>VLOOKUP(tblSalaries[[#This Row],[clean Country]],tblCountries[[Mapping]:[Region]],2,FALSE)</f>
        <v>MENA</v>
      </c>
      <c r="M1190" s="6">
        <f>VLOOKUP(tblSalaries[[#This Row],[clean Country]],tblCountries[[Mapping]:[geo_latitude]],3,FALSE)</f>
        <v>53.96484375</v>
      </c>
      <c r="N1190" s="6" t="str">
        <f>VLOOKUP(tblSalaries[[#This Row],[clean Country]],tblCountries[[Mapping]:[geo_latitude]],4,FALSE)</f>
        <v>23.805449612314625,</v>
      </c>
      <c r="O1190" s="6" t="s">
        <v>9</v>
      </c>
      <c r="P1190" s="6"/>
      <c r="Q1190" s="6" t="str">
        <f>IF(tblSalaries[[#This Row],[Years of Experience]]&lt;5,"&lt;5",IF(tblSalaries[[#This Row],[Years of Experience]]&lt;10,"&lt;10",IF(tblSalaries[[#This Row],[Years of Experience]]&lt;15,"&lt;15",IF(tblSalaries[[#This Row],[Years of Experience]]&lt;20,"&lt;20"," &gt;20"))))</f>
        <v>&lt;5</v>
      </c>
      <c r="R1190" s="14">
        <v>1173</v>
      </c>
      <c r="S1190" s="14">
        <f>VLOOKUP(tblSalaries[[#This Row],[clean Country]],Table3[[Country]:[GNI]],2,FALSE)</f>
        <v>50580</v>
      </c>
      <c r="T1190" s="18">
        <f>tblSalaries[[#This Row],[Salary in USD]]/tblSalaries[[#This Row],[PPP GNI]]</f>
        <v>0.53819535920836914</v>
      </c>
      <c r="U1190" s="27">
        <f>IF(ISNUMBER(VLOOKUP(tblSalaries[[#This Row],[clean Country]],calc!$B$22:$C$127,2,TRUE)),tblSalaries[[#This Row],[Salary in USD]],0.001)</f>
        <v>27221.92126875931</v>
      </c>
    </row>
    <row r="1191" spans="2:21" ht="15" customHeight="1" x14ac:dyDescent="0.25">
      <c r="B1191" s="6" t="s">
        <v>2215</v>
      </c>
      <c r="C1191" s="7">
        <v>41055.038032407407</v>
      </c>
      <c r="D1191" s="8">
        <v>27000</v>
      </c>
      <c r="E1191" s="6">
        <v>27000</v>
      </c>
      <c r="F1191" s="6" t="s">
        <v>6</v>
      </c>
      <c r="G1191" s="9">
        <f>tblSalaries[[#This Row],[clean Salary (in local currency)]]*VLOOKUP(tblSalaries[[#This Row],[Currency]],tblXrate[],2,FALSE)</f>
        <v>27000</v>
      </c>
      <c r="H1191" s="6" t="s">
        <v>170</v>
      </c>
      <c r="I1191" s="6" t="s">
        <v>20</v>
      </c>
      <c r="J1191" s="6" t="s">
        <v>171</v>
      </c>
      <c r="K1191" s="6" t="str">
        <f>VLOOKUP(tblSalaries[[#This Row],[Where do you work]],tblCountries[[Actual]:[Mapping]],2,FALSE)</f>
        <v>Singapore</v>
      </c>
      <c r="L1191" s="6" t="str">
        <f>VLOOKUP(tblSalaries[[#This Row],[clean Country]],tblCountries[[Mapping]:[Region]],2,FALSE)</f>
        <v>Asia</v>
      </c>
      <c r="M1191" s="6">
        <f>VLOOKUP(tblSalaries[[#This Row],[clean Country]],tblCountries[[Mapping]:[geo_latitude]],3,FALSE)</f>
        <v>103.8194992</v>
      </c>
      <c r="N1191" s="6">
        <f>VLOOKUP(tblSalaries[[#This Row],[clean Country]],tblCountries[[Mapping]:[geo_latitude]],4,FALSE)</f>
        <v>1.3571070000000001</v>
      </c>
      <c r="O1191" s="6" t="s">
        <v>13</v>
      </c>
      <c r="P1191" s="6"/>
      <c r="Q1191" s="6" t="str">
        <f>IF(tblSalaries[[#This Row],[Years of Experience]]&lt;5,"&lt;5",IF(tblSalaries[[#This Row],[Years of Experience]]&lt;10,"&lt;10",IF(tblSalaries[[#This Row],[Years of Experience]]&lt;15,"&lt;15",IF(tblSalaries[[#This Row],[Years of Experience]]&lt;20,"&lt;20"," &gt;20"))))</f>
        <v>&lt;5</v>
      </c>
      <c r="R1191" s="14">
        <v>1174</v>
      </c>
      <c r="S1191" s="14">
        <f>VLOOKUP(tblSalaries[[#This Row],[clean Country]],Table3[[Country]:[GNI]],2,FALSE)</f>
        <v>55790</v>
      </c>
      <c r="T1191" s="18">
        <f>tblSalaries[[#This Row],[Salary in USD]]/tblSalaries[[#This Row],[PPP GNI]]</f>
        <v>0.48395769851227821</v>
      </c>
      <c r="U1191" s="27">
        <f>IF(ISNUMBER(VLOOKUP(tblSalaries[[#This Row],[clean Country]],calc!$B$22:$C$127,2,TRUE)),tblSalaries[[#This Row],[Salary in USD]],0.001)</f>
        <v>27000</v>
      </c>
    </row>
    <row r="1192" spans="2:21" ht="15" customHeight="1" x14ac:dyDescent="0.25">
      <c r="B1192" s="6" t="s">
        <v>3444</v>
      </c>
      <c r="C1192" s="7">
        <v>41059.682164351849</v>
      </c>
      <c r="D1192" s="8" t="s">
        <v>1617</v>
      </c>
      <c r="E1192" s="6">
        <v>17000</v>
      </c>
      <c r="F1192" s="6" t="s">
        <v>69</v>
      </c>
      <c r="G1192" s="9">
        <f>tblSalaries[[#This Row],[clean Salary (in local currency)]]*VLOOKUP(tblSalaries[[#This Row],[Currency]],tblXrate[],2,FALSE)</f>
        <v>26795.030625143831</v>
      </c>
      <c r="H1192" s="6" t="s">
        <v>1618</v>
      </c>
      <c r="I1192" s="6" t="s">
        <v>20</v>
      </c>
      <c r="J1192" s="6" t="s">
        <v>71</v>
      </c>
      <c r="K1192" s="6" t="str">
        <f>VLOOKUP(tblSalaries[[#This Row],[Where do you work]],tblCountries[[Actual]:[Mapping]],2,FALSE)</f>
        <v>UK</v>
      </c>
      <c r="L1192" s="6" t="str">
        <f>VLOOKUP(tblSalaries[[#This Row],[clean Country]],tblCountries[[Mapping]:[Region]],2,FALSE)</f>
        <v>Europe</v>
      </c>
      <c r="M1192" s="6">
        <f>VLOOKUP(tblSalaries[[#This Row],[clean Country]],tblCountries[[Mapping]:[geo_latitude]],3,FALSE)</f>
        <v>-3.2765753000000002</v>
      </c>
      <c r="N1192" s="6">
        <f>VLOOKUP(tblSalaries[[#This Row],[clean Country]],tblCountries[[Mapping]:[geo_latitude]],4,FALSE)</f>
        <v>54.702354499999998</v>
      </c>
      <c r="O1192" s="6" t="s">
        <v>18</v>
      </c>
      <c r="P1192" s="6">
        <v>5</v>
      </c>
      <c r="Q1192" s="6" t="str">
        <f>IF(tblSalaries[[#This Row],[Years of Experience]]&lt;5,"&lt;5",IF(tblSalaries[[#This Row],[Years of Experience]]&lt;10,"&lt;10",IF(tblSalaries[[#This Row],[Years of Experience]]&lt;15,"&lt;15",IF(tblSalaries[[#This Row],[Years of Experience]]&lt;20,"&lt;20"," &gt;20"))))</f>
        <v>&lt;10</v>
      </c>
      <c r="R1192" s="14">
        <v>1175</v>
      </c>
      <c r="S1192" s="14">
        <f>VLOOKUP(tblSalaries[[#This Row],[clean Country]],Table3[[Country]:[GNI]],2,FALSE)</f>
        <v>35840</v>
      </c>
      <c r="T1192" s="18">
        <f>tblSalaries[[#This Row],[Salary in USD]]/tblSalaries[[#This Row],[PPP GNI]]</f>
        <v>0.74762920271048638</v>
      </c>
      <c r="U1192" s="27">
        <f>IF(ISNUMBER(VLOOKUP(tblSalaries[[#This Row],[clean Country]],calc!$B$22:$C$127,2,TRUE)),tblSalaries[[#This Row],[Salary in USD]],0.001)</f>
        <v>26795.030625143831</v>
      </c>
    </row>
    <row r="1193" spans="2:21" ht="15" customHeight="1" x14ac:dyDescent="0.25">
      <c r="B1193" s="6" t="s">
        <v>2288</v>
      </c>
      <c r="C1193" s="7">
        <v>41055.052986111114</v>
      </c>
      <c r="D1193" s="8" t="s">
        <v>355</v>
      </c>
      <c r="E1193" s="6">
        <v>1500000</v>
      </c>
      <c r="F1193" s="6" t="s">
        <v>40</v>
      </c>
      <c r="G1193" s="9">
        <f>tblSalaries[[#This Row],[clean Salary (in local currency)]]*VLOOKUP(tblSalaries[[#This Row],[Currency]],tblXrate[],2,FALSE)</f>
        <v>26711.875031163851</v>
      </c>
      <c r="H1193" s="6" t="s">
        <v>356</v>
      </c>
      <c r="I1193" s="6" t="s">
        <v>356</v>
      </c>
      <c r="J1193" s="6" t="s">
        <v>8</v>
      </c>
      <c r="K1193" s="6" t="str">
        <f>VLOOKUP(tblSalaries[[#This Row],[Where do you work]],tblCountries[[Actual]:[Mapping]],2,FALSE)</f>
        <v>India</v>
      </c>
      <c r="L1193" s="6" t="str">
        <f>VLOOKUP(tblSalaries[[#This Row],[clean Country]],tblCountries[[Mapping]:[Region]],2,FALSE)</f>
        <v>Asia</v>
      </c>
      <c r="M1193" s="6">
        <f>VLOOKUP(tblSalaries[[#This Row],[clean Country]],tblCountries[[Mapping]:[geo_latitude]],3,FALSE)</f>
        <v>79.718824157759499</v>
      </c>
      <c r="N1193" s="6">
        <f>VLOOKUP(tblSalaries[[#This Row],[clean Country]],tblCountries[[Mapping]:[geo_latitude]],4,FALSE)</f>
        <v>22.134914550529199</v>
      </c>
      <c r="O1193" s="6" t="s">
        <v>13</v>
      </c>
      <c r="P1193" s="6"/>
      <c r="Q1193" s="6" t="str">
        <f>IF(tblSalaries[[#This Row],[Years of Experience]]&lt;5,"&lt;5",IF(tblSalaries[[#This Row],[Years of Experience]]&lt;10,"&lt;10",IF(tblSalaries[[#This Row],[Years of Experience]]&lt;15,"&lt;15",IF(tblSalaries[[#This Row],[Years of Experience]]&lt;20,"&lt;20"," &gt;20"))))</f>
        <v>&lt;5</v>
      </c>
      <c r="R1193" s="14">
        <v>1176</v>
      </c>
      <c r="S1193" s="14">
        <f>VLOOKUP(tblSalaries[[#This Row],[clean Country]],Table3[[Country]:[GNI]],2,FALSE)</f>
        <v>3400</v>
      </c>
      <c r="T1193" s="18">
        <f>tblSalaries[[#This Row],[Salary in USD]]/tblSalaries[[#This Row],[PPP GNI]]</f>
        <v>7.8564338326952505</v>
      </c>
      <c r="U1193" s="27">
        <f>IF(ISNUMBER(VLOOKUP(tblSalaries[[#This Row],[clean Country]],calc!$B$22:$C$127,2,TRUE)),tblSalaries[[#This Row],[Salary in USD]],0.001)</f>
        <v>26711.875031163851</v>
      </c>
    </row>
    <row r="1194" spans="2:21" ht="15" customHeight="1" x14ac:dyDescent="0.25">
      <c r="B1194" s="6" t="s">
        <v>3280</v>
      </c>
      <c r="C1194" s="7">
        <v>41058.579606481479</v>
      </c>
      <c r="D1194" s="8" t="s">
        <v>1456</v>
      </c>
      <c r="E1194" s="6">
        <v>1500000</v>
      </c>
      <c r="F1194" s="6" t="s">
        <v>40</v>
      </c>
      <c r="G1194" s="9">
        <f>tblSalaries[[#This Row],[clean Salary (in local currency)]]*VLOOKUP(tblSalaries[[#This Row],[Currency]],tblXrate[],2,FALSE)</f>
        <v>26711.875031163851</v>
      </c>
      <c r="H1194" s="6" t="s">
        <v>20</v>
      </c>
      <c r="I1194" s="6" t="s">
        <v>20</v>
      </c>
      <c r="J1194" s="6" t="s">
        <v>8</v>
      </c>
      <c r="K1194" s="6" t="str">
        <f>VLOOKUP(tblSalaries[[#This Row],[Where do you work]],tblCountries[[Actual]:[Mapping]],2,FALSE)</f>
        <v>India</v>
      </c>
      <c r="L1194" s="6" t="str">
        <f>VLOOKUP(tblSalaries[[#This Row],[clean Country]],tblCountries[[Mapping]:[Region]],2,FALSE)</f>
        <v>Asia</v>
      </c>
      <c r="M1194" s="6">
        <f>VLOOKUP(tblSalaries[[#This Row],[clean Country]],tblCountries[[Mapping]:[geo_latitude]],3,FALSE)</f>
        <v>79.718824157759499</v>
      </c>
      <c r="N1194" s="6">
        <f>VLOOKUP(tblSalaries[[#This Row],[clean Country]],tblCountries[[Mapping]:[geo_latitude]],4,FALSE)</f>
        <v>22.134914550529199</v>
      </c>
      <c r="O1194" s="6" t="s">
        <v>9</v>
      </c>
      <c r="P1194" s="6">
        <v>7</v>
      </c>
      <c r="Q1194" s="6" t="str">
        <f>IF(tblSalaries[[#This Row],[Years of Experience]]&lt;5,"&lt;5",IF(tblSalaries[[#This Row],[Years of Experience]]&lt;10,"&lt;10",IF(tblSalaries[[#This Row],[Years of Experience]]&lt;15,"&lt;15",IF(tblSalaries[[#This Row],[Years of Experience]]&lt;20,"&lt;20"," &gt;20"))))</f>
        <v>&lt;10</v>
      </c>
      <c r="R1194" s="14">
        <v>1177</v>
      </c>
      <c r="S1194" s="14">
        <f>VLOOKUP(tblSalaries[[#This Row],[clean Country]],Table3[[Country]:[GNI]],2,FALSE)</f>
        <v>3400</v>
      </c>
      <c r="T1194" s="18">
        <f>tblSalaries[[#This Row],[Salary in USD]]/tblSalaries[[#This Row],[PPP GNI]]</f>
        <v>7.8564338326952505</v>
      </c>
      <c r="U1194" s="27">
        <f>IF(ISNUMBER(VLOOKUP(tblSalaries[[#This Row],[clean Country]],calc!$B$22:$C$127,2,TRUE)),tblSalaries[[#This Row],[Salary in USD]],0.001)</f>
        <v>26711.875031163851</v>
      </c>
    </row>
    <row r="1195" spans="2:21" ht="15" customHeight="1" x14ac:dyDescent="0.25">
      <c r="B1195" s="6" t="s">
        <v>3486</v>
      </c>
      <c r="C1195" s="7">
        <v>41060.054027777776</v>
      </c>
      <c r="D1195" s="8">
        <v>1500000</v>
      </c>
      <c r="E1195" s="6">
        <v>1500000</v>
      </c>
      <c r="F1195" s="6" t="s">
        <v>40</v>
      </c>
      <c r="G1195" s="9">
        <f>tblSalaries[[#This Row],[clean Salary (in local currency)]]*VLOOKUP(tblSalaries[[#This Row],[Currency]],tblXrate[],2,FALSE)</f>
        <v>26711.875031163851</v>
      </c>
      <c r="H1195" s="6" t="s">
        <v>1666</v>
      </c>
      <c r="I1195" s="6" t="s">
        <v>356</v>
      </c>
      <c r="J1195" s="6" t="s">
        <v>8</v>
      </c>
      <c r="K1195" s="6" t="str">
        <f>VLOOKUP(tblSalaries[[#This Row],[Where do you work]],tblCountries[[Actual]:[Mapping]],2,FALSE)</f>
        <v>India</v>
      </c>
      <c r="L1195" s="6" t="str">
        <f>VLOOKUP(tblSalaries[[#This Row],[clean Country]],tblCountries[[Mapping]:[Region]],2,FALSE)</f>
        <v>Asia</v>
      </c>
      <c r="M1195" s="6">
        <f>VLOOKUP(tblSalaries[[#This Row],[clean Country]],tblCountries[[Mapping]:[geo_latitude]],3,FALSE)</f>
        <v>79.718824157759499</v>
      </c>
      <c r="N1195" s="6">
        <f>VLOOKUP(tblSalaries[[#This Row],[clean Country]],tblCountries[[Mapping]:[geo_latitude]],4,FALSE)</f>
        <v>22.134914550529199</v>
      </c>
      <c r="O1195" s="6" t="s">
        <v>9</v>
      </c>
      <c r="P1195" s="6">
        <v>10</v>
      </c>
      <c r="Q1195" s="6" t="str">
        <f>IF(tblSalaries[[#This Row],[Years of Experience]]&lt;5,"&lt;5",IF(tblSalaries[[#This Row],[Years of Experience]]&lt;10,"&lt;10",IF(tblSalaries[[#This Row],[Years of Experience]]&lt;15,"&lt;15",IF(tblSalaries[[#This Row],[Years of Experience]]&lt;20,"&lt;20"," &gt;20"))))</f>
        <v>&lt;15</v>
      </c>
      <c r="R1195" s="14">
        <v>1178</v>
      </c>
      <c r="S1195" s="14">
        <f>VLOOKUP(tblSalaries[[#This Row],[clean Country]],Table3[[Country]:[GNI]],2,FALSE)</f>
        <v>3400</v>
      </c>
      <c r="T1195" s="18">
        <f>tblSalaries[[#This Row],[Salary in USD]]/tblSalaries[[#This Row],[PPP GNI]]</f>
        <v>7.8564338326952505</v>
      </c>
      <c r="U1195" s="27">
        <f>IF(ISNUMBER(VLOOKUP(tblSalaries[[#This Row],[clean Country]],calc!$B$22:$C$127,2,TRUE)),tblSalaries[[#This Row],[Salary in USD]],0.001)</f>
        <v>26711.875031163851</v>
      </c>
    </row>
    <row r="1196" spans="2:21" ht="15" customHeight="1" x14ac:dyDescent="0.25">
      <c r="B1196" s="6" t="s">
        <v>3152</v>
      </c>
      <c r="C1196" s="7">
        <v>41057.945150462961</v>
      </c>
      <c r="D1196" s="8" t="s">
        <v>1311</v>
      </c>
      <c r="E1196" s="6">
        <v>54000</v>
      </c>
      <c r="F1196" s="6" t="s">
        <v>3900</v>
      </c>
      <c r="G1196" s="9">
        <f>tblSalaries[[#This Row],[clean Salary (in local currency)]]*VLOOKUP(tblSalaries[[#This Row],[Currency]],tblXrate[],2,FALSE)</f>
        <v>26691.183012544854</v>
      </c>
      <c r="H1196" s="6" t="s">
        <v>1312</v>
      </c>
      <c r="I1196" s="6" t="s">
        <v>52</v>
      </c>
      <c r="J1196" s="6" t="s">
        <v>143</v>
      </c>
      <c r="K1196" s="6" t="str">
        <f>VLOOKUP(tblSalaries[[#This Row],[Where do you work]],tblCountries[[Actual]:[Mapping]],2,FALSE)</f>
        <v>Brazil</v>
      </c>
      <c r="L1196" s="6" t="str">
        <f>VLOOKUP(tblSalaries[[#This Row],[clean Country]],tblCountries[[Mapping]:[Region]],2,FALSE)</f>
        <v>Latin America</v>
      </c>
      <c r="M1196" s="6">
        <f>VLOOKUP(tblSalaries[[#This Row],[clean Country]],tblCountries[[Mapping]:[geo_latitude]],3,FALSE)</f>
        <v>-52.856287736986999</v>
      </c>
      <c r="N1196" s="6">
        <f>VLOOKUP(tblSalaries[[#This Row],[clean Country]],tblCountries[[Mapping]:[geo_latitude]],4,FALSE)</f>
        <v>-10.840474551047899</v>
      </c>
      <c r="O1196" s="6" t="s">
        <v>25</v>
      </c>
      <c r="P1196" s="6">
        <v>7</v>
      </c>
      <c r="Q1196" s="6" t="str">
        <f>IF(tblSalaries[[#This Row],[Years of Experience]]&lt;5,"&lt;5",IF(tblSalaries[[#This Row],[Years of Experience]]&lt;10,"&lt;10",IF(tblSalaries[[#This Row],[Years of Experience]]&lt;15,"&lt;15",IF(tblSalaries[[#This Row],[Years of Experience]]&lt;20,"&lt;20"," &gt;20"))))</f>
        <v>&lt;10</v>
      </c>
      <c r="R1196" s="14">
        <v>1179</v>
      </c>
      <c r="S1196" s="14">
        <f>VLOOKUP(tblSalaries[[#This Row],[clean Country]],Table3[[Country]:[GNI]],2,FALSE)</f>
        <v>11000</v>
      </c>
      <c r="T1196" s="18">
        <f>tblSalaries[[#This Row],[Salary in USD]]/tblSalaries[[#This Row],[PPP GNI]]</f>
        <v>2.4264711829586232</v>
      </c>
      <c r="U1196" s="27">
        <f>IF(ISNUMBER(VLOOKUP(tblSalaries[[#This Row],[clean Country]],calc!$B$22:$C$127,2,TRUE)),tblSalaries[[#This Row],[Salary in USD]],0.001)</f>
        <v>26691.183012544854</v>
      </c>
    </row>
    <row r="1197" spans="2:21" ht="15" customHeight="1" x14ac:dyDescent="0.25">
      <c r="B1197" s="6" t="s">
        <v>3568</v>
      </c>
      <c r="C1197" s="7">
        <v>41061.823993055557</v>
      </c>
      <c r="D1197" s="8" t="s">
        <v>1746</v>
      </c>
      <c r="E1197" s="6">
        <v>21000</v>
      </c>
      <c r="F1197" s="6" t="s">
        <v>22</v>
      </c>
      <c r="G1197" s="9">
        <f>tblSalaries[[#This Row],[clean Salary (in local currency)]]*VLOOKUP(tblSalaries[[#This Row],[Currency]],tblXrate[],2,FALSE)</f>
        <v>26678.388218823762</v>
      </c>
      <c r="H1197" s="6" t="s">
        <v>1747</v>
      </c>
      <c r="I1197" s="6" t="s">
        <v>52</v>
      </c>
      <c r="J1197" s="6" t="s">
        <v>30</v>
      </c>
      <c r="K1197" s="6" t="str">
        <f>VLOOKUP(tblSalaries[[#This Row],[Where do you work]],tblCountries[[Actual]:[Mapping]],2,FALSE)</f>
        <v>Portugal</v>
      </c>
      <c r="L1197" s="6" t="str">
        <f>VLOOKUP(tblSalaries[[#This Row],[clean Country]],tblCountries[[Mapping]:[Region]],2,FALSE)</f>
        <v>Europe</v>
      </c>
      <c r="M1197" s="6">
        <f>VLOOKUP(tblSalaries[[#This Row],[clean Country]],tblCountries[[Mapping]:[geo_latitude]],3,FALSE)</f>
        <v>-13.1379437689524</v>
      </c>
      <c r="N1197" s="6">
        <f>VLOOKUP(tblSalaries[[#This Row],[clean Country]],tblCountries[[Mapping]:[geo_latitude]],4,FALSE)</f>
        <v>38.742054043614601</v>
      </c>
      <c r="O1197" s="6" t="s">
        <v>9</v>
      </c>
      <c r="P1197" s="6">
        <v>10</v>
      </c>
      <c r="Q1197" s="6" t="str">
        <f>IF(tblSalaries[[#This Row],[Years of Experience]]&lt;5,"&lt;5",IF(tblSalaries[[#This Row],[Years of Experience]]&lt;10,"&lt;10",IF(tblSalaries[[#This Row],[Years of Experience]]&lt;15,"&lt;15",IF(tblSalaries[[#This Row],[Years of Experience]]&lt;20,"&lt;20"," &gt;20"))))</f>
        <v>&lt;15</v>
      </c>
      <c r="R1197" s="14">
        <v>1180</v>
      </c>
      <c r="S1197" s="14">
        <f>VLOOKUP(tblSalaries[[#This Row],[clean Country]],Table3[[Country]:[GNI]],2,FALSE)</f>
        <v>24590</v>
      </c>
      <c r="T1197" s="18">
        <f>tblSalaries[[#This Row],[Salary in USD]]/tblSalaries[[#This Row],[PPP GNI]]</f>
        <v>1.0849283537545247</v>
      </c>
      <c r="U1197" s="27">
        <f>IF(ISNUMBER(VLOOKUP(tblSalaries[[#This Row],[clean Country]],calc!$B$22:$C$127,2,TRUE)),tblSalaries[[#This Row],[Salary in USD]],0.001)</f>
        <v>26678.388218823762</v>
      </c>
    </row>
    <row r="1198" spans="2:21" ht="15" customHeight="1" x14ac:dyDescent="0.25">
      <c r="B1198" s="6" t="s">
        <v>3656</v>
      </c>
      <c r="C1198" s="7">
        <v>41065.802812499998</v>
      </c>
      <c r="D1198" s="8">
        <v>21000</v>
      </c>
      <c r="E1198" s="6">
        <v>21000</v>
      </c>
      <c r="F1198" s="6" t="s">
        <v>22</v>
      </c>
      <c r="G1198" s="9">
        <f>tblSalaries[[#This Row],[clean Salary (in local currency)]]*VLOOKUP(tblSalaries[[#This Row],[Currency]],tblXrate[],2,FALSE)</f>
        <v>26678.388218823762</v>
      </c>
      <c r="H1198" s="6" t="s">
        <v>1269</v>
      </c>
      <c r="I1198" s="6" t="s">
        <v>20</v>
      </c>
      <c r="J1198" s="6" t="s">
        <v>30</v>
      </c>
      <c r="K1198" s="6" t="str">
        <f>VLOOKUP(tblSalaries[[#This Row],[Where do you work]],tblCountries[[Actual]:[Mapping]],2,FALSE)</f>
        <v>Portugal</v>
      </c>
      <c r="L1198" s="6" t="str">
        <f>VLOOKUP(tblSalaries[[#This Row],[clean Country]],tblCountries[[Mapping]:[Region]],2,FALSE)</f>
        <v>Europe</v>
      </c>
      <c r="M1198" s="6">
        <f>VLOOKUP(tblSalaries[[#This Row],[clean Country]],tblCountries[[Mapping]:[geo_latitude]],3,FALSE)</f>
        <v>-13.1379437689524</v>
      </c>
      <c r="N1198" s="6">
        <f>VLOOKUP(tblSalaries[[#This Row],[clean Country]],tblCountries[[Mapping]:[geo_latitude]],4,FALSE)</f>
        <v>38.742054043614601</v>
      </c>
      <c r="O1198" s="6" t="s">
        <v>9</v>
      </c>
      <c r="P1198" s="6">
        <v>5</v>
      </c>
      <c r="Q1198" s="6" t="str">
        <f>IF(tblSalaries[[#This Row],[Years of Experience]]&lt;5,"&lt;5",IF(tblSalaries[[#This Row],[Years of Experience]]&lt;10,"&lt;10",IF(tblSalaries[[#This Row],[Years of Experience]]&lt;15,"&lt;15",IF(tblSalaries[[#This Row],[Years of Experience]]&lt;20,"&lt;20"," &gt;20"))))</f>
        <v>&lt;10</v>
      </c>
      <c r="R1198" s="14">
        <v>1181</v>
      </c>
      <c r="S1198" s="14">
        <f>VLOOKUP(tblSalaries[[#This Row],[clean Country]],Table3[[Country]:[GNI]],2,FALSE)</f>
        <v>24590</v>
      </c>
      <c r="T1198" s="18">
        <f>tblSalaries[[#This Row],[Salary in USD]]/tblSalaries[[#This Row],[PPP GNI]]</f>
        <v>1.0849283537545247</v>
      </c>
      <c r="U1198" s="27">
        <f>IF(ISNUMBER(VLOOKUP(tblSalaries[[#This Row],[clean Country]],calc!$B$22:$C$127,2,TRUE)),tblSalaries[[#This Row],[Salary in USD]],0.001)</f>
        <v>26678.388218823762</v>
      </c>
    </row>
    <row r="1199" spans="2:21" ht="15" customHeight="1" x14ac:dyDescent="0.25">
      <c r="B1199" s="6" t="s">
        <v>2867</v>
      </c>
      <c r="C1199" s="7">
        <v>41056.480752314812</v>
      </c>
      <c r="D1199" s="8">
        <v>26400</v>
      </c>
      <c r="E1199" s="6">
        <v>26400</v>
      </c>
      <c r="F1199" s="6" t="s">
        <v>6</v>
      </c>
      <c r="G1199" s="9">
        <f>tblSalaries[[#This Row],[clean Salary (in local currency)]]*VLOOKUP(tblSalaries[[#This Row],[Currency]],tblXrate[],2,FALSE)</f>
        <v>26400</v>
      </c>
      <c r="H1199" s="6" t="s">
        <v>1006</v>
      </c>
      <c r="I1199" s="6" t="s">
        <v>20</v>
      </c>
      <c r="J1199" s="6" t="s">
        <v>179</v>
      </c>
      <c r="K1199" s="6" t="str">
        <f>VLOOKUP(tblSalaries[[#This Row],[Where do you work]],tblCountries[[Actual]:[Mapping]],2,FALSE)</f>
        <v>UAE</v>
      </c>
      <c r="L1199" s="6" t="str">
        <f>VLOOKUP(tblSalaries[[#This Row],[clean Country]],tblCountries[[Mapping]:[Region]],2,FALSE)</f>
        <v>MENA</v>
      </c>
      <c r="M1199" s="6">
        <f>VLOOKUP(tblSalaries[[#This Row],[clean Country]],tblCountries[[Mapping]:[geo_latitude]],3,FALSE)</f>
        <v>53.96484375</v>
      </c>
      <c r="N1199" s="6" t="str">
        <f>VLOOKUP(tblSalaries[[#This Row],[clean Country]],tblCountries[[Mapping]:[geo_latitude]],4,FALSE)</f>
        <v>23.805449612314625,</v>
      </c>
      <c r="O1199" s="6" t="s">
        <v>13</v>
      </c>
      <c r="P1199" s="6">
        <v>6</v>
      </c>
      <c r="Q1199" s="6" t="str">
        <f>IF(tblSalaries[[#This Row],[Years of Experience]]&lt;5,"&lt;5",IF(tblSalaries[[#This Row],[Years of Experience]]&lt;10,"&lt;10",IF(tblSalaries[[#This Row],[Years of Experience]]&lt;15,"&lt;15",IF(tblSalaries[[#This Row],[Years of Experience]]&lt;20,"&lt;20"," &gt;20"))))</f>
        <v>&lt;10</v>
      </c>
      <c r="R1199" s="14">
        <v>1182</v>
      </c>
      <c r="S1199" s="14">
        <f>VLOOKUP(tblSalaries[[#This Row],[clean Country]],Table3[[Country]:[GNI]],2,FALSE)</f>
        <v>50580</v>
      </c>
      <c r="T1199" s="18">
        <f>tblSalaries[[#This Row],[Salary in USD]]/tblSalaries[[#This Row],[PPP GNI]]</f>
        <v>0.52194543297746143</v>
      </c>
      <c r="U1199" s="27">
        <f>IF(ISNUMBER(VLOOKUP(tblSalaries[[#This Row],[clean Country]],calc!$B$22:$C$127,2,TRUE)),tblSalaries[[#This Row],[Salary in USD]],0.001)</f>
        <v>26400</v>
      </c>
    </row>
    <row r="1200" spans="2:21" ht="15" customHeight="1" x14ac:dyDescent="0.25">
      <c r="B1200" s="6" t="s">
        <v>2910</v>
      </c>
      <c r="C1200" s="7">
        <v>41056.820775462962</v>
      </c>
      <c r="D1200" s="8">
        <v>20500</v>
      </c>
      <c r="E1200" s="6">
        <v>20500</v>
      </c>
      <c r="F1200" s="6" t="s">
        <v>22</v>
      </c>
      <c r="G1200" s="9">
        <f>tblSalaries[[#This Row],[clean Salary (in local currency)]]*VLOOKUP(tblSalaries[[#This Row],[Currency]],tblXrate[],2,FALSE)</f>
        <v>26043.18849932796</v>
      </c>
      <c r="H1200" s="6" t="s">
        <v>1059</v>
      </c>
      <c r="I1200" s="6" t="s">
        <v>52</v>
      </c>
      <c r="J1200" s="6" t="s">
        <v>75</v>
      </c>
      <c r="K1200" s="6" t="str">
        <f>VLOOKUP(tblSalaries[[#This Row],[Where do you work]],tblCountries[[Actual]:[Mapping]],2,FALSE)</f>
        <v>Poland</v>
      </c>
      <c r="L1200" s="6" t="str">
        <f>VLOOKUP(tblSalaries[[#This Row],[clean Country]],tblCountries[[Mapping]:[Region]],2,FALSE)</f>
        <v>Europe</v>
      </c>
      <c r="M1200" s="6">
        <f>VLOOKUP(tblSalaries[[#This Row],[clean Country]],tblCountries[[Mapping]:[geo_latitude]],3,FALSE)</f>
        <v>19.320914292266401</v>
      </c>
      <c r="N1200" s="6">
        <f>VLOOKUP(tblSalaries[[#This Row],[clean Country]],tblCountries[[Mapping]:[geo_latitude]],4,FALSE)</f>
        <v>52.209131684561797</v>
      </c>
      <c r="O1200" s="6" t="s">
        <v>9</v>
      </c>
      <c r="P1200" s="6">
        <v>8</v>
      </c>
      <c r="Q1200" s="6" t="str">
        <f>IF(tblSalaries[[#This Row],[Years of Experience]]&lt;5,"&lt;5",IF(tblSalaries[[#This Row],[Years of Experience]]&lt;10,"&lt;10",IF(tblSalaries[[#This Row],[Years of Experience]]&lt;15,"&lt;15",IF(tblSalaries[[#This Row],[Years of Experience]]&lt;20,"&lt;20"," &gt;20"))))</f>
        <v>&lt;10</v>
      </c>
      <c r="R1200" s="14">
        <v>1183</v>
      </c>
      <c r="S1200" s="14">
        <f>VLOOKUP(tblSalaries[[#This Row],[clean Country]],Table3[[Country]:[GNI]],2,FALSE)</f>
        <v>19160</v>
      </c>
      <c r="T1200" s="18">
        <f>tblSalaries[[#This Row],[Salary in USD]]/tblSalaries[[#This Row],[PPP GNI]]</f>
        <v>1.3592478339941525</v>
      </c>
      <c r="U1200" s="27">
        <f>IF(ISNUMBER(VLOOKUP(tblSalaries[[#This Row],[clean Country]],calc!$B$22:$C$127,2,TRUE)),tblSalaries[[#This Row],[Salary in USD]],0.001)</f>
        <v>26043.18849932796</v>
      </c>
    </row>
    <row r="1201" spans="2:21" ht="15" customHeight="1" x14ac:dyDescent="0.25">
      <c r="B1201" s="6" t="s">
        <v>2087</v>
      </c>
      <c r="C1201" s="7">
        <v>41054.981423611112</v>
      </c>
      <c r="D1201" s="8">
        <v>26000</v>
      </c>
      <c r="E1201" s="6">
        <v>26000</v>
      </c>
      <c r="F1201" s="6" t="s">
        <v>6</v>
      </c>
      <c r="G1201" s="9">
        <f>tblSalaries[[#This Row],[clean Salary (in local currency)]]*VLOOKUP(tblSalaries[[#This Row],[Currency]],tblXrate[],2,FALSE)</f>
        <v>26000</v>
      </c>
      <c r="H1201" s="6" t="s">
        <v>135</v>
      </c>
      <c r="I1201" s="6" t="s">
        <v>20</v>
      </c>
      <c r="J1201" s="6" t="s">
        <v>136</v>
      </c>
      <c r="K1201" s="6" t="str">
        <f>VLOOKUP(tblSalaries[[#This Row],[Where do you work]],tblCountries[[Actual]:[Mapping]],2,FALSE)</f>
        <v>Panama</v>
      </c>
      <c r="L1201" s="6" t="str">
        <f>VLOOKUP(tblSalaries[[#This Row],[clean Country]],tblCountries[[Mapping]:[Region]],2,FALSE)</f>
        <v>Latin America</v>
      </c>
      <c r="M1201" s="6">
        <f>VLOOKUP(tblSalaries[[#This Row],[clean Country]],tblCountries[[Mapping]:[geo_latitude]],3,FALSE)</f>
        <v>-80.158713510610198</v>
      </c>
      <c r="N1201" s="6">
        <f>VLOOKUP(tblSalaries[[#This Row],[clean Country]],tblCountries[[Mapping]:[geo_latitude]],4,FALSE)</f>
        <v>8.4484111736039598</v>
      </c>
      <c r="O1201" s="6" t="s">
        <v>13</v>
      </c>
      <c r="P1201" s="6"/>
      <c r="Q1201" s="6" t="str">
        <f>IF(tblSalaries[[#This Row],[Years of Experience]]&lt;5,"&lt;5",IF(tblSalaries[[#This Row],[Years of Experience]]&lt;10,"&lt;10",IF(tblSalaries[[#This Row],[Years of Experience]]&lt;15,"&lt;15",IF(tblSalaries[[#This Row],[Years of Experience]]&lt;20,"&lt;20"," &gt;20"))))</f>
        <v>&lt;5</v>
      </c>
      <c r="R1201" s="14">
        <v>1184</v>
      </c>
      <c r="S1201" s="14">
        <f>VLOOKUP(tblSalaries[[#This Row],[clean Country]],Table3[[Country]:[GNI]],2,FALSE)</f>
        <v>12770</v>
      </c>
      <c r="T1201" s="18">
        <f>tblSalaries[[#This Row],[Salary in USD]]/tblSalaries[[#This Row],[PPP GNI]]</f>
        <v>2.0360219263899766</v>
      </c>
      <c r="U1201" s="27">
        <f>IF(ISNUMBER(VLOOKUP(tblSalaries[[#This Row],[clean Country]],calc!$B$22:$C$127,2,TRUE)),tblSalaries[[#This Row],[Salary in USD]],0.001)</f>
        <v>26000</v>
      </c>
    </row>
    <row r="1202" spans="2:21" ht="15" customHeight="1" x14ac:dyDescent="0.25">
      <c r="B1202" s="6" t="s">
        <v>2511</v>
      </c>
      <c r="C1202" s="7">
        <v>41055.179918981485</v>
      </c>
      <c r="D1202" s="8" t="s">
        <v>614</v>
      </c>
      <c r="E1202" s="6">
        <v>16400</v>
      </c>
      <c r="F1202" s="6" t="s">
        <v>69</v>
      </c>
      <c r="G1202" s="9">
        <f>tblSalaries[[#This Row],[clean Salary (in local currency)]]*VLOOKUP(tblSalaries[[#This Row],[Currency]],tblXrate[],2,FALSE)</f>
        <v>25849.323661903458</v>
      </c>
      <c r="H1202" s="6" t="s">
        <v>615</v>
      </c>
      <c r="I1202" s="6" t="s">
        <v>20</v>
      </c>
      <c r="J1202" s="6" t="s">
        <v>71</v>
      </c>
      <c r="K1202" s="6" t="str">
        <f>VLOOKUP(tblSalaries[[#This Row],[Where do you work]],tblCountries[[Actual]:[Mapping]],2,FALSE)</f>
        <v>UK</v>
      </c>
      <c r="L1202" s="6" t="str">
        <f>VLOOKUP(tblSalaries[[#This Row],[clean Country]],tblCountries[[Mapping]:[Region]],2,FALSE)</f>
        <v>Europe</v>
      </c>
      <c r="M1202" s="6">
        <f>VLOOKUP(tblSalaries[[#This Row],[clean Country]],tblCountries[[Mapping]:[geo_latitude]],3,FALSE)</f>
        <v>-3.2765753000000002</v>
      </c>
      <c r="N1202" s="6">
        <f>VLOOKUP(tblSalaries[[#This Row],[clean Country]],tblCountries[[Mapping]:[geo_latitude]],4,FALSE)</f>
        <v>54.702354499999998</v>
      </c>
      <c r="O1202" s="6" t="s">
        <v>9</v>
      </c>
      <c r="P1202" s="6"/>
      <c r="Q1202" s="6" t="str">
        <f>IF(tblSalaries[[#This Row],[Years of Experience]]&lt;5,"&lt;5",IF(tblSalaries[[#This Row],[Years of Experience]]&lt;10,"&lt;10",IF(tblSalaries[[#This Row],[Years of Experience]]&lt;15,"&lt;15",IF(tblSalaries[[#This Row],[Years of Experience]]&lt;20,"&lt;20"," &gt;20"))))</f>
        <v>&lt;5</v>
      </c>
      <c r="R1202" s="14">
        <v>1185</v>
      </c>
      <c r="S1202" s="14">
        <f>VLOOKUP(tblSalaries[[#This Row],[clean Country]],Table3[[Country]:[GNI]],2,FALSE)</f>
        <v>35840</v>
      </c>
      <c r="T1202" s="18">
        <f>tblSalaries[[#This Row],[Salary in USD]]/tblSalaries[[#This Row],[PPP GNI]]</f>
        <v>0.72124228967364556</v>
      </c>
      <c r="U1202" s="27">
        <f>IF(ISNUMBER(VLOOKUP(tblSalaries[[#This Row],[clean Country]],calc!$B$22:$C$127,2,TRUE)),tblSalaries[[#This Row],[Salary in USD]],0.001)</f>
        <v>25849.323661903458</v>
      </c>
    </row>
    <row r="1203" spans="2:21" ht="15" customHeight="1" x14ac:dyDescent="0.25">
      <c r="B1203" s="6" t="s">
        <v>2873</v>
      </c>
      <c r="C1203" s="7">
        <v>41056.528807870367</v>
      </c>
      <c r="D1203" s="8" t="s">
        <v>1015</v>
      </c>
      <c r="E1203" s="6">
        <v>25560</v>
      </c>
      <c r="F1203" s="6" t="s">
        <v>6</v>
      </c>
      <c r="G1203" s="9">
        <f>tblSalaries[[#This Row],[clean Salary (in local currency)]]*VLOOKUP(tblSalaries[[#This Row],[Currency]],tblXrate[],2,FALSE)</f>
        <v>25560</v>
      </c>
      <c r="H1203" s="6" t="s">
        <v>1016</v>
      </c>
      <c r="I1203" s="6" t="s">
        <v>52</v>
      </c>
      <c r="J1203" s="6" t="s">
        <v>1017</v>
      </c>
      <c r="K1203" s="6" t="str">
        <f>VLOOKUP(tblSalaries[[#This Row],[Where do you work]],tblCountries[[Actual]:[Mapping]],2,FALSE)</f>
        <v>Saudi Arabia</v>
      </c>
      <c r="L1203" s="6" t="str">
        <f>VLOOKUP(tblSalaries[[#This Row],[clean Country]],tblCountries[[Mapping]:[Region]],2,FALSE)</f>
        <v>MENA</v>
      </c>
      <c r="M1203" s="6">
        <f>VLOOKUP(tblSalaries[[#This Row],[clean Country]],tblCountries[[Mapping]:[geo_latitude]],3,FALSE)</f>
        <v>42.352831999999999</v>
      </c>
      <c r="N1203" s="6">
        <f>VLOOKUP(tblSalaries[[#This Row],[clean Country]],tblCountries[[Mapping]:[geo_latitude]],4,FALSE)</f>
        <v>25.624262600000002</v>
      </c>
      <c r="O1203" s="6" t="s">
        <v>9</v>
      </c>
      <c r="P1203" s="6">
        <v>3</v>
      </c>
      <c r="Q1203" s="6" t="str">
        <f>IF(tblSalaries[[#This Row],[Years of Experience]]&lt;5,"&lt;5",IF(tblSalaries[[#This Row],[Years of Experience]]&lt;10,"&lt;10",IF(tblSalaries[[#This Row],[Years of Experience]]&lt;15,"&lt;15",IF(tblSalaries[[#This Row],[Years of Experience]]&lt;20,"&lt;20"," &gt;20"))))</f>
        <v>&lt;5</v>
      </c>
      <c r="R1203" s="14">
        <v>1186</v>
      </c>
      <c r="S1203" s="14">
        <f>VLOOKUP(tblSalaries[[#This Row],[clean Country]],Table3[[Country]:[GNI]],2,FALSE)</f>
        <v>22750</v>
      </c>
      <c r="T1203" s="18">
        <f>tblSalaries[[#This Row],[Salary in USD]]/tblSalaries[[#This Row],[PPP GNI]]</f>
        <v>1.1235164835164835</v>
      </c>
      <c r="U1203" s="27">
        <f>IF(ISNUMBER(VLOOKUP(tblSalaries[[#This Row],[clean Country]],calc!$B$22:$C$127,2,TRUE)),tblSalaries[[#This Row],[Salary in USD]],0.001)</f>
        <v>25560</v>
      </c>
    </row>
    <row r="1204" spans="2:21" ht="15" customHeight="1" x14ac:dyDescent="0.25">
      <c r="B1204" s="6" t="s">
        <v>3188</v>
      </c>
      <c r="C1204" s="7">
        <v>41058.005277777775</v>
      </c>
      <c r="D1204" s="8">
        <v>20000</v>
      </c>
      <c r="E1204" s="6">
        <v>20000</v>
      </c>
      <c r="F1204" s="6" t="s">
        <v>22</v>
      </c>
      <c r="G1204" s="9">
        <f>tblSalaries[[#This Row],[clean Salary (in local currency)]]*VLOOKUP(tblSalaries[[#This Row],[Currency]],tblXrate[],2,FALSE)</f>
        <v>25407.988779832154</v>
      </c>
      <c r="H1204" s="6" t="s">
        <v>1356</v>
      </c>
      <c r="I1204" s="6" t="s">
        <v>52</v>
      </c>
      <c r="J1204" s="6" t="s">
        <v>1357</v>
      </c>
      <c r="K1204" s="6" t="str">
        <f>VLOOKUP(tblSalaries[[#This Row],[Where do you work]],tblCountries[[Actual]:[Mapping]],2,FALSE)</f>
        <v>Greece</v>
      </c>
      <c r="L1204" s="6" t="str">
        <f>VLOOKUP(tblSalaries[[#This Row],[clean Country]],tblCountries[[Mapping]:[Region]],2,FALSE)</f>
        <v>Europe</v>
      </c>
      <c r="M1204" s="6">
        <f>VLOOKUP(tblSalaries[[#This Row],[clean Country]],tblCountries[[Mapping]:[geo_latitude]],3,FALSE)</f>
        <v>23.998979285390799</v>
      </c>
      <c r="N1204" s="6">
        <f>VLOOKUP(tblSalaries[[#This Row],[clean Country]],tblCountries[[Mapping]:[geo_latitude]],4,FALSE)</f>
        <v>38.248346119095103</v>
      </c>
      <c r="O1204" s="6" t="s">
        <v>25</v>
      </c>
      <c r="P1204" s="6">
        <v>12</v>
      </c>
      <c r="Q1204" s="6" t="str">
        <f>IF(tblSalaries[[#This Row],[Years of Experience]]&lt;5,"&lt;5",IF(tblSalaries[[#This Row],[Years of Experience]]&lt;10,"&lt;10",IF(tblSalaries[[#This Row],[Years of Experience]]&lt;15,"&lt;15",IF(tblSalaries[[#This Row],[Years of Experience]]&lt;20,"&lt;20"," &gt;20"))))</f>
        <v>&lt;15</v>
      </c>
      <c r="R1204" s="14">
        <v>1187</v>
      </c>
      <c r="S1204" s="14">
        <f>VLOOKUP(tblSalaries[[#This Row],[clean Country]],Table3[[Country]:[GNI]],2,FALSE)</f>
        <v>27630</v>
      </c>
      <c r="T1204" s="18">
        <f>tblSalaries[[#This Row],[Salary in USD]]/tblSalaries[[#This Row],[PPP GNI]]</f>
        <v>0.91957976039928169</v>
      </c>
      <c r="U1204" s="27">
        <f>IF(ISNUMBER(VLOOKUP(tblSalaries[[#This Row],[clean Country]],calc!$B$22:$C$127,2,TRUE)),tblSalaries[[#This Row],[Salary in USD]],0.001)</f>
        <v>25407.988779832154</v>
      </c>
    </row>
    <row r="1205" spans="2:21" ht="15" customHeight="1" x14ac:dyDescent="0.25">
      <c r="B1205" s="6" t="s">
        <v>2254</v>
      </c>
      <c r="C1205" s="7">
        <v>41055.045300925929</v>
      </c>
      <c r="D1205" s="8">
        <v>25000</v>
      </c>
      <c r="E1205" s="6">
        <v>25000</v>
      </c>
      <c r="F1205" s="6" t="s">
        <v>6</v>
      </c>
      <c r="G1205" s="9">
        <f>tblSalaries[[#This Row],[clean Salary (in local currency)]]*VLOOKUP(tblSalaries[[#This Row],[Currency]],tblXrate[],2,FALSE)</f>
        <v>25000</v>
      </c>
      <c r="H1205" s="6" t="s">
        <v>91</v>
      </c>
      <c r="I1205" s="6" t="s">
        <v>52</v>
      </c>
      <c r="J1205" s="6" t="s">
        <v>8</v>
      </c>
      <c r="K1205" s="6" t="str">
        <f>VLOOKUP(tblSalaries[[#This Row],[Where do you work]],tblCountries[[Actual]:[Mapping]],2,FALSE)</f>
        <v>India</v>
      </c>
      <c r="L1205" s="6" t="str">
        <f>VLOOKUP(tblSalaries[[#This Row],[clean Country]],tblCountries[[Mapping]:[Region]],2,FALSE)</f>
        <v>Asia</v>
      </c>
      <c r="M1205" s="6">
        <f>VLOOKUP(tblSalaries[[#This Row],[clean Country]],tblCountries[[Mapping]:[geo_latitude]],3,FALSE)</f>
        <v>79.718824157759499</v>
      </c>
      <c r="N1205" s="6">
        <f>VLOOKUP(tblSalaries[[#This Row],[clean Country]],tblCountries[[Mapping]:[geo_latitude]],4,FALSE)</f>
        <v>22.134914550529199</v>
      </c>
      <c r="O1205" s="6" t="s">
        <v>25</v>
      </c>
      <c r="P1205" s="6"/>
      <c r="Q1205" s="6" t="str">
        <f>IF(tblSalaries[[#This Row],[Years of Experience]]&lt;5,"&lt;5",IF(tblSalaries[[#This Row],[Years of Experience]]&lt;10,"&lt;10",IF(tblSalaries[[#This Row],[Years of Experience]]&lt;15,"&lt;15",IF(tblSalaries[[#This Row],[Years of Experience]]&lt;20,"&lt;20"," &gt;20"))))</f>
        <v>&lt;5</v>
      </c>
      <c r="R1205" s="14">
        <v>1188</v>
      </c>
      <c r="S1205" s="14">
        <f>VLOOKUP(tblSalaries[[#This Row],[clean Country]],Table3[[Country]:[GNI]],2,FALSE)</f>
        <v>3400</v>
      </c>
      <c r="T1205" s="18">
        <f>tblSalaries[[#This Row],[Salary in USD]]/tblSalaries[[#This Row],[PPP GNI]]</f>
        <v>7.3529411764705879</v>
      </c>
      <c r="U1205" s="27">
        <f>IF(ISNUMBER(VLOOKUP(tblSalaries[[#This Row],[clean Country]],calc!$B$22:$C$127,2,TRUE)),tblSalaries[[#This Row],[Salary in USD]],0.001)</f>
        <v>25000</v>
      </c>
    </row>
    <row r="1206" spans="2:21" ht="15" customHeight="1" x14ac:dyDescent="0.25">
      <c r="B1206" s="6" t="s">
        <v>2363</v>
      </c>
      <c r="C1206" s="7">
        <v>41055.073587962965</v>
      </c>
      <c r="D1206" s="8">
        <v>25000</v>
      </c>
      <c r="E1206" s="6">
        <v>25000</v>
      </c>
      <c r="F1206" s="6" t="s">
        <v>6</v>
      </c>
      <c r="G1206" s="9">
        <f>tblSalaries[[#This Row],[clean Salary (in local currency)]]*VLOOKUP(tblSalaries[[#This Row],[Currency]],tblXrate[],2,FALSE)</f>
        <v>25000</v>
      </c>
      <c r="H1206" s="6" t="s">
        <v>52</v>
      </c>
      <c r="I1206" s="6" t="s">
        <v>52</v>
      </c>
      <c r="J1206" s="6" t="s">
        <v>8</v>
      </c>
      <c r="K1206" s="6" t="str">
        <f>VLOOKUP(tblSalaries[[#This Row],[Where do you work]],tblCountries[[Actual]:[Mapping]],2,FALSE)</f>
        <v>India</v>
      </c>
      <c r="L1206" s="6" t="str">
        <f>VLOOKUP(tblSalaries[[#This Row],[clean Country]],tblCountries[[Mapping]:[Region]],2,FALSE)</f>
        <v>Asia</v>
      </c>
      <c r="M1206" s="6">
        <f>VLOOKUP(tblSalaries[[#This Row],[clean Country]],tblCountries[[Mapping]:[geo_latitude]],3,FALSE)</f>
        <v>79.718824157759499</v>
      </c>
      <c r="N1206" s="6">
        <f>VLOOKUP(tblSalaries[[#This Row],[clean Country]],tblCountries[[Mapping]:[geo_latitude]],4,FALSE)</f>
        <v>22.134914550529199</v>
      </c>
      <c r="O1206" s="6" t="s">
        <v>9</v>
      </c>
      <c r="P1206" s="6"/>
      <c r="Q1206" s="6" t="str">
        <f>IF(tblSalaries[[#This Row],[Years of Experience]]&lt;5,"&lt;5",IF(tblSalaries[[#This Row],[Years of Experience]]&lt;10,"&lt;10",IF(tblSalaries[[#This Row],[Years of Experience]]&lt;15,"&lt;15",IF(tblSalaries[[#This Row],[Years of Experience]]&lt;20,"&lt;20"," &gt;20"))))</f>
        <v>&lt;5</v>
      </c>
      <c r="R1206" s="14">
        <v>1189</v>
      </c>
      <c r="S1206" s="14">
        <f>VLOOKUP(tblSalaries[[#This Row],[clean Country]],Table3[[Country]:[GNI]],2,FALSE)</f>
        <v>3400</v>
      </c>
      <c r="T1206" s="18">
        <f>tblSalaries[[#This Row],[Salary in USD]]/tblSalaries[[#This Row],[PPP GNI]]</f>
        <v>7.3529411764705879</v>
      </c>
      <c r="U1206" s="27">
        <f>IF(ISNUMBER(VLOOKUP(tblSalaries[[#This Row],[clean Country]],calc!$B$22:$C$127,2,TRUE)),tblSalaries[[#This Row],[Salary in USD]],0.001)</f>
        <v>25000</v>
      </c>
    </row>
    <row r="1207" spans="2:21" ht="15" customHeight="1" x14ac:dyDescent="0.25">
      <c r="B1207" s="6" t="s">
        <v>3412</v>
      </c>
      <c r="C1207" s="7">
        <v>41059.110995370371</v>
      </c>
      <c r="D1207" s="8">
        <v>25000</v>
      </c>
      <c r="E1207" s="6">
        <v>25000</v>
      </c>
      <c r="F1207" s="6" t="s">
        <v>6</v>
      </c>
      <c r="G1207" s="9">
        <f>tblSalaries[[#This Row],[clean Salary (in local currency)]]*VLOOKUP(tblSalaries[[#This Row],[Currency]],tblXrate[],2,FALSE)</f>
        <v>25000</v>
      </c>
      <c r="H1207" s="6" t="s">
        <v>310</v>
      </c>
      <c r="I1207" s="6" t="s">
        <v>310</v>
      </c>
      <c r="J1207" s="6" t="s">
        <v>8</v>
      </c>
      <c r="K1207" s="6" t="str">
        <f>VLOOKUP(tblSalaries[[#This Row],[Where do you work]],tblCountries[[Actual]:[Mapping]],2,FALSE)</f>
        <v>India</v>
      </c>
      <c r="L1207" s="6" t="str">
        <f>VLOOKUP(tblSalaries[[#This Row],[clean Country]],tblCountries[[Mapping]:[Region]],2,FALSE)</f>
        <v>Asia</v>
      </c>
      <c r="M1207" s="6">
        <f>VLOOKUP(tblSalaries[[#This Row],[clean Country]],tblCountries[[Mapping]:[geo_latitude]],3,FALSE)</f>
        <v>79.718824157759499</v>
      </c>
      <c r="N1207" s="6">
        <f>VLOOKUP(tblSalaries[[#This Row],[clean Country]],tblCountries[[Mapping]:[geo_latitude]],4,FALSE)</f>
        <v>22.134914550529199</v>
      </c>
      <c r="O1207" s="6" t="s">
        <v>18</v>
      </c>
      <c r="P1207" s="6">
        <v>8</v>
      </c>
      <c r="Q1207" s="6" t="str">
        <f>IF(tblSalaries[[#This Row],[Years of Experience]]&lt;5,"&lt;5",IF(tblSalaries[[#This Row],[Years of Experience]]&lt;10,"&lt;10",IF(tblSalaries[[#This Row],[Years of Experience]]&lt;15,"&lt;15",IF(tblSalaries[[#This Row],[Years of Experience]]&lt;20,"&lt;20"," &gt;20"))))</f>
        <v>&lt;10</v>
      </c>
      <c r="R1207" s="14">
        <v>1190</v>
      </c>
      <c r="S1207" s="14">
        <f>VLOOKUP(tblSalaries[[#This Row],[clean Country]],Table3[[Country]:[GNI]],2,FALSE)</f>
        <v>3400</v>
      </c>
      <c r="T1207" s="18">
        <f>tblSalaries[[#This Row],[Salary in USD]]/tblSalaries[[#This Row],[PPP GNI]]</f>
        <v>7.3529411764705879</v>
      </c>
      <c r="U1207" s="27">
        <f>IF(ISNUMBER(VLOOKUP(tblSalaries[[#This Row],[clean Country]],calc!$B$22:$C$127,2,TRUE)),tblSalaries[[#This Row],[Salary in USD]],0.001)</f>
        <v>25000</v>
      </c>
    </row>
    <row r="1208" spans="2:21" ht="15" customHeight="1" x14ac:dyDescent="0.25">
      <c r="B1208" s="6" t="s">
        <v>3461</v>
      </c>
      <c r="C1208" s="7">
        <v>41059.822025462963</v>
      </c>
      <c r="D1208" s="8">
        <v>25000</v>
      </c>
      <c r="E1208" s="6">
        <v>25000</v>
      </c>
      <c r="F1208" s="6" t="s">
        <v>6</v>
      </c>
      <c r="G1208" s="9">
        <f>tblSalaries[[#This Row],[clean Salary (in local currency)]]*VLOOKUP(tblSalaries[[#This Row],[Currency]],tblXrate[],2,FALSE)</f>
        <v>25000</v>
      </c>
      <c r="H1208" s="6" t="s">
        <v>214</v>
      </c>
      <c r="I1208" s="6" t="s">
        <v>20</v>
      </c>
      <c r="J1208" s="6" t="s">
        <v>8</v>
      </c>
      <c r="K1208" s="6" t="str">
        <f>VLOOKUP(tblSalaries[[#This Row],[Where do you work]],tblCountries[[Actual]:[Mapping]],2,FALSE)</f>
        <v>India</v>
      </c>
      <c r="L1208" s="6" t="str">
        <f>VLOOKUP(tblSalaries[[#This Row],[clean Country]],tblCountries[[Mapping]:[Region]],2,FALSE)</f>
        <v>Asia</v>
      </c>
      <c r="M1208" s="6">
        <f>VLOOKUP(tblSalaries[[#This Row],[clean Country]],tblCountries[[Mapping]:[geo_latitude]],3,FALSE)</f>
        <v>79.718824157759499</v>
      </c>
      <c r="N1208" s="6">
        <f>VLOOKUP(tblSalaries[[#This Row],[clean Country]],tblCountries[[Mapping]:[geo_latitude]],4,FALSE)</f>
        <v>22.134914550529199</v>
      </c>
      <c r="O1208" s="6" t="s">
        <v>13</v>
      </c>
      <c r="P1208" s="6">
        <v>4</v>
      </c>
      <c r="Q1208" s="6" t="str">
        <f>IF(tblSalaries[[#This Row],[Years of Experience]]&lt;5,"&lt;5",IF(tblSalaries[[#This Row],[Years of Experience]]&lt;10,"&lt;10",IF(tblSalaries[[#This Row],[Years of Experience]]&lt;15,"&lt;15",IF(tblSalaries[[#This Row],[Years of Experience]]&lt;20,"&lt;20"," &gt;20"))))</f>
        <v>&lt;5</v>
      </c>
      <c r="R1208" s="14">
        <v>1191</v>
      </c>
      <c r="S1208" s="14">
        <f>VLOOKUP(tblSalaries[[#This Row],[clean Country]],Table3[[Country]:[GNI]],2,FALSE)</f>
        <v>3400</v>
      </c>
      <c r="T1208" s="18">
        <f>tblSalaries[[#This Row],[Salary in USD]]/tblSalaries[[#This Row],[PPP GNI]]</f>
        <v>7.3529411764705879</v>
      </c>
      <c r="U1208" s="27">
        <f>IF(ISNUMBER(VLOOKUP(tblSalaries[[#This Row],[clean Country]],calc!$B$22:$C$127,2,TRUE)),tblSalaries[[#This Row],[Salary in USD]],0.001)</f>
        <v>25000</v>
      </c>
    </row>
    <row r="1209" spans="2:21" ht="15" customHeight="1" x14ac:dyDescent="0.25">
      <c r="B1209" s="6" t="s">
        <v>3691</v>
      </c>
      <c r="C1209" s="7">
        <v>41066.946018518516</v>
      </c>
      <c r="D1209" s="8">
        <v>25000</v>
      </c>
      <c r="E1209" s="6">
        <v>25000</v>
      </c>
      <c r="F1209" s="6" t="s">
        <v>6</v>
      </c>
      <c r="G1209" s="9">
        <f>tblSalaries[[#This Row],[clean Salary (in local currency)]]*VLOOKUP(tblSalaries[[#This Row],[Currency]],tblXrate[],2,FALSE)</f>
        <v>25000</v>
      </c>
      <c r="H1209" s="6" t="s">
        <v>1853</v>
      </c>
      <c r="I1209" s="6" t="s">
        <v>20</v>
      </c>
      <c r="J1209" s="6" t="s">
        <v>8</v>
      </c>
      <c r="K1209" s="6" t="str">
        <f>VLOOKUP(tblSalaries[[#This Row],[Where do you work]],tblCountries[[Actual]:[Mapping]],2,FALSE)</f>
        <v>India</v>
      </c>
      <c r="L1209" s="6" t="str">
        <f>VLOOKUP(tblSalaries[[#This Row],[clean Country]],tblCountries[[Mapping]:[Region]],2,FALSE)</f>
        <v>Asia</v>
      </c>
      <c r="M1209" s="6">
        <f>VLOOKUP(tblSalaries[[#This Row],[clean Country]],tblCountries[[Mapping]:[geo_latitude]],3,FALSE)</f>
        <v>79.718824157759499</v>
      </c>
      <c r="N1209" s="6">
        <f>VLOOKUP(tblSalaries[[#This Row],[clean Country]],tblCountries[[Mapping]:[geo_latitude]],4,FALSE)</f>
        <v>22.134914550529199</v>
      </c>
      <c r="O1209" s="6" t="s">
        <v>13</v>
      </c>
      <c r="P1209" s="6">
        <v>8</v>
      </c>
      <c r="Q1209" s="6" t="str">
        <f>IF(tblSalaries[[#This Row],[Years of Experience]]&lt;5,"&lt;5",IF(tblSalaries[[#This Row],[Years of Experience]]&lt;10,"&lt;10",IF(tblSalaries[[#This Row],[Years of Experience]]&lt;15,"&lt;15",IF(tblSalaries[[#This Row],[Years of Experience]]&lt;20,"&lt;20"," &gt;20"))))</f>
        <v>&lt;10</v>
      </c>
      <c r="R1209" s="14">
        <v>1192</v>
      </c>
      <c r="S1209" s="14">
        <f>VLOOKUP(tblSalaries[[#This Row],[clean Country]],Table3[[Country]:[GNI]],2,FALSE)</f>
        <v>3400</v>
      </c>
      <c r="T1209" s="18">
        <f>tblSalaries[[#This Row],[Salary in USD]]/tblSalaries[[#This Row],[PPP GNI]]</f>
        <v>7.3529411764705879</v>
      </c>
      <c r="U1209" s="27">
        <f>IF(ISNUMBER(VLOOKUP(tblSalaries[[#This Row],[clean Country]],calc!$B$22:$C$127,2,TRUE)),tblSalaries[[#This Row],[Salary in USD]],0.001)</f>
        <v>25000</v>
      </c>
    </row>
    <row r="1210" spans="2:21" ht="15" customHeight="1" x14ac:dyDescent="0.25">
      <c r="B1210" s="6" t="s">
        <v>3848</v>
      </c>
      <c r="C1210" s="7">
        <v>41077.500659722224</v>
      </c>
      <c r="D1210" s="8">
        <v>25000</v>
      </c>
      <c r="E1210" s="6">
        <v>25000</v>
      </c>
      <c r="F1210" s="6" t="s">
        <v>6</v>
      </c>
      <c r="G1210" s="9">
        <f>tblSalaries[[#This Row],[clean Salary (in local currency)]]*VLOOKUP(tblSalaries[[#This Row],[Currency]],tblXrate[],2,FALSE)</f>
        <v>25000</v>
      </c>
      <c r="H1210" s="6" t="s">
        <v>153</v>
      </c>
      <c r="I1210" s="6" t="s">
        <v>20</v>
      </c>
      <c r="J1210" s="6" t="s">
        <v>8</v>
      </c>
      <c r="K1210" s="6" t="str">
        <f>VLOOKUP(tblSalaries[[#This Row],[Where do you work]],tblCountries[[Actual]:[Mapping]],2,FALSE)</f>
        <v>India</v>
      </c>
      <c r="L1210" s="6" t="str">
        <f>VLOOKUP(tblSalaries[[#This Row],[clean Country]],tblCountries[[Mapping]:[Region]],2,FALSE)</f>
        <v>Asia</v>
      </c>
      <c r="M1210" s="6">
        <f>VLOOKUP(tblSalaries[[#This Row],[clean Country]],tblCountries[[Mapping]:[geo_latitude]],3,FALSE)</f>
        <v>79.718824157759499</v>
      </c>
      <c r="N1210" s="6">
        <f>VLOOKUP(tblSalaries[[#This Row],[clean Country]],tblCountries[[Mapping]:[geo_latitude]],4,FALSE)</f>
        <v>22.134914550529199</v>
      </c>
      <c r="O1210" s="6" t="s">
        <v>13</v>
      </c>
      <c r="P1210" s="6">
        <v>1.5</v>
      </c>
      <c r="Q1210" s="6" t="str">
        <f>IF(tblSalaries[[#This Row],[Years of Experience]]&lt;5,"&lt;5",IF(tblSalaries[[#This Row],[Years of Experience]]&lt;10,"&lt;10",IF(tblSalaries[[#This Row],[Years of Experience]]&lt;15,"&lt;15",IF(tblSalaries[[#This Row],[Years of Experience]]&lt;20,"&lt;20"," &gt;20"))))</f>
        <v>&lt;5</v>
      </c>
      <c r="R1210" s="14">
        <v>1193</v>
      </c>
      <c r="S1210" s="14">
        <f>VLOOKUP(tblSalaries[[#This Row],[clean Country]],Table3[[Country]:[GNI]],2,FALSE)</f>
        <v>3400</v>
      </c>
      <c r="T1210" s="18">
        <f>tblSalaries[[#This Row],[Salary in USD]]/tblSalaries[[#This Row],[PPP GNI]]</f>
        <v>7.3529411764705879</v>
      </c>
      <c r="U1210" s="27">
        <f>IF(ISNUMBER(VLOOKUP(tblSalaries[[#This Row],[clean Country]],calc!$B$22:$C$127,2,TRUE)),tblSalaries[[#This Row],[Salary in USD]],0.001)</f>
        <v>25000</v>
      </c>
    </row>
    <row r="1211" spans="2:21" ht="15" customHeight="1" x14ac:dyDescent="0.25">
      <c r="B1211" s="6" t="s">
        <v>3870</v>
      </c>
      <c r="C1211" s="7">
        <v>41079.858043981483</v>
      </c>
      <c r="D1211" s="8">
        <v>25000</v>
      </c>
      <c r="E1211" s="6">
        <v>25000</v>
      </c>
      <c r="F1211" s="6" t="s">
        <v>6</v>
      </c>
      <c r="G1211" s="9">
        <f>tblSalaries[[#This Row],[clean Salary (in local currency)]]*VLOOKUP(tblSalaries[[#This Row],[Currency]],tblXrate[],2,FALSE)</f>
        <v>25000</v>
      </c>
      <c r="H1211" s="6" t="s">
        <v>91</v>
      </c>
      <c r="I1211" s="6" t="s">
        <v>52</v>
      </c>
      <c r="J1211" s="6" t="s">
        <v>8</v>
      </c>
      <c r="K1211" s="6" t="str">
        <f>VLOOKUP(tblSalaries[[#This Row],[Where do you work]],tblCountries[[Actual]:[Mapping]],2,FALSE)</f>
        <v>India</v>
      </c>
      <c r="L1211" s="6" t="str">
        <f>VLOOKUP(tblSalaries[[#This Row],[clean Country]],tblCountries[[Mapping]:[Region]],2,FALSE)</f>
        <v>Asia</v>
      </c>
      <c r="M1211" s="6">
        <f>VLOOKUP(tblSalaries[[#This Row],[clean Country]],tblCountries[[Mapping]:[geo_latitude]],3,FALSE)</f>
        <v>79.718824157759499</v>
      </c>
      <c r="N1211" s="6">
        <f>VLOOKUP(tblSalaries[[#This Row],[clean Country]],tblCountries[[Mapping]:[geo_latitude]],4,FALSE)</f>
        <v>22.134914550529199</v>
      </c>
      <c r="O1211" s="6" t="s">
        <v>9</v>
      </c>
      <c r="P1211" s="6">
        <v>10</v>
      </c>
      <c r="Q1211" s="6" t="str">
        <f>IF(tblSalaries[[#This Row],[Years of Experience]]&lt;5,"&lt;5",IF(tblSalaries[[#This Row],[Years of Experience]]&lt;10,"&lt;10",IF(tblSalaries[[#This Row],[Years of Experience]]&lt;15,"&lt;15",IF(tblSalaries[[#This Row],[Years of Experience]]&lt;20,"&lt;20"," &gt;20"))))</f>
        <v>&lt;15</v>
      </c>
      <c r="R1211" s="14">
        <v>1194</v>
      </c>
      <c r="S1211" s="14">
        <f>VLOOKUP(tblSalaries[[#This Row],[clean Country]],Table3[[Country]:[GNI]],2,FALSE)</f>
        <v>3400</v>
      </c>
      <c r="T1211" s="18">
        <f>tblSalaries[[#This Row],[Salary in USD]]/tblSalaries[[#This Row],[PPP GNI]]</f>
        <v>7.3529411764705879</v>
      </c>
      <c r="U1211" s="27">
        <f>IF(ISNUMBER(VLOOKUP(tblSalaries[[#This Row],[clean Country]],calc!$B$22:$C$127,2,TRUE)),tblSalaries[[#This Row],[Salary in USD]],0.001)</f>
        <v>25000</v>
      </c>
    </row>
    <row r="1212" spans="2:21" ht="15" customHeight="1" x14ac:dyDescent="0.25">
      <c r="B1212" s="6" t="s">
        <v>2315</v>
      </c>
      <c r="C1212" s="7">
        <v>41055.05909722222</v>
      </c>
      <c r="D1212" s="8">
        <v>1400000</v>
      </c>
      <c r="E1212" s="6">
        <v>1400000</v>
      </c>
      <c r="F1212" s="6" t="s">
        <v>40</v>
      </c>
      <c r="G1212" s="9">
        <f>tblSalaries[[#This Row],[clean Salary (in local currency)]]*VLOOKUP(tblSalaries[[#This Row],[Currency]],tblXrate[],2,FALSE)</f>
        <v>24931.083362419595</v>
      </c>
      <c r="H1212" s="6" t="s">
        <v>387</v>
      </c>
      <c r="I1212" s="6" t="s">
        <v>52</v>
      </c>
      <c r="J1212" s="6" t="s">
        <v>8</v>
      </c>
      <c r="K1212" s="6" t="str">
        <f>VLOOKUP(tblSalaries[[#This Row],[Where do you work]],tblCountries[[Actual]:[Mapping]],2,FALSE)</f>
        <v>India</v>
      </c>
      <c r="L1212" s="6" t="str">
        <f>VLOOKUP(tblSalaries[[#This Row],[clean Country]],tblCountries[[Mapping]:[Region]],2,FALSE)</f>
        <v>Asia</v>
      </c>
      <c r="M1212" s="6">
        <f>VLOOKUP(tblSalaries[[#This Row],[clean Country]],tblCountries[[Mapping]:[geo_latitude]],3,FALSE)</f>
        <v>79.718824157759499</v>
      </c>
      <c r="N1212" s="6">
        <f>VLOOKUP(tblSalaries[[#This Row],[clean Country]],tblCountries[[Mapping]:[geo_latitude]],4,FALSE)</f>
        <v>22.134914550529199</v>
      </c>
      <c r="O1212" s="6" t="s">
        <v>25</v>
      </c>
      <c r="P1212" s="6"/>
      <c r="Q1212" s="6" t="str">
        <f>IF(tblSalaries[[#This Row],[Years of Experience]]&lt;5,"&lt;5",IF(tblSalaries[[#This Row],[Years of Experience]]&lt;10,"&lt;10",IF(tblSalaries[[#This Row],[Years of Experience]]&lt;15,"&lt;15",IF(tblSalaries[[#This Row],[Years of Experience]]&lt;20,"&lt;20"," &gt;20"))))</f>
        <v>&lt;5</v>
      </c>
      <c r="R1212" s="14">
        <v>1195</v>
      </c>
      <c r="S1212" s="14">
        <f>VLOOKUP(tblSalaries[[#This Row],[clean Country]],Table3[[Country]:[GNI]],2,FALSE)</f>
        <v>3400</v>
      </c>
      <c r="T1212" s="18">
        <f>tblSalaries[[#This Row],[Salary in USD]]/tblSalaries[[#This Row],[PPP GNI]]</f>
        <v>7.3326715771822339</v>
      </c>
      <c r="U1212" s="27">
        <f>IF(ISNUMBER(VLOOKUP(tblSalaries[[#This Row],[clean Country]],calc!$B$22:$C$127,2,TRUE)),tblSalaries[[#This Row],[Salary in USD]],0.001)</f>
        <v>24931.083362419595</v>
      </c>
    </row>
    <row r="1213" spans="2:21" ht="15" customHeight="1" x14ac:dyDescent="0.25">
      <c r="B1213" s="6" t="s">
        <v>3823</v>
      </c>
      <c r="C1213" s="7">
        <v>41075.692210648151</v>
      </c>
      <c r="D1213" s="8">
        <v>1400000</v>
      </c>
      <c r="E1213" s="6">
        <v>1400000</v>
      </c>
      <c r="F1213" s="6" t="s">
        <v>40</v>
      </c>
      <c r="G1213" s="9">
        <f>tblSalaries[[#This Row],[clean Salary (in local currency)]]*VLOOKUP(tblSalaries[[#This Row],[Currency]],tblXrate[],2,FALSE)</f>
        <v>24931.083362419595</v>
      </c>
      <c r="H1213" s="6" t="s">
        <v>1952</v>
      </c>
      <c r="I1213" s="6" t="s">
        <v>52</v>
      </c>
      <c r="J1213" s="6" t="s">
        <v>8</v>
      </c>
      <c r="K1213" s="6" t="str">
        <f>VLOOKUP(tblSalaries[[#This Row],[Where do you work]],tblCountries[[Actual]:[Mapping]],2,FALSE)</f>
        <v>India</v>
      </c>
      <c r="L1213" s="6" t="str">
        <f>VLOOKUP(tblSalaries[[#This Row],[clean Country]],tblCountries[[Mapping]:[Region]],2,FALSE)</f>
        <v>Asia</v>
      </c>
      <c r="M1213" s="6">
        <f>VLOOKUP(tblSalaries[[#This Row],[clean Country]],tblCountries[[Mapping]:[geo_latitude]],3,FALSE)</f>
        <v>79.718824157759499</v>
      </c>
      <c r="N1213" s="6">
        <f>VLOOKUP(tblSalaries[[#This Row],[clean Country]],tblCountries[[Mapping]:[geo_latitude]],4,FALSE)</f>
        <v>22.134914550529199</v>
      </c>
      <c r="O1213" s="6" t="s">
        <v>9</v>
      </c>
      <c r="P1213" s="6">
        <v>10</v>
      </c>
      <c r="Q1213" s="6" t="str">
        <f>IF(tblSalaries[[#This Row],[Years of Experience]]&lt;5,"&lt;5",IF(tblSalaries[[#This Row],[Years of Experience]]&lt;10,"&lt;10",IF(tblSalaries[[#This Row],[Years of Experience]]&lt;15,"&lt;15",IF(tblSalaries[[#This Row],[Years of Experience]]&lt;20,"&lt;20"," &gt;20"))))</f>
        <v>&lt;15</v>
      </c>
      <c r="R1213" s="14">
        <v>1196</v>
      </c>
      <c r="S1213" s="14">
        <f>VLOOKUP(tblSalaries[[#This Row],[clean Country]],Table3[[Country]:[GNI]],2,FALSE)</f>
        <v>3400</v>
      </c>
      <c r="T1213" s="18">
        <f>tblSalaries[[#This Row],[Salary in USD]]/tblSalaries[[#This Row],[PPP GNI]]</f>
        <v>7.3326715771822339</v>
      </c>
      <c r="U1213" s="27">
        <f>IF(ISNUMBER(VLOOKUP(tblSalaries[[#This Row],[clean Country]],calc!$B$22:$C$127,2,TRUE)),tblSalaries[[#This Row],[Salary in USD]],0.001)</f>
        <v>24931.083362419595</v>
      </c>
    </row>
    <row r="1214" spans="2:21" ht="15" customHeight="1" x14ac:dyDescent="0.25">
      <c r="B1214" s="6" t="s">
        <v>3520</v>
      </c>
      <c r="C1214" s="7">
        <v>41060.774652777778</v>
      </c>
      <c r="D1214" s="8">
        <v>24864</v>
      </c>
      <c r="E1214" s="6">
        <v>24864</v>
      </c>
      <c r="F1214" s="6" t="s">
        <v>6</v>
      </c>
      <c r="G1214" s="9">
        <f>tblSalaries[[#This Row],[clean Salary (in local currency)]]*VLOOKUP(tblSalaries[[#This Row],[Currency]],tblXrate[],2,FALSE)</f>
        <v>24864</v>
      </c>
      <c r="H1214" s="6" t="s">
        <v>1699</v>
      </c>
      <c r="I1214" s="6" t="s">
        <v>52</v>
      </c>
      <c r="J1214" s="6" t="s">
        <v>1700</v>
      </c>
      <c r="K1214" s="6" t="str">
        <f>VLOOKUP(tblSalaries[[#This Row],[Where do you work]],tblCountries[[Actual]:[Mapping]],2,FALSE)</f>
        <v>Libya</v>
      </c>
      <c r="L1214" s="6" t="str">
        <f>VLOOKUP(tblSalaries[[#This Row],[clean Country]],tblCountries[[Mapping]:[Region]],2,FALSE)</f>
        <v>MENA</v>
      </c>
      <c r="M1214" s="6">
        <f>VLOOKUP(tblSalaries[[#This Row],[clean Country]],tblCountries[[Mapping]:[geo_latitude]],3,FALSE)</f>
        <v>18.123672299999999</v>
      </c>
      <c r="N1214" s="6">
        <f>VLOOKUP(tblSalaries[[#This Row],[clean Country]],tblCountries[[Mapping]:[geo_latitude]],4,FALSE)</f>
        <v>26.8234472</v>
      </c>
      <c r="O1214" s="6" t="s">
        <v>13</v>
      </c>
      <c r="P1214" s="6">
        <v>8</v>
      </c>
      <c r="Q1214" s="6" t="str">
        <f>IF(tblSalaries[[#This Row],[Years of Experience]]&lt;5,"&lt;5",IF(tblSalaries[[#This Row],[Years of Experience]]&lt;10,"&lt;10",IF(tblSalaries[[#This Row],[Years of Experience]]&lt;15,"&lt;15",IF(tblSalaries[[#This Row],[Years of Experience]]&lt;20,"&lt;20"," &gt;20"))))</f>
        <v>&lt;10</v>
      </c>
      <c r="R1214" s="14">
        <v>1197</v>
      </c>
      <c r="S1214" s="14">
        <f>VLOOKUP(tblSalaries[[#This Row],[clean Country]],Table3[[Country]:[GNI]],2,FALSE)</f>
        <v>16880</v>
      </c>
      <c r="T1214" s="18">
        <f>tblSalaries[[#This Row],[Salary in USD]]/tblSalaries[[#This Row],[PPP GNI]]</f>
        <v>1.4729857819905214</v>
      </c>
      <c r="U1214" s="27">
        <f>IF(ISNUMBER(VLOOKUP(tblSalaries[[#This Row],[clean Country]],calc!$B$22:$C$127,2,TRUE)),tblSalaries[[#This Row],[Salary in USD]],0.001)</f>
        <v>24864</v>
      </c>
    </row>
    <row r="1215" spans="2:21" ht="15" customHeight="1" x14ac:dyDescent="0.25">
      <c r="B1215" s="6" t="s">
        <v>3055</v>
      </c>
      <c r="C1215" s="7">
        <v>41057.622534722221</v>
      </c>
      <c r="D1215" s="8">
        <v>15600</v>
      </c>
      <c r="E1215" s="6">
        <v>15600</v>
      </c>
      <c r="F1215" s="6" t="s">
        <v>69</v>
      </c>
      <c r="G1215" s="9">
        <f>tblSalaries[[#This Row],[clean Salary (in local currency)]]*VLOOKUP(tblSalaries[[#This Row],[Currency]],tblXrate[],2,FALSE)</f>
        <v>24588.381044249632</v>
      </c>
      <c r="H1215" s="6" t="s">
        <v>1208</v>
      </c>
      <c r="I1215" s="6" t="s">
        <v>20</v>
      </c>
      <c r="J1215" s="6" t="s">
        <v>71</v>
      </c>
      <c r="K1215" s="6" t="str">
        <f>VLOOKUP(tblSalaries[[#This Row],[Where do you work]],tblCountries[[Actual]:[Mapping]],2,FALSE)</f>
        <v>UK</v>
      </c>
      <c r="L1215" s="6" t="str">
        <f>VLOOKUP(tblSalaries[[#This Row],[clean Country]],tblCountries[[Mapping]:[Region]],2,FALSE)</f>
        <v>Europe</v>
      </c>
      <c r="M1215" s="6">
        <f>VLOOKUP(tblSalaries[[#This Row],[clean Country]],tblCountries[[Mapping]:[geo_latitude]],3,FALSE)</f>
        <v>-3.2765753000000002</v>
      </c>
      <c r="N1215" s="6">
        <f>VLOOKUP(tblSalaries[[#This Row],[clean Country]],tblCountries[[Mapping]:[geo_latitude]],4,FALSE)</f>
        <v>54.702354499999998</v>
      </c>
      <c r="O1215" s="6" t="s">
        <v>13</v>
      </c>
      <c r="P1215" s="6"/>
      <c r="Q1215" s="6" t="str">
        <f>IF(tblSalaries[[#This Row],[Years of Experience]]&lt;5,"&lt;5",IF(tblSalaries[[#This Row],[Years of Experience]]&lt;10,"&lt;10",IF(tblSalaries[[#This Row],[Years of Experience]]&lt;15,"&lt;15",IF(tblSalaries[[#This Row],[Years of Experience]]&lt;20,"&lt;20"," &gt;20"))))</f>
        <v>&lt;5</v>
      </c>
      <c r="R1215" s="14">
        <v>1198</v>
      </c>
      <c r="S1215" s="14">
        <f>VLOOKUP(tblSalaries[[#This Row],[clean Country]],Table3[[Country]:[GNI]],2,FALSE)</f>
        <v>35840</v>
      </c>
      <c r="T1215" s="18">
        <f>tblSalaries[[#This Row],[Salary in USD]]/tblSalaries[[#This Row],[PPP GNI]]</f>
        <v>0.6860597389578581</v>
      </c>
      <c r="U1215" s="27">
        <f>IF(ISNUMBER(VLOOKUP(tblSalaries[[#This Row],[clean Country]],calc!$B$22:$C$127,2,TRUE)),tblSalaries[[#This Row],[Salary in USD]],0.001)</f>
        <v>24588.381044249632</v>
      </c>
    </row>
    <row r="1216" spans="2:21" ht="15" customHeight="1" x14ac:dyDescent="0.25">
      <c r="B1216" s="6" t="s">
        <v>3792</v>
      </c>
      <c r="C1216" s="7">
        <v>41073.222592592596</v>
      </c>
      <c r="D1216" s="8" t="s">
        <v>1929</v>
      </c>
      <c r="E1216" s="6">
        <v>19200</v>
      </c>
      <c r="F1216" s="6" t="s">
        <v>22</v>
      </c>
      <c r="G1216" s="9">
        <f>tblSalaries[[#This Row],[clean Salary (in local currency)]]*VLOOKUP(tblSalaries[[#This Row],[Currency]],tblXrate[],2,FALSE)</f>
        <v>24391.669228638868</v>
      </c>
      <c r="H1216" s="6" t="s">
        <v>1930</v>
      </c>
      <c r="I1216" s="6" t="s">
        <v>20</v>
      </c>
      <c r="J1216" s="6" t="s">
        <v>895</v>
      </c>
      <c r="K1216" s="6" t="str">
        <f>VLOOKUP(tblSalaries[[#This Row],[Where do you work]],tblCountries[[Actual]:[Mapping]],2,FALSE)</f>
        <v>italy</v>
      </c>
      <c r="L1216" s="6" t="str">
        <f>VLOOKUP(tblSalaries[[#This Row],[clean Country]],tblCountries[[Mapping]:[Region]],2,FALSE)</f>
        <v>Europe</v>
      </c>
      <c r="M1216" s="6">
        <f>VLOOKUP(tblSalaries[[#This Row],[clean Country]],tblCountries[[Mapping]:[geo_latitude]],3,FALSE)</f>
        <v>12.454635881087199</v>
      </c>
      <c r="N1216" s="6">
        <f>VLOOKUP(tblSalaries[[#This Row],[clean Country]],tblCountries[[Mapping]:[geo_latitude]],4,FALSE)</f>
        <v>41.989990147759798</v>
      </c>
      <c r="O1216" s="6" t="s">
        <v>9</v>
      </c>
      <c r="P1216" s="6">
        <v>10</v>
      </c>
      <c r="Q1216" s="6" t="str">
        <f>IF(tblSalaries[[#This Row],[Years of Experience]]&lt;5,"&lt;5",IF(tblSalaries[[#This Row],[Years of Experience]]&lt;10,"&lt;10",IF(tblSalaries[[#This Row],[Years of Experience]]&lt;15,"&lt;15",IF(tblSalaries[[#This Row],[Years of Experience]]&lt;20,"&lt;20"," &gt;20"))))</f>
        <v>&lt;15</v>
      </c>
      <c r="R1216" s="14">
        <v>1199</v>
      </c>
      <c r="S1216" s="14">
        <f>VLOOKUP(tblSalaries[[#This Row],[clean Country]],Table3[[Country]:[GNI]],2,FALSE)</f>
        <v>31810</v>
      </c>
      <c r="T1216" s="18">
        <f>tblSalaries[[#This Row],[Salary in USD]]/tblSalaries[[#This Row],[PPP GNI]]</f>
        <v>0.76679249382706283</v>
      </c>
      <c r="U1216" s="27">
        <f>IF(ISNUMBER(VLOOKUP(tblSalaries[[#This Row],[clean Country]],calc!$B$22:$C$127,2,TRUE)),tblSalaries[[#This Row],[Salary in USD]],0.001)</f>
        <v>24391.669228638868</v>
      </c>
    </row>
    <row r="1217" spans="2:21" ht="15" customHeight="1" x14ac:dyDescent="0.25">
      <c r="B1217" s="6" t="s">
        <v>2102</v>
      </c>
      <c r="C1217" s="7">
        <v>41055.028090277781</v>
      </c>
      <c r="D1217" s="8">
        <v>24000</v>
      </c>
      <c r="E1217" s="6">
        <v>24000</v>
      </c>
      <c r="F1217" s="6" t="s">
        <v>6</v>
      </c>
      <c r="G1217" s="9">
        <f>tblSalaries[[#This Row],[clean Salary (in local currency)]]*VLOOKUP(tblSalaries[[#This Row],[Currency]],tblXrate[],2,FALSE)</f>
        <v>24000</v>
      </c>
      <c r="H1217" s="6" t="s">
        <v>154</v>
      </c>
      <c r="I1217" s="6" t="s">
        <v>52</v>
      </c>
      <c r="J1217" s="6" t="s">
        <v>15</v>
      </c>
      <c r="K1217" s="6" t="str">
        <f>VLOOKUP(tblSalaries[[#This Row],[Where do you work]],tblCountries[[Actual]:[Mapping]],2,FALSE)</f>
        <v>USA</v>
      </c>
      <c r="L1217" s="6" t="str">
        <f>VLOOKUP(tblSalaries[[#This Row],[clean Country]],tblCountries[[Mapping]:[Region]],2,FALSE)</f>
        <v>America</v>
      </c>
      <c r="M1217" s="6">
        <f>VLOOKUP(tblSalaries[[#This Row],[clean Country]],tblCountries[[Mapping]:[geo_latitude]],3,FALSE)</f>
        <v>-100.37109375</v>
      </c>
      <c r="N1217" s="6">
        <f>VLOOKUP(tblSalaries[[#This Row],[clean Country]],tblCountries[[Mapping]:[geo_latitude]],4,FALSE)</f>
        <v>40.580584664127599</v>
      </c>
      <c r="O1217" s="6" t="s">
        <v>18</v>
      </c>
      <c r="P1217" s="6"/>
      <c r="Q1217" s="6" t="str">
        <f>IF(tblSalaries[[#This Row],[Years of Experience]]&lt;5,"&lt;5",IF(tblSalaries[[#This Row],[Years of Experience]]&lt;10,"&lt;10",IF(tblSalaries[[#This Row],[Years of Experience]]&lt;15,"&lt;15",IF(tblSalaries[[#This Row],[Years of Experience]]&lt;20,"&lt;20"," &gt;20"))))</f>
        <v>&lt;5</v>
      </c>
      <c r="R1217" s="14">
        <v>1200</v>
      </c>
      <c r="S1217" s="14">
        <f>VLOOKUP(tblSalaries[[#This Row],[clean Country]],Table3[[Country]:[GNI]],2,FALSE)</f>
        <v>47310</v>
      </c>
      <c r="T1217" s="18">
        <f>tblSalaries[[#This Row],[Salary in USD]]/tblSalaries[[#This Row],[PPP GNI]]</f>
        <v>0.507292327203551</v>
      </c>
      <c r="U1217" s="27">
        <f>IF(ISNUMBER(VLOOKUP(tblSalaries[[#This Row],[clean Country]],calc!$B$22:$C$127,2,TRUE)),tblSalaries[[#This Row],[Salary in USD]],0.001)</f>
        <v>1E-3</v>
      </c>
    </row>
    <row r="1218" spans="2:21" ht="15" customHeight="1" x14ac:dyDescent="0.25">
      <c r="B1218" s="6" t="s">
        <v>2124</v>
      </c>
      <c r="C1218" s="7">
        <v>41055.028912037036</v>
      </c>
      <c r="D1218" s="8">
        <v>2000</v>
      </c>
      <c r="E1218" s="6">
        <v>24000</v>
      </c>
      <c r="F1218" s="6" t="s">
        <v>6</v>
      </c>
      <c r="G1218" s="9">
        <f>tblSalaries[[#This Row],[clean Salary (in local currency)]]*VLOOKUP(tblSalaries[[#This Row],[Currency]],tblXrate[],2,FALSE)</f>
        <v>24000</v>
      </c>
      <c r="H1218" s="6" t="s">
        <v>183</v>
      </c>
      <c r="I1218" s="6" t="s">
        <v>52</v>
      </c>
      <c r="J1218" s="6" t="s">
        <v>184</v>
      </c>
      <c r="K1218" s="6" t="str">
        <f>VLOOKUP(tblSalaries[[#This Row],[Where do you work]],tblCountries[[Actual]:[Mapping]],2,FALSE)</f>
        <v>Colombia</v>
      </c>
      <c r="L1218" s="6" t="str">
        <f>VLOOKUP(tblSalaries[[#This Row],[clean Country]],tblCountries[[Mapping]:[Region]],2,FALSE)</f>
        <v>Latin America</v>
      </c>
      <c r="M1218" s="6">
        <f>VLOOKUP(tblSalaries[[#This Row],[clean Country]],tblCountries[[Mapping]:[geo_latitude]],3,FALSE)</f>
        <v>-73.784507199999993</v>
      </c>
      <c r="N1218" s="6">
        <f>VLOOKUP(tblSalaries[[#This Row],[clean Country]],tblCountries[[Mapping]:[geo_latitude]],4,FALSE)</f>
        <v>2.8930785999999999</v>
      </c>
      <c r="O1218" s="6" t="s">
        <v>13</v>
      </c>
      <c r="P1218" s="6"/>
      <c r="Q1218" s="6" t="str">
        <f>IF(tblSalaries[[#This Row],[Years of Experience]]&lt;5,"&lt;5",IF(tblSalaries[[#This Row],[Years of Experience]]&lt;10,"&lt;10",IF(tblSalaries[[#This Row],[Years of Experience]]&lt;15,"&lt;15",IF(tblSalaries[[#This Row],[Years of Experience]]&lt;20,"&lt;20"," &gt;20"))))</f>
        <v>&lt;5</v>
      </c>
      <c r="R1218" s="14">
        <v>1201</v>
      </c>
      <c r="S1218" s="14">
        <f>VLOOKUP(tblSalaries[[#This Row],[clean Country]],Table3[[Country]:[GNI]],2,FALSE)</f>
        <v>9060</v>
      </c>
      <c r="T1218" s="18">
        <f>tblSalaries[[#This Row],[Salary in USD]]/tblSalaries[[#This Row],[PPP GNI]]</f>
        <v>2.6490066225165565</v>
      </c>
      <c r="U1218" s="27">
        <f>IF(ISNUMBER(VLOOKUP(tblSalaries[[#This Row],[clean Country]],calc!$B$22:$C$127,2,TRUE)),tblSalaries[[#This Row],[Salary in USD]],0.001)</f>
        <v>24000</v>
      </c>
    </row>
    <row r="1219" spans="2:21" ht="15" customHeight="1" x14ac:dyDescent="0.25">
      <c r="B1219" s="6" t="s">
        <v>2430</v>
      </c>
      <c r="C1219" s="7">
        <v>41055.105138888888</v>
      </c>
      <c r="D1219" s="8">
        <v>24</v>
      </c>
      <c r="E1219" s="6">
        <v>24000</v>
      </c>
      <c r="F1219" s="6" t="s">
        <v>6</v>
      </c>
      <c r="G1219" s="9">
        <f>tblSalaries[[#This Row],[clean Salary (in local currency)]]*VLOOKUP(tblSalaries[[#This Row],[Currency]],tblXrate[],2,FALSE)</f>
        <v>24000</v>
      </c>
      <c r="H1219" s="6" t="s">
        <v>522</v>
      </c>
      <c r="I1219" s="6" t="s">
        <v>279</v>
      </c>
      <c r="J1219" s="6" t="s">
        <v>15</v>
      </c>
      <c r="K1219" s="6" t="str">
        <f>VLOOKUP(tblSalaries[[#This Row],[Where do you work]],tblCountries[[Actual]:[Mapping]],2,FALSE)</f>
        <v>USA</v>
      </c>
      <c r="L1219" s="6" t="str">
        <f>VLOOKUP(tblSalaries[[#This Row],[clean Country]],tblCountries[[Mapping]:[Region]],2,FALSE)</f>
        <v>America</v>
      </c>
      <c r="M1219" s="6">
        <f>VLOOKUP(tblSalaries[[#This Row],[clean Country]],tblCountries[[Mapping]:[geo_latitude]],3,FALSE)</f>
        <v>-100.37109375</v>
      </c>
      <c r="N1219" s="6">
        <f>VLOOKUP(tblSalaries[[#This Row],[clean Country]],tblCountries[[Mapping]:[geo_latitude]],4,FALSE)</f>
        <v>40.580584664127599</v>
      </c>
      <c r="O1219" s="6" t="s">
        <v>25</v>
      </c>
      <c r="P1219" s="6"/>
      <c r="Q1219" s="6" t="str">
        <f>IF(tblSalaries[[#This Row],[Years of Experience]]&lt;5,"&lt;5",IF(tblSalaries[[#This Row],[Years of Experience]]&lt;10,"&lt;10",IF(tblSalaries[[#This Row],[Years of Experience]]&lt;15,"&lt;15",IF(tblSalaries[[#This Row],[Years of Experience]]&lt;20,"&lt;20"," &gt;20"))))</f>
        <v>&lt;5</v>
      </c>
      <c r="R1219" s="14">
        <v>1202</v>
      </c>
      <c r="S1219" s="14">
        <f>VLOOKUP(tblSalaries[[#This Row],[clean Country]],Table3[[Country]:[GNI]],2,FALSE)</f>
        <v>47310</v>
      </c>
      <c r="T1219" s="18">
        <f>tblSalaries[[#This Row],[Salary in USD]]/tblSalaries[[#This Row],[PPP GNI]]</f>
        <v>0.507292327203551</v>
      </c>
      <c r="U1219" s="27">
        <f>IF(ISNUMBER(VLOOKUP(tblSalaries[[#This Row],[clean Country]],calc!$B$22:$C$127,2,TRUE)),tblSalaries[[#This Row],[Salary in USD]],0.001)</f>
        <v>1E-3</v>
      </c>
    </row>
    <row r="1220" spans="2:21" ht="15" customHeight="1" x14ac:dyDescent="0.25">
      <c r="B1220" s="6" t="s">
        <v>2478</v>
      </c>
      <c r="C1220" s="7">
        <v>41055.139884259261</v>
      </c>
      <c r="D1220" s="8">
        <v>2000</v>
      </c>
      <c r="E1220" s="6">
        <v>24000</v>
      </c>
      <c r="F1220" s="6" t="s">
        <v>6</v>
      </c>
      <c r="G1220" s="9">
        <f>tblSalaries[[#This Row],[clean Salary (in local currency)]]*VLOOKUP(tblSalaries[[#This Row],[Currency]],tblXrate[],2,FALSE)</f>
        <v>24000</v>
      </c>
      <c r="H1220" s="6" t="s">
        <v>522</v>
      </c>
      <c r="I1220" s="6" t="s">
        <v>279</v>
      </c>
      <c r="J1220" s="6" t="s">
        <v>577</v>
      </c>
      <c r="K1220" s="6" t="str">
        <f>VLOOKUP(tblSalaries[[#This Row],[Where do you work]],tblCountries[[Actual]:[Mapping]],2,FALSE)</f>
        <v>mozambique</v>
      </c>
      <c r="L1220" s="6" t="str">
        <f>VLOOKUP(tblSalaries[[#This Row],[clean Country]],tblCountries[[Mapping]:[Region]],2,FALSE)</f>
        <v>Africa</v>
      </c>
      <c r="M1220" s="6">
        <f>VLOOKUP(tblSalaries[[#This Row],[clean Country]],tblCountries[[Mapping]:[geo_latitude]],3,FALSE)</f>
        <v>34.914497699999998</v>
      </c>
      <c r="N1220" s="6">
        <f>VLOOKUP(tblSalaries[[#This Row],[clean Country]],tblCountries[[Mapping]:[geo_latitude]],4,FALSE)</f>
        <v>-19.3022329</v>
      </c>
      <c r="O1220" s="6" t="s">
        <v>18</v>
      </c>
      <c r="P1220" s="6"/>
      <c r="Q1220" s="6" t="str">
        <f>IF(tblSalaries[[#This Row],[Years of Experience]]&lt;5,"&lt;5",IF(tblSalaries[[#This Row],[Years of Experience]]&lt;10,"&lt;10",IF(tblSalaries[[#This Row],[Years of Experience]]&lt;15,"&lt;15",IF(tblSalaries[[#This Row],[Years of Experience]]&lt;20,"&lt;20"," &gt;20"))))</f>
        <v>&lt;5</v>
      </c>
      <c r="R1220" s="14">
        <v>1203</v>
      </c>
      <c r="S1220" s="14">
        <f>VLOOKUP(tblSalaries[[#This Row],[clean Country]],Table3[[Country]:[GNI]],2,FALSE)</f>
        <v>930</v>
      </c>
      <c r="T1220" s="18">
        <f>tblSalaries[[#This Row],[Salary in USD]]/tblSalaries[[#This Row],[PPP GNI]]</f>
        <v>25.806451612903224</v>
      </c>
      <c r="U1220" s="27">
        <f>IF(ISNUMBER(VLOOKUP(tblSalaries[[#This Row],[clean Country]],calc!$B$22:$C$127,2,TRUE)),tblSalaries[[#This Row],[Salary in USD]],0.001)</f>
        <v>24000</v>
      </c>
    </row>
    <row r="1221" spans="2:21" ht="15" customHeight="1" x14ac:dyDescent="0.25">
      <c r="B1221" s="6" t="s">
        <v>2663</v>
      </c>
      <c r="C1221" s="7">
        <v>41055.536539351851</v>
      </c>
      <c r="D1221" s="8">
        <v>24000</v>
      </c>
      <c r="E1221" s="6">
        <v>24000</v>
      </c>
      <c r="F1221" s="6" t="s">
        <v>6</v>
      </c>
      <c r="G1221" s="9">
        <f>tblSalaries[[#This Row],[clean Salary (in local currency)]]*VLOOKUP(tblSalaries[[#This Row],[Currency]],tblXrate[],2,FALSE)</f>
        <v>24000</v>
      </c>
      <c r="H1221" s="6" t="s">
        <v>772</v>
      </c>
      <c r="I1221" s="6" t="s">
        <v>52</v>
      </c>
      <c r="J1221" s="6" t="s">
        <v>773</v>
      </c>
      <c r="K1221" s="6" t="str">
        <f>VLOOKUP(tblSalaries[[#This Row],[Where do you work]],tblCountries[[Actual]:[Mapping]],2,FALSE)</f>
        <v>Saudi Arabia</v>
      </c>
      <c r="L1221" s="6" t="str">
        <f>VLOOKUP(tblSalaries[[#This Row],[clean Country]],tblCountries[[Mapping]:[Region]],2,FALSE)</f>
        <v>MENA</v>
      </c>
      <c r="M1221" s="6">
        <f>VLOOKUP(tblSalaries[[#This Row],[clean Country]],tblCountries[[Mapping]:[geo_latitude]],3,FALSE)</f>
        <v>42.352831999999999</v>
      </c>
      <c r="N1221" s="6">
        <f>VLOOKUP(tblSalaries[[#This Row],[clean Country]],tblCountries[[Mapping]:[geo_latitude]],4,FALSE)</f>
        <v>25.624262600000002</v>
      </c>
      <c r="O1221" s="6" t="s">
        <v>9</v>
      </c>
      <c r="P1221" s="6">
        <v>12</v>
      </c>
      <c r="Q1221" s="6" t="str">
        <f>IF(tblSalaries[[#This Row],[Years of Experience]]&lt;5,"&lt;5",IF(tblSalaries[[#This Row],[Years of Experience]]&lt;10,"&lt;10",IF(tblSalaries[[#This Row],[Years of Experience]]&lt;15,"&lt;15",IF(tblSalaries[[#This Row],[Years of Experience]]&lt;20,"&lt;20"," &gt;20"))))</f>
        <v>&lt;15</v>
      </c>
      <c r="R1221" s="14">
        <v>1204</v>
      </c>
      <c r="S1221" s="14">
        <f>VLOOKUP(tblSalaries[[#This Row],[clean Country]],Table3[[Country]:[GNI]],2,FALSE)</f>
        <v>22750</v>
      </c>
      <c r="T1221" s="18">
        <f>tblSalaries[[#This Row],[Salary in USD]]/tblSalaries[[#This Row],[PPP GNI]]</f>
        <v>1.054945054945055</v>
      </c>
      <c r="U1221" s="27">
        <f>IF(ISNUMBER(VLOOKUP(tblSalaries[[#This Row],[clean Country]],calc!$B$22:$C$127,2,TRUE)),tblSalaries[[#This Row],[Salary in USD]],0.001)</f>
        <v>24000</v>
      </c>
    </row>
    <row r="1222" spans="2:21" ht="15" customHeight="1" x14ac:dyDescent="0.25">
      <c r="B1222" s="6" t="s">
        <v>2664</v>
      </c>
      <c r="C1222" s="7">
        <v>41055.537303240744</v>
      </c>
      <c r="D1222" s="8" t="s">
        <v>774</v>
      </c>
      <c r="E1222" s="6">
        <v>24000</v>
      </c>
      <c r="F1222" s="6" t="s">
        <v>6</v>
      </c>
      <c r="G1222" s="9">
        <f>tblSalaries[[#This Row],[clean Salary (in local currency)]]*VLOOKUP(tblSalaries[[#This Row],[Currency]],tblXrate[],2,FALSE)</f>
        <v>24000</v>
      </c>
      <c r="H1222" s="6" t="s">
        <v>310</v>
      </c>
      <c r="I1222" s="6" t="s">
        <v>310</v>
      </c>
      <c r="J1222" s="6" t="s">
        <v>179</v>
      </c>
      <c r="K1222" s="6" t="str">
        <f>VLOOKUP(tblSalaries[[#This Row],[Where do you work]],tblCountries[[Actual]:[Mapping]],2,FALSE)</f>
        <v>UAE</v>
      </c>
      <c r="L1222" s="6" t="str">
        <f>VLOOKUP(tblSalaries[[#This Row],[clean Country]],tblCountries[[Mapping]:[Region]],2,FALSE)</f>
        <v>MENA</v>
      </c>
      <c r="M1222" s="6">
        <f>VLOOKUP(tblSalaries[[#This Row],[clean Country]],tblCountries[[Mapping]:[geo_latitude]],3,FALSE)</f>
        <v>53.96484375</v>
      </c>
      <c r="N1222" s="6" t="str">
        <f>VLOOKUP(tblSalaries[[#This Row],[clean Country]],tblCountries[[Mapping]:[geo_latitude]],4,FALSE)</f>
        <v>23.805449612314625,</v>
      </c>
      <c r="O1222" s="6" t="s">
        <v>18</v>
      </c>
      <c r="P1222" s="6">
        <v>15</v>
      </c>
      <c r="Q1222" s="6" t="str">
        <f>IF(tblSalaries[[#This Row],[Years of Experience]]&lt;5,"&lt;5",IF(tblSalaries[[#This Row],[Years of Experience]]&lt;10,"&lt;10",IF(tblSalaries[[#This Row],[Years of Experience]]&lt;15,"&lt;15",IF(tblSalaries[[#This Row],[Years of Experience]]&lt;20,"&lt;20"," &gt;20"))))</f>
        <v>&lt;20</v>
      </c>
      <c r="R1222" s="14">
        <v>1205</v>
      </c>
      <c r="S1222" s="14">
        <f>VLOOKUP(tblSalaries[[#This Row],[clean Country]],Table3[[Country]:[GNI]],2,FALSE)</f>
        <v>50580</v>
      </c>
      <c r="T1222" s="18">
        <f>tblSalaries[[#This Row],[Salary in USD]]/tblSalaries[[#This Row],[PPP GNI]]</f>
        <v>0.47449584816132861</v>
      </c>
      <c r="U1222" s="27">
        <f>IF(ISNUMBER(VLOOKUP(tblSalaries[[#This Row],[clean Country]],calc!$B$22:$C$127,2,TRUE)),tblSalaries[[#This Row],[Salary in USD]],0.001)</f>
        <v>24000</v>
      </c>
    </row>
    <row r="1223" spans="2:21" ht="15" customHeight="1" x14ac:dyDescent="0.25">
      <c r="B1223" s="6" t="s">
        <v>2755</v>
      </c>
      <c r="C1223" s="7">
        <v>41055.713055555556</v>
      </c>
      <c r="D1223" s="8">
        <v>2000</v>
      </c>
      <c r="E1223" s="6">
        <v>24000</v>
      </c>
      <c r="F1223" s="6" t="s">
        <v>6</v>
      </c>
      <c r="G1223" s="9">
        <f>tblSalaries[[#This Row],[clean Salary (in local currency)]]*VLOOKUP(tblSalaries[[#This Row],[Currency]],tblXrate[],2,FALSE)</f>
        <v>24000</v>
      </c>
      <c r="H1223" s="6" t="s">
        <v>875</v>
      </c>
      <c r="I1223" s="6" t="s">
        <v>20</v>
      </c>
      <c r="J1223" s="6" t="s">
        <v>8</v>
      </c>
      <c r="K1223" s="6" t="str">
        <f>VLOOKUP(tblSalaries[[#This Row],[Where do you work]],tblCountries[[Actual]:[Mapping]],2,FALSE)</f>
        <v>India</v>
      </c>
      <c r="L1223" s="6" t="str">
        <f>VLOOKUP(tblSalaries[[#This Row],[clean Country]],tblCountries[[Mapping]:[Region]],2,FALSE)</f>
        <v>Asia</v>
      </c>
      <c r="M1223" s="6">
        <f>VLOOKUP(tblSalaries[[#This Row],[clean Country]],tblCountries[[Mapping]:[geo_latitude]],3,FALSE)</f>
        <v>79.718824157759499</v>
      </c>
      <c r="N1223" s="6">
        <f>VLOOKUP(tblSalaries[[#This Row],[clean Country]],tblCountries[[Mapping]:[geo_latitude]],4,FALSE)</f>
        <v>22.134914550529199</v>
      </c>
      <c r="O1223" s="6" t="s">
        <v>18</v>
      </c>
      <c r="P1223" s="6">
        <v>1</v>
      </c>
      <c r="Q1223" s="6" t="str">
        <f>IF(tblSalaries[[#This Row],[Years of Experience]]&lt;5,"&lt;5",IF(tblSalaries[[#This Row],[Years of Experience]]&lt;10,"&lt;10",IF(tblSalaries[[#This Row],[Years of Experience]]&lt;15,"&lt;15",IF(tblSalaries[[#This Row],[Years of Experience]]&lt;20,"&lt;20"," &gt;20"))))</f>
        <v>&lt;5</v>
      </c>
      <c r="R1223" s="14">
        <v>1206</v>
      </c>
      <c r="S1223" s="14">
        <f>VLOOKUP(tblSalaries[[#This Row],[clean Country]],Table3[[Country]:[GNI]],2,FALSE)</f>
        <v>3400</v>
      </c>
      <c r="T1223" s="18">
        <f>tblSalaries[[#This Row],[Salary in USD]]/tblSalaries[[#This Row],[PPP GNI]]</f>
        <v>7.0588235294117645</v>
      </c>
      <c r="U1223" s="27">
        <f>IF(ISNUMBER(VLOOKUP(tblSalaries[[#This Row],[clean Country]],calc!$B$22:$C$127,2,TRUE)),tblSalaries[[#This Row],[Salary in USD]],0.001)</f>
        <v>24000</v>
      </c>
    </row>
    <row r="1224" spans="2:21" ht="15" customHeight="1" x14ac:dyDescent="0.25">
      <c r="B1224" s="6" t="s">
        <v>2805</v>
      </c>
      <c r="C1224" s="7">
        <v>41055.921979166669</v>
      </c>
      <c r="D1224" s="8" t="s">
        <v>933</v>
      </c>
      <c r="E1224" s="6">
        <v>24000</v>
      </c>
      <c r="F1224" s="6" t="s">
        <v>6</v>
      </c>
      <c r="G1224" s="9">
        <f>tblSalaries[[#This Row],[clean Salary (in local currency)]]*VLOOKUP(tblSalaries[[#This Row],[Currency]],tblXrate[],2,FALSE)</f>
        <v>24000</v>
      </c>
      <c r="H1224" s="6" t="s">
        <v>934</v>
      </c>
      <c r="I1224" s="6" t="s">
        <v>52</v>
      </c>
      <c r="J1224" s="6" t="s">
        <v>935</v>
      </c>
      <c r="K1224" s="6" t="str">
        <f>VLOOKUP(tblSalaries[[#This Row],[Where do you work]],tblCountries[[Actual]:[Mapping]],2,FALSE)</f>
        <v>Croatia</v>
      </c>
      <c r="L1224" s="6" t="str">
        <f>VLOOKUP(tblSalaries[[#This Row],[clean Country]],tblCountries[[Mapping]:[Region]],2,FALSE)</f>
        <v>Europe</v>
      </c>
      <c r="M1224" s="6">
        <f>VLOOKUP(tblSalaries[[#This Row],[clean Country]],tblCountries[[Mapping]:[geo_latitude]],3,FALSE)</f>
        <v>16.126998701523</v>
      </c>
      <c r="N1224" s="6">
        <f>VLOOKUP(tblSalaries[[#This Row],[clean Country]],tblCountries[[Mapping]:[geo_latitude]],4,FALSE)</f>
        <v>44.541880312877502</v>
      </c>
      <c r="O1224" s="6" t="s">
        <v>18</v>
      </c>
      <c r="P1224" s="6">
        <v>5</v>
      </c>
      <c r="Q1224" s="6" t="str">
        <f>IF(tblSalaries[[#This Row],[Years of Experience]]&lt;5,"&lt;5",IF(tblSalaries[[#This Row],[Years of Experience]]&lt;10,"&lt;10",IF(tblSalaries[[#This Row],[Years of Experience]]&lt;15,"&lt;15",IF(tblSalaries[[#This Row],[Years of Experience]]&lt;20,"&lt;20"," &gt;20"))))</f>
        <v>&lt;10</v>
      </c>
      <c r="R1224" s="14">
        <v>1207</v>
      </c>
      <c r="S1224" s="14">
        <f>VLOOKUP(tblSalaries[[#This Row],[clean Country]],Table3[[Country]:[GNI]],2,FALSE)</f>
        <v>18890</v>
      </c>
      <c r="T1224" s="18">
        <f>tblSalaries[[#This Row],[Salary in USD]]/tblSalaries[[#This Row],[PPP GNI]]</f>
        <v>1.270513499205929</v>
      </c>
      <c r="U1224" s="27">
        <f>IF(ISNUMBER(VLOOKUP(tblSalaries[[#This Row],[clean Country]],calc!$B$22:$C$127,2,TRUE)),tblSalaries[[#This Row],[Salary in USD]],0.001)</f>
        <v>24000</v>
      </c>
    </row>
    <row r="1225" spans="2:21" ht="15" customHeight="1" x14ac:dyDescent="0.25">
      <c r="B1225" s="6" t="s">
        <v>2919</v>
      </c>
      <c r="C1225" s="7">
        <v>41056.920312499999</v>
      </c>
      <c r="D1225" s="8">
        <v>24000</v>
      </c>
      <c r="E1225" s="6">
        <v>24000</v>
      </c>
      <c r="F1225" s="6" t="s">
        <v>6</v>
      </c>
      <c r="G1225" s="9">
        <f>tblSalaries[[#This Row],[clean Salary (in local currency)]]*VLOOKUP(tblSalaries[[#This Row],[Currency]],tblXrate[],2,FALSE)</f>
        <v>24000</v>
      </c>
      <c r="H1225" s="6" t="s">
        <v>42</v>
      </c>
      <c r="I1225" s="6" t="s">
        <v>20</v>
      </c>
      <c r="J1225" s="6" t="s">
        <v>8</v>
      </c>
      <c r="K1225" s="6" t="str">
        <f>VLOOKUP(tblSalaries[[#This Row],[Where do you work]],tblCountries[[Actual]:[Mapping]],2,FALSE)</f>
        <v>India</v>
      </c>
      <c r="L1225" s="6" t="str">
        <f>VLOOKUP(tblSalaries[[#This Row],[clean Country]],tblCountries[[Mapping]:[Region]],2,FALSE)</f>
        <v>Asia</v>
      </c>
      <c r="M1225" s="6">
        <f>VLOOKUP(tblSalaries[[#This Row],[clean Country]],tblCountries[[Mapping]:[geo_latitude]],3,FALSE)</f>
        <v>79.718824157759499</v>
      </c>
      <c r="N1225" s="6">
        <f>VLOOKUP(tblSalaries[[#This Row],[clean Country]],tblCountries[[Mapping]:[geo_latitude]],4,FALSE)</f>
        <v>22.134914550529199</v>
      </c>
      <c r="O1225" s="6" t="s">
        <v>9</v>
      </c>
      <c r="P1225" s="6">
        <v>3</v>
      </c>
      <c r="Q1225" s="6" t="str">
        <f>IF(tblSalaries[[#This Row],[Years of Experience]]&lt;5,"&lt;5",IF(tblSalaries[[#This Row],[Years of Experience]]&lt;10,"&lt;10",IF(tblSalaries[[#This Row],[Years of Experience]]&lt;15,"&lt;15",IF(tblSalaries[[#This Row],[Years of Experience]]&lt;20,"&lt;20"," &gt;20"))))</f>
        <v>&lt;5</v>
      </c>
      <c r="R1225" s="14">
        <v>1208</v>
      </c>
      <c r="S1225" s="14">
        <f>VLOOKUP(tblSalaries[[#This Row],[clean Country]],Table3[[Country]:[GNI]],2,FALSE)</f>
        <v>3400</v>
      </c>
      <c r="T1225" s="18">
        <f>tblSalaries[[#This Row],[Salary in USD]]/tblSalaries[[#This Row],[PPP GNI]]</f>
        <v>7.0588235294117645</v>
      </c>
      <c r="U1225" s="27">
        <f>IF(ISNUMBER(VLOOKUP(tblSalaries[[#This Row],[clean Country]],calc!$B$22:$C$127,2,TRUE)),tblSalaries[[#This Row],[Salary in USD]],0.001)</f>
        <v>24000</v>
      </c>
    </row>
    <row r="1226" spans="2:21" ht="15" customHeight="1" x14ac:dyDescent="0.25">
      <c r="B1226" s="6" t="s">
        <v>2930</v>
      </c>
      <c r="C1226" s="7">
        <v>41056.995000000003</v>
      </c>
      <c r="D1226" s="8" t="s">
        <v>1079</v>
      </c>
      <c r="E1226" s="6">
        <v>24000</v>
      </c>
      <c r="F1226" s="6" t="s">
        <v>6</v>
      </c>
      <c r="G1226" s="9">
        <f>tblSalaries[[#This Row],[clean Salary (in local currency)]]*VLOOKUP(tblSalaries[[#This Row],[Currency]],tblXrate[],2,FALSE)</f>
        <v>24000</v>
      </c>
      <c r="H1226" s="6" t="s">
        <v>1080</v>
      </c>
      <c r="I1226" s="6" t="s">
        <v>52</v>
      </c>
      <c r="J1226" s="6" t="s">
        <v>8</v>
      </c>
      <c r="K1226" s="6" t="str">
        <f>VLOOKUP(tblSalaries[[#This Row],[Where do you work]],tblCountries[[Actual]:[Mapping]],2,FALSE)</f>
        <v>India</v>
      </c>
      <c r="L1226" s="6" t="str">
        <f>VLOOKUP(tblSalaries[[#This Row],[clean Country]],tblCountries[[Mapping]:[Region]],2,FALSE)</f>
        <v>Asia</v>
      </c>
      <c r="M1226" s="6">
        <f>VLOOKUP(tblSalaries[[#This Row],[clean Country]],tblCountries[[Mapping]:[geo_latitude]],3,FALSE)</f>
        <v>79.718824157759499</v>
      </c>
      <c r="N1226" s="6">
        <f>VLOOKUP(tblSalaries[[#This Row],[clean Country]],tblCountries[[Mapping]:[geo_latitude]],4,FALSE)</f>
        <v>22.134914550529199</v>
      </c>
      <c r="O1226" s="6" t="s">
        <v>9</v>
      </c>
      <c r="P1226" s="6">
        <v>10</v>
      </c>
      <c r="Q1226" s="6" t="str">
        <f>IF(tblSalaries[[#This Row],[Years of Experience]]&lt;5,"&lt;5",IF(tblSalaries[[#This Row],[Years of Experience]]&lt;10,"&lt;10",IF(tblSalaries[[#This Row],[Years of Experience]]&lt;15,"&lt;15",IF(tblSalaries[[#This Row],[Years of Experience]]&lt;20,"&lt;20"," &gt;20"))))</f>
        <v>&lt;15</v>
      </c>
      <c r="R1226" s="14">
        <v>1209</v>
      </c>
      <c r="S1226" s="14">
        <f>VLOOKUP(tblSalaries[[#This Row],[clean Country]],Table3[[Country]:[GNI]],2,FALSE)</f>
        <v>3400</v>
      </c>
      <c r="T1226" s="18">
        <f>tblSalaries[[#This Row],[Salary in USD]]/tblSalaries[[#This Row],[PPP GNI]]</f>
        <v>7.0588235294117645</v>
      </c>
      <c r="U1226" s="27">
        <f>IF(ISNUMBER(VLOOKUP(tblSalaries[[#This Row],[clean Country]],calc!$B$22:$C$127,2,TRUE)),tblSalaries[[#This Row],[Salary in USD]],0.001)</f>
        <v>24000</v>
      </c>
    </row>
    <row r="1227" spans="2:21" ht="15" customHeight="1" x14ac:dyDescent="0.25">
      <c r="B1227" s="6" t="s">
        <v>3167</v>
      </c>
      <c r="C1227" s="7">
        <v>41057.957824074074</v>
      </c>
      <c r="D1227" s="8">
        <v>2000</v>
      </c>
      <c r="E1227" s="6">
        <v>24000</v>
      </c>
      <c r="F1227" s="6" t="s">
        <v>6</v>
      </c>
      <c r="G1227" s="9">
        <f>tblSalaries[[#This Row],[clean Salary (in local currency)]]*VLOOKUP(tblSalaries[[#This Row],[Currency]],tblXrate[],2,FALSE)</f>
        <v>24000</v>
      </c>
      <c r="H1227" s="6" t="s">
        <v>1330</v>
      </c>
      <c r="I1227" s="6" t="s">
        <v>52</v>
      </c>
      <c r="J1227" s="6" t="s">
        <v>1331</v>
      </c>
      <c r="K1227" s="6" t="str">
        <f>VLOOKUP(tblSalaries[[#This Row],[Where do you work]],tblCountries[[Actual]:[Mapping]],2,FALSE)</f>
        <v>Argentina</v>
      </c>
      <c r="L1227" s="6" t="str">
        <f>VLOOKUP(tblSalaries[[#This Row],[clean Country]],tblCountries[[Mapping]:[Region]],2,FALSE)</f>
        <v>Latin America</v>
      </c>
      <c r="M1227" s="6">
        <f>VLOOKUP(tblSalaries[[#This Row],[clean Country]],tblCountries[[Mapping]:[geo_latitude]],3,FALSE)</f>
        <v>-65.241973999999999</v>
      </c>
      <c r="N1227" s="6">
        <f>VLOOKUP(tblSalaries[[#This Row],[clean Country]],tblCountries[[Mapping]:[geo_latitude]],4,FALSE)</f>
        <v>-35.112486400000002</v>
      </c>
      <c r="O1227" s="6" t="s">
        <v>9</v>
      </c>
      <c r="P1227" s="6">
        <v>21</v>
      </c>
      <c r="Q1227" s="6" t="str">
        <f>IF(tblSalaries[[#This Row],[Years of Experience]]&lt;5,"&lt;5",IF(tblSalaries[[#This Row],[Years of Experience]]&lt;10,"&lt;10",IF(tblSalaries[[#This Row],[Years of Experience]]&lt;15,"&lt;15",IF(tblSalaries[[#This Row],[Years of Experience]]&lt;20,"&lt;20"," &gt;20"))))</f>
        <v xml:space="preserve"> &gt;20</v>
      </c>
      <c r="R1227" s="14">
        <v>1210</v>
      </c>
      <c r="S1227" s="14">
        <f>VLOOKUP(tblSalaries[[#This Row],[clean Country]],Table3[[Country]:[GNI]],2,FALSE)</f>
        <v>15570</v>
      </c>
      <c r="T1227" s="18">
        <f>tblSalaries[[#This Row],[Salary in USD]]/tblSalaries[[#This Row],[PPP GNI]]</f>
        <v>1.5414258188824663</v>
      </c>
      <c r="U1227" s="27">
        <f>IF(ISNUMBER(VLOOKUP(tblSalaries[[#This Row],[clean Country]],calc!$B$22:$C$127,2,TRUE)),tblSalaries[[#This Row],[Salary in USD]],0.001)</f>
        <v>1E-3</v>
      </c>
    </row>
    <row r="1228" spans="2:21" ht="15" customHeight="1" x14ac:dyDescent="0.25">
      <c r="B1228" s="6" t="s">
        <v>3311</v>
      </c>
      <c r="C1228" s="7">
        <v>41058.712164351855</v>
      </c>
      <c r="D1228" s="8">
        <v>24000</v>
      </c>
      <c r="E1228" s="6">
        <v>24000</v>
      </c>
      <c r="F1228" s="6" t="s">
        <v>6</v>
      </c>
      <c r="G1228" s="9">
        <f>tblSalaries[[#This Row],[clean Salary (in local currency)]]*VLOOKUP(tblSalaries[[#This Row],[Currency]],tblXrate[],2,FALSE)</f>
        <v>24000</v>
      </c>
      <c r="H1228" s="6" t="s">
        <v>1493</v>
      </c>
      <c r="I1228" s="6" t="s">
        <v>52</v>
      </c>
      <c r="J1228" s="6" t="s">
        <v>1494</v>
      </c>
      <c r="K1228" s="6" t="str">
        <f>VLOOKUP(tblSalaries[[#This Row],[Where do you work]],tblCountries[[Actual]:[Mapping]],2,FALSE)</f>
        <v>Saudi Arabia</v>
      </c>
      <c r="L1228" s="6" t="str">
        <f>VLOOKUP(tblSalaries[[#This Row],[clean Country]],tblCountries[[Mapping]:[Region]],2,FALSE)</f>
        <v>MENA</v>
      </c>
      <c r="M1228" s="6">
        <f>VLOOKUP(tblSalaries[[#This Row],[clean Country]],tblCountries[[Mapping]:[geo_latitude]],3,FALSE)</f>
        <v>42.352831999999999</v>
      </c>
      <c r="N1228" s="6">
        <f>VLOOKUP(tblSalaries[[#This Row],[clean Country]],tblCountries[[Mapping]:[geo_latitude]],4,FALSE)</f>
        <v>25.624262600000002</v>
      </c>
      <c r="O1228" s="6" t="s">
        <v>9</v>
      </c>
      <c r="P1228" s="6">
        <v>5</v>
      </c>
      <c r="Q1228" s="6" t="str">
        <f>IF(tblSalaries[[#This Row],[Years of Experience]]&lt;5,"&lt;5",IF(tblSalaries[[#This Row],[Years of Experience]]&lt;10,"&lt;10",IF(tblSalaries[[#This Row],[Years of Experience]]&lt;15,"&lt;15",IF(tblSalaries[[#This Row],[Years of Experience]]&lt;20,"&lt;20"," &gt;20"))))</f>
        <v>&lt;10</v>
      </c>
      <c r="R1228" s="14">
        <v>1211</v>
      </c>
      <c r="S1228" s="14">
        <f>VLOOKUP(tblSalaries[[#This Row],[clean Country]],Table3[[Country]:[GNI]],2,FALSE)</f>
        <v>22750</v>
      </c>
      <c r="T1228" s="18">
        <f>tblSalaries[[#This Row],[Salary in USD]]/tblSalaries[[#This Row],[PPP GNI]]</f>
        <v>1.054945054945055</v>
      </c>
      <c r="U1228" s="27">
        <f>IF(ISNUMBER(VLOOKUP(tblSalaries[[#This Row],[clean Country]],calc!$B$22:$C$127,2,TRUE)),tblSalaries[[#This Row],[Salary in USD]],0.001)</f>
        <v>24000</v>
      </c>
    </row>
    <row r="1229" spans="2:21" ht="15" customHeight="1" x14ac:dyDescent="0.25">
      <c r="B1229" s="6" t="s">
        <v>3352</v>
      </c>
      <c r="C1229" s="7">
        <v>41058.880173611113</v>
      </c>
      <c r="D1229" s="8">
        <v>24000</v>
      </c>
      <c r="E1229" s="6">
        <v>24000</v>
      </c>
      <c r="F1229" s="6" t="s">
        <v>6</v>
      </c>
      <c r="G1229" s="9">
        <f>tblSalaries[[#This Row],[clean Salary (in local currency)]]*VLOOKUP(tblSalaries[[#This Row],[Currency]],tblXrate[],2,FALSE)</f>
        <v>24000</v>
      </c>
      <c r="H1229" s="6" t="s">
        <v>1539</v>
      </c>
      <c r="I1229" s="6" t="s">
        <v>20</v>
      </c>
      <c r="J1229" s="6" t="s">
        <v>15</v>
      </c>
      <c r="K1229" s="6" t="str">
        <f>VLOOKUP(tblSalaries[[#This Row],[Where do you work]],tblCountries[[Actual]:[Mapping]],2,FALSE)</f>
        <v>USA</v>
      </c>
      <c r="L1229" s="6" t="str">
        <f>VLOOKUP(tblSalaries[[#This Row],[clean Country]],tblCountries[[Mapping]:[Region]],2,FALSE)</f>
        <v>America</v>
      </c>
      <c r="M1229" s="6">
        <f>VLOOKUP(tblSalaries[[#This Row],[clean Country]],tblCountries[[Mapping]:[geo_latitude]],3,FALSE)</f>
        <v>-100.37109375</v>
      </c>
      <c r="N1229" s="6">
        <f>VLOOKUP(tblSalaries[[#This Row],[clean Country]],tblCountries[[Mapping]:[geo_latitude]],4,FALSE)</f>
        <v>40.580584664127599</v>
      </c>
      <c r="O1229" s="6" t="s">
        <v>25</v>
      </c>
      <c r="P1229" s="6">
        <v>33</v>
      </c>
      <c r="Q1229" s="6" t="str">
        <f>IF(tblSalaries[[#This Row],[Years of Experience]]&lt;5,"&lt;5",IF(tblSalaries[[#This Row],[Years of Experience]]&lt;10,"&lt;10",IF(tblSalaries[[#This Row],[Years of Experience]]&lt;15,"&lt;15",IF(tblSalaries[[#This Row],[Years of Experience]]&lt;20,"&lt;20"," &gt;20"))))</f>
        <v xml:space="preserve"> &gt;20</v>
      </c>
      <c r="R1229" s="14">
        <v>1212</v>
      </c>
      <c r="S1229" s="14">
        <f>VLOOKUP(tblSalaries[[#This Row],[clean Country]],Table3[[Country]:[GNI]],2,FALSE)</f>
        <v>47310</v>
      </c>
      <c r="T1229" s="18">
        <f>tblSalaries[[#This Row],[Salary in USD]]/tblSalaries[[#This Row],[PPP GNI]]</f>
        <v>0.507292327203551</v>
      </c>
      <c r="U1229" s="27">
        <f>IF(ISNUMBER(VLOOKUP(tblSalaries[[#This Row],[clean Country]],calc!$B$22:$C$127,2,TRUE)),tblSalaries[[#This Row],[Salary in USD]],0.001)</f>
        <v>1E-3</v>
      </c>
    </row>
    <row r="1230" spans="2:21" ht="15" customHeight="1" x14ac:dyDescent="0.25">
      <c r="B1230" s="6" t="s">
        <v>3413</v>
      </c>
      <c r="C1230" s="7">
        <v>41059.139085648145</v>
      </c>
      <c r="D1230" s="8" t="s">
        <v>1591</v>
      </c>
      <c r="E1230" s="6">
        <v>24000</v>
      </c>
      <c r="F1230" s="6" t="s">
        <v>6</v>
      </c>
      <c r="G1230" s="9">
        <f>tblSalaries[[#This Row],[clean Salary (in local currency)]]*VLOOKUP(tblSalaries[[#This Row],[Currency]],tblXrate[],2,FALSE)</f>
        <v>24000</v>
      </c>
      <c r="H1230" s="6" t="s">
        <v>1592</v>
      </c>
      <c r="I1230" s="6" t="s">
        <v>488</v>
      </c>
      <c r="J1230" s="6" t="s">
        <v>15</v>
      </c>
      <c r="K1230" s="6" t="str">
        <f>VLOOKUP(tblSalaries[[#This Row],[Where do you work]],tblCountries[[Actual]:[Mapping]],2,FALSE)</f>
        <v>USA</v>
      </c>
      <c r="L1230" s="6" t="str">
        <f>VLOOKUP(tblSalaries[[#This Row],[clean Country]],tblCountries[[Mapping]:[Region]],2,FALSE)</f>
        <v>America</v>
      </c>
      <c r="M1230" s="6">
        <f>VLOOKUP(tblSalaries[[#This Row],[clean Country]],tblCountries[[Mapping]:[geo_latitude]],3,FALSE)</f>
        <v>-100.37109375</v>
      </c>
      <c r="N1230" s="6">
        <f>VLOOKUP(tblSalaries[[#This Row],[clean Country]],tblCountries[[Mapping]:[geo_latitude]],4,FALSE)</f>
        <v>40.580584664127599</v>
      </c>
      <c r="O1230" s="6" t="s">
        <v>25</v>
      </c>
      <c r="P1230" s="6">
        <v>2</v>
      </c>
      <c r="Q1230" s="6" t="str">
        <f>IF(tblSalaries[[#This Row],[Years of Experience]]&lt;5,"&lt;5",IF(tblSalaries[[#This Row],[Years of Experience]]&lt;10,"&lt;10",IF(tblSalaries[[#This Row],[Years of Experience]]&lt;15,"&lt;15",IF(tblSalaries[[#This Row],[Years of Experience]]&lt;20,"&lt;20"," &gt;20"))))</f>
        <v>&lt;5</v>
      </c>
      <c r="R1230" s="14">
        <v>1213</v>
      </c>
      <c r="S1230" s="14">
        <f>VLOOKUP(tblSalaries[[#This Row],[clean Country]],Table3[[Country]:[GNI]],2,FALSE)</f>
        <v>47310</v>
      </c>
      <c r="T1230" s="18">
        <f>tblSalaries[[#This Row],[Salary in USD]]/tblSalaries[[#This Row],[PPP GNI]]</f>
        <v>0.507292327203551</v>
      </c>
      <c r="U1230" s="27">
        <f>IF(ISNUMBER(VLOOKUP(tblSalaries[[#This Row],[clean Country]],calc!$B$22:$C$127,2,TRUE)),tblSalaries[[#This Row],[Salary in USD]],0.001)</f>
        <v>1E-3</v>
      </c>
    </row>
    <row r="1231" spans="2:21" ht="15" customHeight="1" x14ac:dyDescent="0.25">
      <c r="B1231" s="6" t="s">
        <v>3811</v>
      </c>
      <c r="C1231" s="7">
        <v>41075.036550925928</v>
      </c>
      <c r="D1231" s="8">
        <v>2000</v>
      </c>
      <c r="E1231" s="6">
        <v>24000</v>
      </c>
      <c r="F1231" s="6" t="s">
        <v>6</v>
      </c>
      <c r="G1231" s="9">
        <f>tblSalaries[[#This Row],[clean Salary (in local currency)]]*VLOOKUP(tblSalaries[[#This Row],[Currency]],tblXrate[],2,FALSE)</f>
        <v>24000</v>
      </c>
      <c r="H1231" s="6" t="s">
        <v>380</v>
      </c>
      <c r="I1231" s="6" t="s">
        <v>488</v>
      </c>
      <c r="J1231" s="6" t="s">
        <v>65</v>
      </c>
      <c r="K1231" s="6" t="str">
        <f>VLOOKUP(tblSalaries[[#This Row],[Where do you work]],tblCountries[[Actual]:[Mapping]],2,FALSE)</f>
        <v>Russia</v>
      </c>
      <c r="L1231" s="6" t="str">
        <f>VLOOKUP(tblSalaries[[#This Row],[clean Country]],tblCountries[[Mapping]:[Region]],2,FALSE)</f>
        <v>Europe</v>
      </c>
      <c r="M1231" s="6">
        <f>VLOOKUP(tblSalaries[[#This Row],[clean Country]],tblCountries[[Mapping]:[geo_latitude]],3,FALSE)</f>
        <v>36.38671875</v>
      </c>
      <c r="N1231" s="6">
        <f>VLOOKUP(tblSalaries[[#This Row],[clean Country]],tblCountries[[Mapping]:[geo_latitude]],4,FALSE)</f>
        <v>57.515822865538802</v>
      </c>
      <c r="O1231" s="6" t="s">
        <v>13</v>
      </c>
      <c r="P1231" s="6">
        <v>23</v>
      </c>
      <c r="Q1231" s="6" t="str">
        <f>IF(tblSalaries[[#This Row],[Years of Experience]]&lt;5,"&lt;5",IF(tblSalaries[[#This Row],[Years of Experience]]&lt;10,"&lt;10",IF(tblSalaries[[#This Row],[Years of Experience]]&lt;15,"&lt;15",IF(tblSalaries[[#This Row],[Years of Experience]]&lt;20,"&lt;20"," &gt;20"))))</f>
        <v xml:space="preserve"> &gt;20</v>
      </c>
      <c r="R1231" s="14">
        <v>1214</v>
      </c>
      <c r="S1231" s="14">
        <f>VLOOKUP(tblSalaries[[#This Row],[clean Country]],Table3[[Country]:[GNI]],2,FALSE)</f>
        <v>19240</v>
      </c>
      <c r="T1231" s="18">
        <f>tblSalaries[[#This Row],[Salary in USD]]/tblSalaries[[#This Row],[PPP GNI]]</f>
        <v>1.2474012474012475</v>
      </c>
      <c r="U1231" s="27">
        <f>IF(ISNUMBER(VLOOKUP(tblSalaries[[#This Row],[clean Country]],calc!$B$22:$C$127,2,TRUE)),tblSalaries[[#This Row],[Salary in USD]],0.001)</f>
        <v>24000</v>
      </c>
    </row>
    <row r="1232" spans="2:21" ht="15" customHeight="1" x14ac:dyDescent="0.25">
      <c r="B1232" s="6" t="s">
        <v>3114</v>
      </c>
      <c r="C1232" s="7">
        <v>41057.753657407404</v>
      </c>
      <c r="D1232" s="8" t="s">
        <v>1267</v>
      </c>
      <c r="E1232" s="6">
        <v>15000</v>
      </c>
      <c r="F1232" s="6" t="s">
        <v>69</v>
      </c>
      <c r="G1232" s="9">
        <f>tblSalaries[[#This Row],[clean Salary (in local currency)]]*VLOOKUP(tblSalaries[[#This Row],[Currency]],tblXrate[],2,FALSE)</f>
        <v>23642.674081009263</v>
      </c>
      <c r="H1232" s="6" t="s">
        <v>1261</v>
      </c>
      <c r="I1232" s="6" t="s">
        <v>3999</v>
      </c>
      <c r="J1232" s="6" t="s">
        <v>71</v>
      </c>
      <c r="K1232" s="6" t="str">
        <f>VLOOKUP(tblSalaries[[#This Row],[Where do you work]],tblCountries[[Actual]:[Mapping]],2,FALSE)</f>
        <v>UK</v>
      </c>
      <c r="L1232" s="6" t="str">
        <f>VLOOKUP(tblSalaries[[#This Row],[clean Country]],tblCountries[[Mapping]:[Region]],2,FALSE)</f>
        <v>Europe</v>
      </c>
      <c r="M1232" s="6">
        <f>VLOOKUP(tblSalaries[[#This Row],[clean Country]],tblCountries[[Mapping]:[geo_latitude]],3,FALSE)</f>
        <v>-3.2765753000000002</v>
      </c>
      <c r="N1232" s="6">
        <f>VLOOKUP(tblSalaries[[#This Row],[clean Country]],tblCountries[[Mapping]:[geo_latitude]],4,FALSE)</f>
        <v>54.702354499999998</v>
      </c>
      <c r="O1232" s="6" t="s">
        <v>13</v>
      </c>
      <c r="P1232" s="6">
        <v>2</v>
      </c>
      <c r="Q1232" s="6" t="str">
        <f>IF(tblSalaries[[#This Row],[Years of Experience]]&lt;5,"&lt;5",IF(tblSalaries[[#This Row],[Years of Experience]]&lt;10,"&lt;10",IF(tblSalaries[[#This Row],[Years of Experience]]&lt;15,"&lt;15",IF(tblSalaries[[#This Row],[Years of Experience]]&lt;20,"&lt;20"," &gt;20"))))</f>
        <v>&lt;5</v>
      </c>
      <c r="R1232" s="14">
        <v>1215</v>
      </c>
      <c r="S1232" s="14">
        <f>VLOOKUP(tblSalaries[[#This Row],[clean Country]],Table3[[Country]:[GNI]],2,FALSE)</f>
        <v>35840</v>
      </c>
      <c r="T1232" s="18">
        <f>tblSalaries[[#This Row],[Salary in USD]]/tblSalaries[[#This Row],[PPP GNI]]</f>
        <v>0.65967282592101739</v>
      </c>
      <c r="U1232" s="27">
        <f>IF(ISNUMBER(VLOOKUP(tblSalaries[[#This Row],[clean Country]],calc!$B$22:$C$127,2,TRUE)),tblSalaries[[#This Row],[Salary in USD]],0.001)</f>
        <v>23642.674081009263</v>
      </c>
    </row>
    <row r="1233" spans="2:21" ht="15" customHeight="1" x14ac:dyDescent="0.25">
      <c r="B1233" s="6" t="s">
        <v>2170</v>
      </c>
      <c r="C1233" s="7">
        <v>41055.033159722225</v>
      </c>
      <c r="D1233" s="8" t="s">
        <v>235</v>
      </c>
      <c r="E1233" s="6">
        <v>1300000</v>
      </c>
      <c r="F1233" s="6" t="s">
        <v>40</v>
      </c>
      <c r="G1233" s="9">
        <f>tblSalaries[[#This Row],[clean Salary (in local currency)]]*VLOOKUP(tblSalaries[[#This Row],[Currency]],tblXrate[],2,FALSE)</f>
        <v>23150.291693675339</v>
      </c>
      <c r="H1233" s="6" t="s">
        <v>52</v>
      </c>
      <c r="I1233" s="6" t="s">
        <v>52</v>
      </c>
      <c r="J1233" s="6" t="s">
        <v>8</v>
      </c>
      <c r="K1233" s="6" t="str">
        <f>VLOOKUP(tblSalaries[[#This Row],[Where do you work]],tblCountries[[Actual]:[Mapping]],2,FALSE)</f>
        <v>India</v>
      </c>
      <c r="L1233" s="6" t="str">
        <f>VLOOKUP(tblSalaries[[#This Row],[clean Country]],tblCountries[[Mapping]:[Region]],2,FALSE)</f>
        <v>Asia</v>
      </c>
      <c r="M1233" s="6">
        <f>VLOOKUP(tblSalaries[[#This Row],[clean Country]],tblCountries[[Mapping]:[geo_latitude]],3,FALSE)</f>
        <v>79.718824157759499</v>
      </c>
      <c r="N1233" s="6">
        <f>VLOOKUP(tblSalaries[[#This Row],[clean Country]],tblCountries[[Mapping]:[geo_latitude]],4,FALSE)</f>
        <v>22.134914550529199</v>
      </c>
      <c r="O1233" s="6" t="s">
        <v>9</v>
      </c>
      <c r="P1233" s="6"/>
      <c r="Q1233" s="6" t="str">
        <f>IF(tblSalaries[[#This Row],[Years of Experience]]&lt;5,"&lt;5",IF(tblSalaries[[#This Row],[Years of Experience]]&lt;10,"&lt;10",IF(tblSalaries[[#This Row],[Years of Experience]]&lt;15,"&lt;15",IF(tblSalaries[[#This Row],[Years of Experience]]&lt;20,"&lt;20"," &gt;20"))))</f>
        <v>&lt;5</v>
      </c>
      <c r="R1233" s="14">
        <v>1216</v>
      </c>
      <c r="S1233" s="14">
        <f>VLOOKUP(tblSalaries[[#This Row],[clean Country]],Table3[[Country]:[GNI]],2,FALSE)</f>
        <v>3400</v>
      </c>
      <c r="T1233" s="18">
        <f>tblSalaries[[#This Row],[Salary in USD]]/tblSalaries[[#This Row],[PPP GNI]]</f>
        <v>6.8089093216692174</v>
      </c>
      <c r="U1233" s="27">
        <f>IF(ISNUMBER(VLOOKUP(tblSalaries[[#This Row],[clean Country]],calc!$B$22:$C$127,2,TRUE)),tblSalaries[[#This Row],[Salary in USD]],0.001)</f>
        <v>23150.291693675339</v>
      </c>
    </row>
    <row r="1234" spans="2:21" ht="15" customHeight="1" x14ac:dyDescent="0.25">
      <c r="B1234" s="6" t="s">
        <v>2900</v>
      </c>
      <c r="C1234" s="7">
        <v>41056.683912037035</v>
      </c>
      <c r="D1234" s="8">
        <v>1300000</v>
      </c>
      <c r="E1234" s="6">
        <v>1300000</v>
      </c>
      <c r="F1234" s="6" t="s">
        <v>40</v>
      </c>
      <c r="G1234" s="9">
        <f>tblSalaries[[#This Row],[clean Salary (in local currency)]]*VLOOKUP(tblSalaries[[#This Row],[Currency]],tblXrate[],2,FALSE)</f>
        <v>23150.291693675339</v>
      </c>
      <c r="H1234" s="6" t="s">
        <v>1048</v>
      </c>
      <c r="I1234" s="6" t="s">
        <v>52</v>
      </c>
      <c r="J1234" s="6" t="s">
        <v>8</v>
      </c>
      <c r="K1234" s="6" t="str">
        <f>VLOOKUP(tblSalaries[[#This Row],[Where do you work]],tblCountries[[Actual]:[Mapping]],2,FALSE)</f>
        <v>India</v>
      </c>
      <c r="L1234" s="6" t="str">
        <f>VLOOKUP(tblSalaries[[#This Row],[clean Country]],tblCountries[[Mapping]:[Region]],2,FALSE)</f>
        <v>Asia</v>
      </c>
      <c r="M1234" s="6">
        <f>VLOOKUP(tblSalaries[[#This Row],[clean Country]],tblCountries[[Mapping]:[geo_latitude]],3,FALSE)</f>
        <v>79.718824157759499</v>
      </c>
      <c r="N1234" s="6">
        <f>VLOOKUP(tblSalaries[[#This Row],[clean Country]],tblCountries[[Mapping]:[geo_latitude]],4,FALSE)</f>
        <v>22.134914550529199</v>
      </c>
      <c r="O1234" s="6" t="s">
        <v>25</v>
      </c>
      <c r="P1234" s="6">
        <v>3</v>
      </c>
      <c r="Q1234" s="6" t="str">
        <f>IF(tblSalaries[[#This Row],[Years of Experience]]&lt;5,"&lt;5",IF(tblSalaries[[#This Row],[Years of Experience]]&lt;10,"&lt;10",IF(tblSalaries[[#This Row],[Years of Experience]]&lt;15,"&lt;15",IF(tblSalaries[[#This Row],[Years of Experience]]&lt;20,"&lt;20"," &gt;20"))))</f>
        <v>&lt;5</v>
      </c>
      <c r="R1234" s="14">
        <v>1217</v>
      </c>
      <c r="S1234" s="14">
        <f>VLOOKUP(tblSalaries[[#This Row],[clean Country]],Table3[[Country]:[GNI]],2,FALSE)</f>
        <v>3400</v>
      </c>
      <c r="T1234" s="18">
        <f>tblSalaries[[#This Row],[Salary in USD]]/tblSalaries[[#This Row],[PPP GNI]]</f>
        <v>6.8089093216692174</v>
      </c>
      <c r="U1234" s="27">
        <f>IF(ISNUMBER(VLOOKUP(tblSalaries[[#This Row],[clean Country]],calc!$B$22:$C$127,2,TRUE)),tblSalaries[[#This Row],[Salary in USD]],0.001)</f>
        <v>23150.291693675339</v>
      </c>
    </row>
    <row r="1235" spans="2:21" ht="15" customHeight="1" x14ac:dyDescent="0.25">
      <c r="B1235" s="6" t="s">
        <v>3743</v>
      </c>
      <c r="C1235" s="7">
        <v>41070.624062499999</v>
      </c>
      <c r="D1235" s="8">
        <v>1300000</v>
      </c>
      <c r="E1235" s="6">
        <v>1300000</v>
      </c>
      <c r="F1235" s="6" t="s">
        <v>40</v>
      </c>
      <c r="G1235" s="9">
        <f>tblSalaries[[#This Row],[clean Salary (in local currency)]]*VLOOKUP(tblSalaries[[#This Row],[Currency]],tblXrate[],2,FALSE)</f>
        <v>23150.291693675339</v>
      </c>
      <c r="H1235" s="6" t="s">
        <v>52</v>
      </c>
      <c r="I1235" s="6" t="s">
        <v>52</v>
      </c>
      <c r="J1235" s="6" t="s">
        <v>8</v>
      </c>
      <c r="K1235" s="6" t="str">
        <f>VLOOKUP(tblSalaries[[#This Row],[Where do you work]],tblCountries[[Actual]:[Mapping]],2,FALSE)</f>
        <v>India</v>
      </c>
      <c r="L1235" s="6" t="str">
        <f>VLOOKUP(tblSalaries[[#This Row],[clean Country]],tblCountries[[Mapping]:[Region]],2,FALSE)</f>
        <v>Asia</v>
      </c>
      <c r="M1235" s="6">
        <f>VLOOKUP(tblSalaries[[#This Row],[clean Country]],tblCountries[[Mapping]:[geo_latitude]],3,FALSE)</f>
        <v>79.718824157759499</v>
      </c>
      <c r="N1235" s="6">
        <f>VLOOKUP(tblSalaries[[#This Row],[clean Country]],tblCountries[[Mapping]:[geo_latitude]],4,FALSE)</f>
        <v>22.134914550529199</v>
      </c>
      <c r="O1235" s="6" t="s">
        <v>13</v>
      </c>
      <c r="P1235" s="6">
        <v>9</v>
      </c>
      <c r="Q1235" s="6" t="str">
        <f>IF(tblSalaries[[#This Row],[Years of Experience]]&lt;5,"&lt;5",IF(tblSalaries[[#This Row],[Years of Experience]]&lt;10,"&lt;10",IF(tblSalaries[[#This Row],[Years of Experience]]&lt;15,"&lt;15",IF(tblSalaries[[#This Row],[Years of Experience]]&lt;20,"&lt;20"," &gt;20"))))</f>
        <v>&lt;10</v>
      </c>
      <c r="R1235" s="14">
        <v>1218</v>
      </c>
      <c r="S1235" s="14">
        <f>VLOOKUP(tblSalaries[[#This Row],[clean Country]],Table3[[Country]:[GNI]],2,FALSE)</f>
        <v>3400</v>
      </c>
      <c r="T1235" s="18">
        <f>tblSalaries[[#This Row],[Salary in USD]]/tblSalaries[[#This Row],[PPP GNI]]</f>
        <v>6.8089093216692174</v>
      </c>
      <c r="U1235" s="27">
        <f>IF(ISNUMBER(VLOOKUP(tblSalaries[[#This Row],[clean Country]],calc!$B$22:$C$127,2,TRUE)),tblSalaries[[#This Row],[Salary in USD]],0.001)</f>
        <v>23150.291693675339</v>
      </c>
    </row>
    <row r="1236" spans="2:21" ht="15" customHeight="1" x14ac:dyDescent="0.25">
      <c r="B1236" s="6" t="s">
        <v>2500</v>
      </c>
      <c r="C1236" s="7">
        <v>41055.167881944442</v>
      </c>
      <c r="D1236" s="8" t="s">
        <v>602</v>
      </c>
      <c r="E1236" s="6">
        <v>23000</v>
      </c>
      <c r="F1236" s="6" t="s">
        <v>6</v>
      </c>
      <c r="G1236" s="9">
        <f>tblSalaries[[#This Row],[clean Salary (in local currency)]]*VLOOKUP(tblSalaries[[#This Row],[Currency]],tblXrate[],2,FALSE)</f>
        <v>23000</v>
      </c>
      <c r="H1236" s="6" t="s">
        <v>603</v>
      </c>
      <c r="I1236" s="6" t="s">
        <v>52</v>
      </c>
      <c r="J1236" s="6" t="s">
        <v>38</v>
      </c>
      <c r="K1236" s="6" t="str">
        <f>VLOOKUP(tblSalaries[[#This Row],[Where do you work]],tblCountries[[Actual]:[Mapping]],2,FALSE)</f>
        <v>Hungary</v>
      </c>
      <c r="L1236" s="6" t="str">
        <f>VLOOKUP(tblSalaries[[#This Row],[clean Country]],tblCountries[[Mapping]:[Region]],2,FALSE)</f>
        <v>Europe</v>
      </c>
      <c r="M1236" s="6">
        <f>VLOOKUP(tblSalaries[[#This Row],[clean Country]],tblCountries[[Mapping]:[geo_latitude]],3,FALSE)</f>
        <v>19.412234407010001</v>
      </c>
      <c r="N1236" s="6">
        <f>VLOOKUP(tblSalaries[[#This Row],[clean Country]],tblCountries[[Mapping]:[geo_latitude]],4,FALSE)</f>
        <v>47.165332102784703</v>
      </c>
      <c r="O1236" s="6" t="s">
        <v>9</v>
      </c>
      <c r="P1236" s="6"/>
      <c r="Q1236" s="6" t="str">
        <f>IF(tblSalaries[[#This Row],[Years of Experience]]&lt;5,"&lt;5",IF(tblSalaries[[#This Row],[Years of Experience]]&lt;10,"&lt;10",IF(tblSalaries[[#This Row],[Years of Experience]]&lt;15,"&lt;15",IF(tblSalaries[[#This Row],[Years of Experience]]&lt;20,"&lt;20"," &gt;20"))))</f>
        <v>&lt;5</v>
      </c>
      <c r="R1236" s="14">
        <v>1219</v>
      </c>
      <c r="S1236" s="14">
        <f>VLOOKUP(tblSalaries[[#This Row],[clean Country]],Table3[[Country]:[GNI]],2,FALSE)</f>
        <v>19550</v>
      </c>
      <c r="T1236" s="18">
        <f>tblSalaries[[#This Row],[Salary in USD]]/tblSalaries[[#This Row],[PPP GNI]]</f>
        <v>1.1764705882352942</v>
      </c>
      <c r="U1236" s="27">
        <f>IF(ISNUMBER(VLOOKUP(tblSalaries[[#This Row],[clean Country]],calc!$B$22:$C$127,2,TRUE)),tblSalaries[[#This Row],[Salary in USD]],0.001)</f>
        <v>23000</v>
      </c>
    </row>
    <row r="1237" spans="2:21" ht="15" customHeight="1" x14ac:dyDescent="0.25">
      <c r="B1237" s="6" t="s">
        <v>3189</v>
      </c>
      <c r="C1237" s="7">
        <v>41058.008599537039</v>
      </c>
      <c r="D1237" s="8">
        <v>23000</v>
      </c>
      <c r="E1237" s="6">
        <v>23000</v>
      </c>
      <c r="F1237" s="6" t="s">
        <v>6</v>
      </c>
      <c r="G1237" s="9">
        <f>tblSalaries[[#This Row],[clean Salary (in local currency)]]*VLOOKUP(tblSalaries[[#This Row],[Currency]],tblXrate[],2,FALSE)</f>
        <v>23000</v>
      </c>
      <c r="H1237" s="6" t="s">
        <v>1358</v>
      </c>
      <c r="I1237" s="6" t="s">
        <v>310</v>
      </c>
      <c r="J1237" s="6" t="s">
        <v>133</v>
      </c>
      <c r="K1237" s="6" t="str">
        <f>VLOOKUP(tblSalaries[[#This Row],[Where do you work]],tblCountries[[Actual]:[Mapping]],2,FALSE)</f>
        <v>Saudi Arabia</v>
      </c>
      <c r="L1237" s="6" t="str">
        <f>VLOOKUP(tblSalaries[[#This Row],[clean Country]],tblCountries[[Mapping]:[Region]],2,FALSE)</f>
        <v>MENA</v>
      </c>
      <c r="M1237" s="6">
        <f>VLOOKUP(tblSalaries[[#This Row],[clean Country]],tblCountries[[Mapping]:[geo_latitude]],3,FALSE)</f>
        <v>42.352831999999999</v>
      </c>
      <c r="N1237" s="6">
        <f>VLOOKUP(tblSalaries[[#This Row],[clean Country]],tblCountries[[Mapping]:[geo_latitude]],4,FALSE)</f>
        <v>25.624262600000002</v>
      </c>
      <c r="O1237" s="6" t="s">
        <v>13</v>
      </c>
      <c r="P1237" s="6">
        <v>14</v>
      </c>
      <c r="Q1237" s="6" t="str">
        <f>IF(tblSalaries[[#This Row],[Years of Experience]]&lt;5,"&lt;5",IF(tblSalaries[[#This Row],[Years of Experience]]&lt;10,"&lt;10",IF(tblSalaries[[#This Row],[Years of Experience]]&lt;15,"&lt;15",IF(tblSalaries[[#This Row],[Years of Experience]]&lt;20,"&lt;20"," &gt;20"))))</f>
        <v>&lt;15</v>
      </c>
      <c r="R1237" s="14">
        <v>1220</v>
      </c>
      <c r="S1237" s="14">
        <f>VLOOKUP(tblSalaries[[#This Row],[clean Country]],Table3[[Country]:[GNI]],2,FALSE)</f>
        <v>22750</v>
      </c>
      <c r="T1237" s="18">
        <f>tblSalaries[[#This Row],[Salary in USD]]/tblSalaries[[#This Row],[PPP GNI]]</f>
        <v>1.0109890109890109</v>
      </c>
      <c r="U1237" s="27">
        <f>IF(ISNUMBER(VLOOKUP(tblSalaries[[#This Row],[clean Country]],calc!$B$22:$C$127,2,TRUE)),tblSalaries[[#This Row],[Salary in USD]],0.001)</f>
        <v>23000</v>
      </c>
    </row>
    <row r="1238" spans="2:21" ht="15" customHeight="1" x14ac:dyDescent="0.25">
      <c r="B1238" s="6" t="s">
        <v>2173</v>
      </c>
      <c r="C1238" s="7">
        <v>41055.033379629633</v>
      </c>
      <c r="D1238" s="8">
        <v>22880</v>
      </c>
      <c r="E1238" s="6">
        <v>22880</v>
      </c>
      <c r="F1238" s="6" t="s">
        <v>6</v>
      </c>
      <c r="G1238" s="9">
        <f>tblSalaries[[#This Row],[clean Salary (in local currency)]]*VLOOKUP(tblSalaries[[#This Row],[Currency]],tblXrate[],2,FALSE)</f>
        <v>22880</v>
      </c>
      <c r="H1238" s="6" t="s">
        <v>238</v>
      </c>
      <c r="I1238" s="6" t="s">
        <v>310</v>
      </c>
      <c r="J1238" s="6" t="s">
        <v>15</v>
      </c>
      <c r="K1238" s="6" t="str">
        <f>VLOOKUP(tblSalaries[[#This Row],[Where do you work]],tblCountries[[Actual]:[Mapping]],2,FALSE)</f>
        <v>USA</v>
      </c>
      <c r="L1238" s="6" t="str">
        <f>VLOOKUP(tblSalaries[[#This Row],[clean Country]],tblCountries[[Mapping]:[Region]],2,FALSE)</f>
        <v>America</v>
      </c>
      <c r="M1238" s="6">
        <f>VLOOKUP(tblSalaries[[#This Row],[clean Country]],tblCountries[[Mapping]:[geo_latitude]],3,FALSE)</f>
        <v>-100.37109375</v>
      </c>
      <c r="N1238" s="6">
        <f>VLOOKUP(tblSalaries[[#This Row],[clean Country]],tblCountries[[Mapping]:[geo_latitude]],4,FALSE)</f>
        <v>40.580584664127599</v>
      </c>
      <c r="O1238" s="6" t="s">
        <v>9</v>
      </c>
      <c r="P1238" s="6"/>
      <c r="Q1238" s="6" t="str">
        <f>IF(tblSalaries[[#This Row],[Years of Experience]]&lt;5,"&lt;5",IF(tblSalaries[[#This Row],[Years of Experience]]&lt;10,"&lt;10",IF(tblSalaries[[#This Row],[Years of Experience]]&lt;15,"&lt;15",IF(tblSalaries[[#This Row],[Years of Experience]]&lt;20,"&lt;20"," &gt;20"))))</f>
        <v>&lt;5</v>
      </c>
      <c r="R1238" s="14">
        <v>1221</v>
      </c>
      <c r="S1238" s="14">
        <f>VLOOKUP(tblSalaries[[#This Row],[clean Country]],Table3[[Country]:[GNI]],2,FALSE)</f>
        <v>47310</v>
      </c>
      <c r="T1238" s="18">
        <f>tblSalaries[[#This Row],[Salary in USD]]/tblSalaries[[#This Row],[PPP GNI]]</f>
        <v>0.48361868526738533</v>
      </c>
      <c r="U1238" s="27">
        <f>IF(ISNUMBER(VLOOKUP(tblSalaries[[#This Row],[clean Country]],calc!$B$22:$C$127,2,TRUE)),tblSalaries[[#This Row],[Salary in USD]],0.001)</f>
        <v>1E-3</v>
      </c>
    </row>
    <row r="1239" spans="2:21" ht="15" customHeight="1" x14ac:dyDescent="0.25">
      <c r="B1239" s="6" t="s">
        <v>2379</v>
      </c>
      <c r="C1239" s="7">
        <v>41055.081712962965</v>
      </c>
      <c r="D1239" s="8">
        <v>1500</v>
      </c>
      <c r="E1239" s="6">
        <v>18000</v>
      </c>
      <c r="F1239" s="6" t="s">
        <v>22</v>
      </c>
      <c r="G1239" s="9">
        <f>tblSalaries[[#This Row],[clean Salary (in local currency)]]*VLOOKUP(tblSalaries[[#This Row],[Currency]],tblXrate[],2,FALSE)</f>
        <v>22867.189901848938</v>
      </c>
      <c r="H1239" s="6" t="s">
        <v>460</v>
      </c>
      <c r="I1239" s="6" t="s">
        <v>52</v>
      </c>
      <c r="J1239" s="6" t="s">
        <v>30</v>
      </c>
      <c r="K1239" s="6" t="str">
        <f>VLOOKUP(tblSalaries[[#This Row],[Where do you work]],tblCountries[[Actual]:[Mapping]],2,FALSE)</f>
        <v>Portugal</v>
      </c>
      <c r="L1239" s="6" t="str">
        <f>VLOOKUP(tblSalaries[[#This Row],[clean Country]],tblCountries[[Mapping]:[Region]],2,FALSE)</f>
        <v>Europe</v>
      </c>
      <c r="M1239" s="6">
        <f>VLOOKUP(tblSalaries[[#This Row],[clean Country]],tblCountries[[Mapping]:[geo_latitude]],3,FALSE)</f>
        <v>-13.1379437689524</v>
      </c>
      <c r="N1239" s="6">
        <f>VLOOKUP(tblSalaries[[#This Row],[clean Country]],tblCountries[[Mapping]:[geo_latitude]],4,FALSE)</f>
        <v>38.742054043614601</v>
      </c>
      <c r="O1239" s="6" t="s">
        <v>18</v>
      </c>
      <c r="P1239" s="6"/>
      <c r="Q1239" s="6" t="str">
        <f>IF(tblSalaries[[#This Row],[Years of Experience]]&lt;5,"&lt;5",IF(tblSalaries[[#This Row],[Years of Experience]]&lt;10,"&lt;10",IF(tblSalaries[[#This Row],[Years of Experience]]&lt;15,"&lt;15",IF(tblSalaries[[#This Row],[Years of Experience]]&lt;20,"&lt;20"," &gt;20"))))</f>
        <v>&lt;5</v>
      </c>
      <c r="R1239" s="14">
        <v>1222</v>
      </c>
      <c r="S1239" s="14">
        <f>VLOOKUP(tblSalaries[[#This Row],[clean Country]],Table3[[Country]:[GNI]],2,FALSE)</f>
        <v>24590</v>
      </c>
      <c r="T1239" s="18">
        <f>tblSalaries[[#This Row],[Salary in USD]]/tblSalaries[[#This Row],[PPP GNI]]</f>
        <v>0.92993858893244974</v>
      </c>
      <c r="U1239" s="27">
        <f>IF(ISNUMBER(VLOOKUP(tblSalaries[[#This Row],[clean Country]],calc!$B$22:$C$127,2,TRUE)),tblSalaries[[#This Row],[Salary in USD]],0.001)</f>
        <v>22867.189901848938</v>
      </c>
    </row>
    <row r="1240" spans="2:21" ht="15" customHeight="1" x14ac:dyDescent="0.25">
      <c r="B1240" s="6" t="s">
        <v>2574</v>
      </c>
      <c r="C1240" s="7">
        <v>41055.30263888889</v>
      </c>
      <c r="D1240" s="8" t="s">
        <v>681</v>
      </c>
      <c r="E1240" s="6">
        <v>22000</v>
      </c>
      <c r="F1240" s="6" t="s">
        <v>82</v>
      </c>
      <c r="G1240" s="9">
        <f>tblSalaries[[#This Row],[clean Salary (in local currency)]]*VLOOKUP(tblSalaries[[#This Row],[Currency]],tblXrate[],2,FALSE)</f>
        <v>22438.012440857987</v>
      </c>
      <c r="H1240" s="6" t="s">
        <v>108</v>
      </c>
      <c r="I1240" s="6" t="s">
        <v>20</v>
      </c>
      <c r="J1240" s="6" t="s">
        <v>84</v>
      </c>
      <c r="K1240" s="6" t="str">
        <f>VLOOKUP(tblSalaries[[#This Row],[Where do you work]],tblCountries[[Actual]:[Mapping]],2,FALSE)</f>
        <v>Australia</v>
      </c>
      <c r="L1240" s="6" t="str">
        <f>VLOOKUP(tblSalaries[[#This Row],[clean Country]],tblCountries[[Mapping]:[Region]],2,FALSE)</f>
        <v>Australia</v>
      </c>
      <c r="M1240" s="6">
        <f>VLOOKUP(tblSalaries[[#This Row],[clean Country]],tblCountries[[Mapping]:[geo_latitude]],3,FALSE)</f>
        <v>136.67140151954899</v>
      </c>
      <c r="N1240" s="6">
        <f>VLOOKUP(tblSalaries[[#This Row],[clean Country]],tblCountries[[Mapping]:[geo_latitude]],4,FALSE)</f>
        <v>-24.803590596310801</v>
      </c>
      <c r="O1240" s="6" t="s">
        <v>9</v>
      </c>
      <c r="P1240" s="6">
        <v>8</v>
      </c>
      <c r="Q1240" s="6" t="str">
        <f>IF(tblSalaries[[#This Row],[Years of Experience]]&lt;5,"&lt;5",IF(tblSalaries[[#This Row],[Years of Experience]]&lt;10,"&lt;10",IF(tblSalaries[[#This Row],[Years of Experience]]&lt;15,"&lt;15",IF(tblSalaries[[#This Row],[Years of Experience]]&lt;20,"&lt;20"," &gt;20"))))</f>
        <v>&lt;10</v>
      </c>
      <c r="R1240" s="14">
        <v>1223</v>
      </c>
      <c r="S1240" s="14">
        <f>VLOOKUP(tblSalaries[[#This Row],[clean Country]],Table3[[Country]:[GNI]],2,FALSE)</f>
        <v>36910</v>
      </c>
      <c r="T1240" s="18">
        <f>tblSalaries[[#This Row],[Salary in USD]]/tblSalaries[[#This Row],[PPP GNI]]</f>
        <v>0.60791147225299336</v>
      </c>
      <c r="U1240" s="27">
        <f>IF(ISNUMBER(VLOOKUP(tblSalaries[[#This Row],[clean Country]],calc!$B$22:$C$127,2,TRUE)),tblSalaries[[#This Row],[Salary in USD]],0.001)</f>
        <v>22438.012440857987</v>
      </c>
    </row>
    <row r="1241" spans="2:21" ht="15" customHeight="1" x14ac:dyDescent="0.25">
      <c r="B1241" s="6" t="s">
        <v>2290</v>
      </c>
      <c r="C1241" s="7">
        <v>41055.054050925923</v>
      </c>
      <c r="D1241" s="8">
        <v>22000</v>
      </c>
      <c r="E1241" s="6">
        <v>22000</v>
      </c>
      <c r="F1241" s="6" t="s">
        <v>6</v>
      </c>
      <c r="G1241" s="9">
        <f>tblSalaries[[#This Row],[clean Salary (in local currency)]]*VLOOKUP(tblSalaries[[#This Row],[Currency]],tblXrate[],2,FALSE)</f>
        <v>22000</v>
      </c>
      <c r="H1241" s="6" t="s">
        <v>360</v>
      </c>
      <c r="I1241" s="6" t="s">
        <v>3999</v>
      </c>
      <c r="J1241" s="6" t="s">
        <v>8</v>
      </c>
      <c r="K1241" s="6" t="str">
        <f>VLOOKUP(tblSalaries[[#This Row],[Where do you work]],tblCountries[[Actual]:[Mapping]],2,FALSE)</f>
        <v>India</v>
      </c>
      <c r="L1241" s="6" t="str">
        <f>VLOOKUP(tblSalaries[[#This Row],[clean Country]],tblCountries[[Mapping]:[Region]],2,FALSE)</f>
        <v>Asia</v>
      </c>
      <c r="M1241" s="6">
        <f>VLOOKUP(tblSalaries[[#This Row],[clean Country]],tblCountries[[Mapping]:[geo_latitude]],3,FALSE)</f>
        <v>79.718824157759499</v>
      </c>
      <c r="N1241" s="6">
        <f>VLOOKUP(tblSalaries[[#This Row],[clean Country]],tblCountries[[Mapping]:[geo_latitude]],4,FALSE)</f>
        <v>22.134914550529199</v>
      </c>
      <c r="O1241" s="6" t="s">
        <v>13</v>
      </c>
      <c r="P1241" s="6"/>
      <c r="Q1241" s="6" t="str">
        <f>IF(tblSalaries[[#This Row],[Years of Experience]]&lt;5,"&lt;5",IF(tblSalaries[[#This Row],[Years of Experience]]&lt;10,"&lt;10",IF(tblSalaries[[#This Row],[Years of Experience]]&lt;15,"&lt;15",IF(tblSalaries[[#This Row],[Years of Experience]]&lt;20,"&lt;20"," &gt;20"))))</f>
        <v>&lt;5</v>
      </c>
      <c r="R1241" s="14">
        <v>1224</v>
      </c>
      <c r="S1241" s="14">
        <f>VLOOKUP(tblSalaries[[#This Row],[clean Country]],Table3[[Country]:[GNI]],2,FALSE)</f>
        <v>3400</v>
      </c>
      <c r="T1241" s="18">
        <f>tblSalaries[[#This Row],[Salary in USD]]/tblSalaries[[#This Row],[PPP GNI]]</f>
        <v>6.4705882352941178</v>
      </c>
      <c r="U1241" s="27">
        <f>IF(ISNUMBER(VLOOKUP(tblSalaries[[#This Row],[clean Country]],calc!$B$22:$C$127,2,TRUE)),tblSalaries[[#This Row],[Salary in USD]],0.001)</f>
        <v>22000</v>
      </c>
    </row>
    <row r="1242" spans="2:21" ht="15" customHeight="1" x14ac:dyDescent="0.25">
      <c r="B1242" s="6" t="s">
        <v>2332</v>
      </c>
      <c r="C1242" s="7">
        <v>41055.063680555555</v>
      </c>
      <c r="D1242" s="8" t="s">
        <v>406</v>
      </c>
      <c r="E1242" s="6">
        <v>22000</v>
      </c>
      <c r="F1242" s="6" t="s">
        <v>6</v>
      </c>
      <c r="G1242" s="9">
        <f>tblSalaries[[#This Row],[clean Salary (in local currency)]]*VLOOKUP(tblSalaries[[#This Row],[Currency]],tblXrate[],2,FALSE)</f>
        <v>22000</v>
      </c>
      <c r="H1242" s="6" t="s">
        <v>407</v>
      </c>
      <c r="I1242" s="6" t="s">
        <v>52</v>
      </c>
      <c r="J1242" s="6" t="s">
        <v>166</v>
      </c>
      <c r="K1242" s="6" t="str">
        <f>VLOOKUP(tblSalaries[[#This Row],[Where do you work]],tblCountries[[Actual]:[Mapping]],2,FALSE)</f>
        <v>Mexico</v>
      </c>
      <c r="L1242" s="6" t="str">
        <f>VLOOKUP(tblSalaries[[#This Row],[clean Country]],tblCountries[[Mapping]:[Region]],2,FALSE)</f>
        <v>Latin America</v>
      </c>
      <c r="M1242" s="6">
        <f>VLOOKUP(tblSalaries[[#This Row],[clean Country]],tblCountries[[Mapping]:[geo_latitude]],3,FALSE)</f>
        <v>-103.373900728424</v>
      </c>
      <c r="N1242" s="6">
        <f>VLOOKUP(tblSalaries[[#This Row],[clean Country]],tblCountries[[Mapping]:[geo_latitude]],4,FALSE)</f>
        <v>23.996424387451</v>
      </c>
      <c r="O1242" s="6" t="s">
        <v>9</v>
      </c>
      <c r="P1242" s="6"/>
      <c r="Q1242" s="6" t="str">
        <f>IF(tblSalaries[[#This Row],[Years of Experience]]&lt;5,"&lt;5",IF(tblSalaries[[#This Row],[Years of Experience]]&lt;10,"&lt;10",IF(tblSalaries[[#This Row],[Years of Experience]]&lt;15,"&lt;15",IF(tblSalaries[[#This Row],[Years of Experience]]&lt;20,"&lt;20"," &gt;20"))))</f>
        <v>&lt;5</v>
      </c>
      <c r="R1242" s="14">
        <v>1225</v>
      </c>
      <c r="S1242" s="14">
        <f>VLOOKUP(tblSalaries[[#This Row],[clean Country]],Table3[[Country]:[GNI]],2,FALSE)</f>
        <v>14400</v>
      </c>
      <c r="T1242" s="18">
        <f>tblSalaries[[#This Row],[Salary in USD]]/tblSalaries[[#This Row],[PPP GNI]]</f>
        <v>1.5277777777777777</v>
      </c>
      <c r="U1242" s="27">
        <f>IF(ISNUMBER(VLOOKUP(tblSalaries[[#This Row],[clean Country]],calc!$B$22:$C$127,2,TRUE)),tblSalaries[[#This Row],[Salary in USD]],0.001)</f>
        <v>22000</v>
      </c>
    </row>
    <row r="1243" spans="2:21" ht="15" customHeight="1" x14ac:dyDescent="0.25">
      <c r="B1243" s="6" t="s">
        <v>3498</v>
      </c>
      <c r="C1243" s="7">
        <v>41060.266076388885</v>
      </c>
      <c r="D1243" s="8">
        <v>22000</v>
      </c>
      <c r="E1243" s="6">
        <v>22000</v>
      </c>
      <c r="F1243" s="6" t="s">
        <v>6</v>
      </c>
      <c r="G1243" s="9">
        <f>tblSalaries[[#This Row],[clean Salary (in local currency)]]*VLOOKUP(tblSalaries[[#This Row],[Currency]],tblXrate[],2,FALSE)</f>
        <v>22000</v>
      </c>
      <c r="H1243" s="6" t="s">
        <v>1673</v>
      </c>
      <c r="I1243" s="6" t="s">
        <v>52</v>
      </c>
      <c r="J1243" s="6" t="s">
        <v>15</v>
      </c>
      <c r="K1243" s="6" t="str">
        <f>VLOOKUP(tblSalaries[[#This Row],[Where do you work]],tblCountries[[Actual]:[Mapping]],2,FALSE)</f>
        <v>USA</v>
      </c>
      <c r="L1243" s="6" t="str">
        <f>VLOOKUP(tblSalaries[[#This Row],[clean Country]],tblCountries[[Mapping]:[Region]],2,FALSE)</f>
        <v>America</v>
      </c>
      <c r="M1243" s="6">
        <f>VLOOKUP(tblSalaries[[#This Row],[clean Country]],tblCountries[[Mapping]:[geo_latitude]],3,FALSE)</f>
        <v>-100.37109375</v>
      </c>
      <c r="N1243" s="6">
        <f>VLOOKUP(tblSalaries[[#This Row],[clean Country]],tblCountries[[Mapping]:[geo_latitude]],4,FALSE)</f>
        <v>40.580584664127599</v>
      </c>
      <c r="O1243" s="6" t="s">
        <v>9</v>
      </c>
      <c r="P1243" s="6">
        <v>3</v>
      </c>
      <c r="Q1243" s="6" t="str">
        <f>IF(tblSalaries[[#This Row],[Years of Experience]]&lt;5,"&lt;5",IF(tblSalaries[[#This Row],[Years of Experience]]&lt;10,"&lt;10",IF(tblSalaries[[#This Row],[Years of Experience]]&lt;15,"&lt;15",IF(tblSalaries[[#This Row],[Years of Experience]]&lt;20,"&lt;20"," &gt;20"))))</f>
        <v>&lt;5</v>
      </c>
      <c r="R1243" s="14">
        <v>1226</v>
      </c>
      <c r="S1243" s="14">
        <f>VLOOKUP(tblSalaries[[#This Row],[clean Country]],Table3[[Country]:[GNI]],2,FALSE)</f>
        <v>47310</v>
      </c>
      <c r="T1243" s="18">
        <f>tblSalaries[[#This Row],[Salary in USD]]/tblSalaries[[#This Row],[PPP GNI]]</f>
        <v>0.46501796660325512</v>
      </c>
      <c r="U1243" s="27">
        <f>IF(ISNUMBER(VLOOKUP(tblSalaries[[#This Row],[clean Country]],calc!$B$22:$C$127,2,TRUE)),tblSalaries[[#This Row],[Salary in USD]],0.001)</f>
        <v>1E-3</v>
      </c>
    </row>
    <row r="1244" spans="2:21" ht="15" customHeight="1" x14ac:dyDescent="0.25">
      <c r="B1244" s="6" t="s">
        <v>3687</v>
      </c>
      <c r="C1244" s="7">
        <v>41066.862210648149</v>
      </c>
      <c r="D1244" s="8">
        <v>22000</v>
      </c>
      <c r="E1244" s="6">
        <v>22000</v>
      </c>
      <c r="F1244" s="6" t="s">
        <v>6</v>
      </c>
      <c r="G1244" s="9">
        <f>tblSalaries[[#This Row],[clean Salary (in local currency)]]*VLOOKUP(tblSalaries[[#This Row],[Currency]],tblXrate[],2,FALSE)</f>
        <v>22000</v>
      </c>
      <c r="H1244" s="6" t="s">
        <v>1849</v>
      </c>
      <c r="I1244" s="6" t="s">
        <v>52</v>
      </c>
      <c r="J1244" s="6" t="s">
        <v>8</v>
      </c>
      <c r="K1244" s="6" t="str">
        <f>VLOOKUP(tblSalaries[[#This Row],[Where do you work]],tblCountries[[Actual]:[Mapping]],2,FALSE)</f>
        <v>India</v>
      </c>
      <c r="L1244" s="6" t="str">
        <f>VLOOKUP(tblSalaries[[#This Row],[clean Country]],tblCountries[[Mapping]:[Region]],2,FALSE)</f>
        <v>Asia</v>
      </c>
      <c r="M1244" s="6">
        <f>VLOOKUP(tblSalaries[[#This Row],[clean Country]],tblCountries[[Mapping]:[geo_latitude]],3,FALSE)</f>
        <v>79.718824157759499</v>
      </c>
      <c r="N1244" s="6">
        <f>VLOOKUP(tblSalaries[[#This Row],[clean Country]],tblCountries[[Mapping]:[geo_latitude]],4,FALSE)</f>
        <v>22.134914550529199</v>
      </c>
      <c r="O1244" s="6" t="s">
        <v>13</v>
      </c>
      <c r="P1244" s="6">
        <v>6</v>
      </c>
      <c r="Q1244" s="6" t="str">
        <f>IF(tblSalaries[[#This Row],[Years of Experience]]&lt;5,"&lt;5",IF(tblSalaries[[#This Row],[Years of Experience]]&lt;10,"&lt;10",IF(tblSalaries[[#This Row],[Years of Experience]]&lt;15,"&lt;15",IF(tblSalaries[[#This Row],[Years of Experience]]&lt;20,"&lt;20"," &gt;20"))))</f>
        <v>&lt;10</v>
      </c>
      <c r="R1244" s="14">
        <v>1227</v>
      </c>
      <c r="S1244" s="14">
        <f>VLOOKUP(tblSalaries[[#This Row],[clean Country]],Table3[[Country]:[GNI]],2,FALSE)</f>
        <v>3400</v>
      </c>
      <c r="T1244" s="18">
        <f>tblSalaries[[#This Row],[Salary in USD]]/tblSalaries[[#This Row],[PPP GNI]]</f>
        <v>6.4705882352941178</v>
      </c>
      <c r="U1244" s="27">
        <f>IF(ISNUMBER(VLOOKUP(tblSalaries[[#This Row],[clean Country]],calc!$B$22:$C$127,2,TRUE)),tblSalaries[[#This Row],[Salary in USD]],0.001)</f>
        <v>22000</v>
      </c>
    </row>
    <row r="1245" spans="2:21" ht="15" customHeight="1" x14ac:dyDescent="0.25">
      <c r="B1245" s="6" t="s">
        <v>3723</v>
      </c>
      <c r="C1245" s="7">
        <v>41068.786180555559</v>
      </c>
      <c r="D1245" s="8">
        <v>1230000</v>
      </c>
      <c r="E1245" s="6">
        <v>1230000</v>
      </c>
      <c r="F1245" s="6" t="s">
        <v>40</v>
      </c>
      <c r="G1245" s="9">
        <f>tblSalaries[[#This Row],[clean Salary (in local currency)]]*VLOOKUP(tblSalaries[[#This Row],[Currency]],tblXrate[],2,FALSE)</f>
        <v>21903.737525554359</v>
      </c>
      <c r="H1245" s="6" t="s">
        <v>1877</v>
      </c>
      <c r="I1245" s="6" t="s">
        <v>20</v>
      </c>
      <c r="J1245" s="6" t="s">
        <v>8</v>
      </c>
      <c r="K1245" s="6" t="str">
        <f>VLOOKUP(tblSalaries[[#This Row],[Where do you work]],tblCountries[[Actual]:[Mapping]],2,FALSE)</f>
        <v>India</v>
      </c>
      <c r="L1245" s="6" t="str">
        <f>VLOOKUP(tblSalaries[[#This Row],[clean Country]],tblCountries[[Mapping]:[Region]],2,FALSE)</f>
        <v>Asia</v>
      </c>
      <c r="M1245" s="6">
        <f>VLOOKUP(tblSalaries[[#This Row],[clean Country]],tblCountries[[Mapping]:[geo_latitude]],3,FALSE)</f>
        <v>79.718824157759499</v>
      </c>
      <c r="N1245" s="6">
        <f>VLOOKUP(tblSalaries[[#This Row],[clean Country]],tblCountries[[Mapping]:[geo_latitude]],4,FALSE)</f>
        <v>22.134914550529199</v>
      </c>
      <c r="O1245" s="6" t="s">
        <v>13</v>
      </c>
      <c r="P1245" s="6">
        <v>3</v>
      </c>
      <c r="Q1245" s="6" t="str">
        <f>IF(tblSalaries[[#This Row],[Years of Experience]]&lt;5,"&lt;5",IF(tblSalaries[[#This Row],[Years of Experience]]&lt;10,"&lt;10",IF(tblSalaries[[#This Row],[Years of Experience]]&lt;15,"&lt;15",IF(tblSalaries[[#This Row],[Years of Experience]]&lt;20,"&lt;20"," &gt;20"))))</f>
        <v>&lt;5</v>
      </c>
      <c r="R1245" s="14">
        <v>1228</v>
      </c>
      <c r="S1245" s="14">
        <f>VLOOKUP(tblSalaries[[#This Row],[clean Country]],Table3[[Country]:[GNI]],2,FALSE)</f>
        <v>3400</v>
      </c>
      <c r="T1245" s="18">
        <f>tblSalaries[[#This Row],[Salary in USD]]/tblSalaries[[#This Row],[PPP GNI]]</f>
        <v>6.4422757428101054</v>
      </c>
      <c r="U1245" s="27">
        <f>IF(ISNUMBER(VLOOKUP(tblSalaries[[#This Row],[clean Country]],calc!$B$22:$C$127,2,TRUE)),tblSalaries[[#This Row],[Salary in USD]],0.001)</f>
        <v>21903.737525554359</v>
      </c>
    </row>
    <row r="1246" spans="2:21" ht="15" customHeight="1" x14ac:dyDescent="0.25">
      <c r="B1246" s="6" t="s">
        <v>2650</v>
      </c>
      <c r="C1246" s="7">
        <v>41055.517465277779</v>
      </c>
      <c r="D1246" s="8">
        <v>21500</v>
      </c>
      <c r="E1246" s="6">
        <v>21500</v>
      </c>
      <c r="F1246" s="6" t="s">
        <v>6</v>
      </c>
      <c r="G1246" s="9">
        <f>tblSalaries[[#This Row],[clean Salary (in local currency)]]*VLOOKUP(tblSalaries[[#This Row],[Currency]],tblXrate[],2,FALSE)</f>
        <v>21500</v>
      </c>
      <c r="H1246" s="6" t="s">
        <v>756</v>
      </c>
      <c r="I1246" s="6" t="s">
        <v>20</v>
      </c>
      <c r="J1246" s="6" t="s">
        <v>8</v>
      </c>
      <c r="K1246" s="6" t="str">
        <f>VLOOKUP(tblSalaries[[#This Row],[Where do you work]],tblCountries[[Actual]:[Mapping]],2,FALSE)</f>
        <v>India</v>
      </c>
      <c r="L1246" s="6" t="str">
        <f>VLOOKUP(tblSalaries[[#This Row],[clean Country]],tblCountries[[Mapping]:[Region]],2,FALSE)</f>
        <v>Asia</v>
      </c>
      <c r="M1246" s="6">
        <f>VLOOKUP(tblSalaries[[#This Row],[clean Country]],tblCountries[[Mapping]:[geo_latitude]],3,FALSE)</f>
        <v>79.718824157759499</v>
      </c>
      <c r="N1246" s="6">
        <f>VLOOKUP(tblSalaries[[#This Row],[clean Country]],tblCountries[[Mapping]:[geo_latitude]],4,FALSE)</f>
        <v>22.134914550529199</v>
      </c>
      <c r="O1246" s="6" t="s">
        <v>9</v>
      </c>
      <c r="P1246" s="6">
        <v>9</v>
      </c>
      <c r="Q1246" s="6" t="str">
        <f>IF(tblSalaries[[#This Row],[Years of Experience]]&lt;5,"&lt;5",IF(tblSalaries[[#This Row],[Years of Experience]]&lt;10,"&lt;10",IF(tblSalaries[[#This Row],[Years of Experience]]&lt;15,"&lt;15",IF(tblSalaries[[#This Row],[Years of Experience]]&lt;20,"&lt;20"," &gt;20"))))</f>
        <v>&lt;10</v>
      </c>
      <c r="R1246" s="14">
        <v>1229</v>
      </c>
      <c r="S1246" s="14">
        <f>VLOOKUP(tblSalaries[[#This Row],[clean Country]],Table3[[Country]:[GNI]],2,FALSE)</f>
        <v>3400</v>
      </c>
      <c r="T1246" s="18">
        <f>tblSalaries[[#This Row],[Salary in USD]]/tblSalaries[[#This Row],[PPP GNI]]</f>
        <v>6.3235294117647056</v>
      </c>
      <c r="U1246" s="27">
        <f>IF(ISNUMBER(VLOOKUP(tblSalaries[[#This Row],[clean Country]],calc!$B$22:$C$127,2,TRUE)),tblSalaries[[#This Row],[Salary in USD]],0.001)</f>
        <v>21500</v>
      </c>
    </row>
    <row r="1247" spans="2:21" ht="15" customHeight="1" x14ac:dyDescent="0.25">
      <c r="B1247" s="6" t="s">
        <v>2240</v>
      </c>
      <c r="C1247" s="7">
        <v>41055.043136574073</v>
      </c>
      <c r="D1247" s="8">
        <v>1200000</v>
      </c>
      <c r="E1247" s="6">
        <v>1200000</v>
      </c>
      <c r="F1247" s="6" t="s">
        <v>40</v>
      </c>
      <c r="G1247" s="9">
        <f>tblSalaries[[#This Row],[clean Salary (in local currency)]]*VLOOKUP(tblSalaries[[#This Row],[Currency]],tblXrate[],2,FALSE)</f>
        <v>21369.500024931083</v>
      </c>
      <c r="H1247" s="6" t="s">
        <v>311</v>
      </c>
      <c r="I1247" s="6" t="s">
        <v>52</v>
      </c>
      <c r="J1247" s="6" t="s">
        <v>8</v>
      </c>
      <c r="K1247" s="6" t="str">
        <f>VLOOKUP(tblSalaries[[#This Row],[Where do you work]],tblCountries[[Actual]:[Mapping]],2,FALSE)</f>
        <v>India</v>
      </c>
      <c r="L1247" s="6" t="str">
        <f>VLOOKUP(tblSalaries[[#This Row],[clean Country]],tblCountries[[Mapping]:[Region]],2,FALSE)</f>
        <v>Asia</v>
      </c>
      <c r="M1247" s="6">
        <f>VLOOKUP(tblSalaries[[#This Row],[clean Country]],tblCountries[[Mapping]:[geo_latitude]],3,FALSE)</f>
        <v>79.718824157759499</v>
      </c>
      <c r="N1247" s="6">
        <f>VLOOKUP(tblSalaries[[#This Row],[clean Country]],tblCountries[[Mapping]:[geo_latitude]],4,FALSE)</f>
        <v>22.134914550529199</v>
      </c>
      <c r="O1247" s="6" t="s">
        <v>18</v>
      </c>
      <c r="P1247" s="6"/>
      <c r="Q1247" s="6" t="str">
        <f>IF(tblSalaries[[#This Row],[Years of Experience]]&lt;5,"&lt;5",IF(tblSalaries[[#This Row],[Years of Experience]]&lt;10,"&lt;10",IF(tblSalaries[[#This Row],[Years of Experience]]&lt;15,"&lt;15",IF(tblSalaries[[#This Row],[Years of Experience]]&lt;20,"&lt;20"," &gt;20"))))</f>
        <v>&lt;5</v>
      </c>
      <c r="R1247" s="14">
        <v>1230</v>
      </c>
      <c r="S1247" s="14">
        <f>VLOOKUP(tblSalaries[[#This Row],[clean Country]],Table3[[Country]:[GNI]],2,FALSE)</f>
        <v>3400</v>
      </c>
      <c r="T1247" s="18">
        <f>tblSalaries[[#This Row],[Salary in USD]]/tblSalaries[[#This Row],[PPP GNI]]</f>
        <v>6.2851470661562008</v>
      </c>
      <c r="U1247" s="27">
        <f>IF(ISNUMBER(VLOOKUP(tblSalaries[[#This Row],[clean Country]],calc!$B$22:$C$127,2,TRUE)),tblSalaries[[#This Row],[Salary in USD]],0.001)</f>
        <v>21369.500024931083</v>
      </c>
    </row>
    <row r="1248" spans="2:21" ht="15" customHeight="1" x14ac:dyDescent="0.25">
      <c r="B1248" s="6" t="s">
        <v>2763</v>
      </c>
      <c r="C1248" s="7">
        <v>41055.739282407405</v>
      </c>
      <c r="D1248" s="8" t="s">
        <v>886</v>
      </c>
      <c r="E1248" s="6">
        <v>1200000</v>
      </c>
      <c r="F1248" s="6" t="s">
        <v>40</v>
      </c>
      <c r="G1248" s="9">
        <f>tblSalaries[[#This Row],[clean Salary (in local currency)]]*VLOOKUP(tblSalaries[[#This Row],[Currency]],tblXrate[],2,FALSE)</f>
        <v>21369.500024931083</v>
      </c>
      <c r="H1248" s="6" t="s">
        <v>887</v>
      </c>
      <c r="I1248" s="6" t="s">
        <v>52</v>
      </c>
      <c r="J1248" s="6" t="s">
        <v>8</v>
      </c>
      <c r="K1248" s="6" t="str">
        <f>VLOOKUP(tblSalaries[[#This Row],[Where do you work]],tblCountries[[Actual]:[Mapping]],2,FALSE)</f>
        <v>India</v>
      </c>
      <c r="L1248" s="6" t="str">
        <f>VLOOKUP(tblSalaries[[#This Row],[clean Country]],tblCountries[[Mapping]:[Region]],2,FALSE)</f>
        <v>Asia</v>
      </c>
      <c r="M1248" s="6">
        <f>VLOOKUP(tblSalaries[[#This Row],[clean Country]],tblCountries[[Mapping]:[geo_latitude]],3,FALSE)</f>
        <v>79.718824157759499</v>
      </c>
      <c r="N1248" s="6">
        <f>VLOOKUP(tblSalaries[[#This Row],[clean Country]],tblCountries[[Mapping]:[geo_latitude]],4,FALSE)</f>
        <v>22.134914550529199</v>
      </c>
      <c r="O1248" s="6" t="s">
        <v>13</v>
      </c>
      <c r="P1248" s="6">
        <v>14</v>
      </c>
      <c r="Q1248" s="6" t="str">
        <f>IF(tblSalaries[[#This Row],[Years of Experience]]&lt;5,"&lt;5",IF(tblSalaries[[#This Row],[Years of Experience]]&lt;10,"&lt;10",IF(tblSalaries[[#This Row],[Years of Experience]]&lt;15,"&lt;15",IF(tblSalaries[[#This Row],[Years of Experience]]&lt;20,"&lt;20"," &gt;20"))))</f>
        <v>&lt;15</v>
      </c>
      <c r="R1248" s="14">
        <v>1231</v>
      </c>
      <c r="S1248" s="14">
        <f>VLOOKUP(tblSalaries[[#This Row],[clean Country]],Table3[[Country]:[GNI]],2,FALSE)</f>
        <v>3400</v>
      </c>
      <c r="T1248" s="18">
        <f>tblSalaries[[#This Row],[Salary in USD]]/tblSalaries[[#This Row],[PPP GNI]]</f>
        <v>6.2851470661562008</v>
      </c>
      <c r="U1248" s="27">
        <f>IF(ISNUMBER(VLOOKUP(tblSalaries[[#This Row],[clean Country]],calc!$B$22:$C$127,2,TRUE)),tblSalaries[[#This Row],[Salary in USD]],0.001)</f>
        <v>21369.500024931083</v>
      </c>
    </row>
    <row r="1249" spans="2:21" ht="15" customHeight="1" x14ac:dyDescent="0.25">
      <c r="B1249" s="6" t="s">
        <v>2836</v>
      </c>
      <c r="C1249" s="7">
        <v>41056.022986111115</v>
      </c>
      <c r="D1249" s="8" t="s">
        <v>972</v>
      </c>
      <c r="E1249" s="6">
        <v>1200000</v>
      </c>
      <c r="F1249" s="6" t="s">
        <v>40</v>
      </c>
      <c r="G1249" s="9">
        <f>tblSalaries[[#This Row],[clean Salary (in local currency)]]*VLOOKUP(tblSalaries[[#This Row],[Currency]],tblXrate[],2,FALSE)</f>
        <v>21369.500024931083</v>
      </c>
      <c r="H1249" s="6" t="s">
        <v>204</v>
      </c>
      <c r="I1249" s="6" t="s">
        <v>52</v>
      </c>
      <c r="J1249" s="6" t="s">
        <v>8</v>
      </c>
      <c r="K1249" s="6" t="str">
        <f>VLOOKUP(tblSalaries[[#This Row],[Where do you work]],tblCountries[[Actual]:[Mapping]],2,FALSE)</f>
        <v>India</v>
      </c>
      <c r="L1249" s="6" t="str">
        <f>VLOOKUP(tblSalaries[[#This Row],[clean Country]],tblCountries[[Mapping]:[Region]],2,FALSE)</f>
        <v>Asia</v>
      </c>
      <c r="M1249" s="6">
        <f>VLOOKUP(tblSalaries[[#This Row],[clean Country]],tblCountries[[Mapping]:[geo_latitude]],3,FALSE)</f>
        <v>79.718824157759499</v>
      </c>
      <c r="N1249" s="6">
        <f>VLOOKUP(tblSalaries[[#This Row],[clean Country]],tblCountries[[Mapping]:[geo_latitude]],4,FALSE)</f>
        <v>22.134914550529199</v>
      </c>
      <c r="O1249" s="6" t="s">
        <v>25</v>
      </c>
      <c r="P1249" s="6">
        <v>18</v>
      </c>
      <c r="Q1249" s="6" t="str">
        <f>IF(tblSalaries[[#This Row],[Years of Experience]]&lt;5,"&lt;5",IF(tblSalaries[[#This Row],[Years of Experience]]&lt;10,"&lt;10",IF(tblSalaries[[#This Row],[Years of Experience]]&lt;15,"&lt;15",IF(tblSalaries[[#This Row],[Years of Experience]]&lt;20,"&lt;20"," &gt;20"))))</f>
        <v>&lt;20</v>
      </c>
      <c r="R1249" s="14">
        <v>1232</v>
      </c>
      <c r="S1249" s="14">
        <f>VLOOKUP(tblSalaries[[#This Row],[clean Country]],Table3[[Country]:[GNI]],2,FALSE)</f>
        <v>3400</v>
      </c>
      <c r="T1249" s="18">
        <f>tblSalaries[[#This Row],[Salary in USD]]/tblSalaries[[#This Row],[PPP GNI]]</f>
        <v>6.2851470661562008</v>
      </c>
      <c r="U1249" s="27">
        <f>IF(ISNUMBER(VLOOKUP(tblSalaries[[#This Row],[clean Country]],calc!$B$22:$C$127,2,TRUE)),tblSalaries[[#This Row],[Salary in USD]],0.001)</f>
        <v>21369.500024931083</v>
      </c>
    </row>
    <row r="1250" spans="2:21" ht="15" customHeight="1" x14ac:dyDescent="0.25">
      <c r="B1250" s="6" t="s">
        <v>2886</v>
      </c>
      <c r="C1250" s="7">
        <v>41056.602465277778</v>
      </c>
      <c r="D1250" s="8" t="s">
        <v>1035</v>
      </c>
      <c r="E1250" s="6">
        <v>1200000</v>
      </c>
      <c r="F1250" s="6" t="s">
        <v>40</v>
      </c>
      <c r="G1250" s="9">
        <f>tblSalaries[[#This Row],[clean Salary (in local currency)]]*VLOOKUP(tblSalaries[[#This Row],[Currency]],tblXrate[],2,FALSE)</f>
        <v>21369.500024931083</v>
      </c>
      <c r="H1250" s="6" t="s">
        <v>1036</v>
      </c>
      <c r="I1250" s="6" t="s">
        <v>4001</v>
      </c>
      <c r="J1250" s="6" t="s">
        <v>8</v>
      </c>
      <c r="K1250" s="6" t="str">
        <f>VLOOKUP(tblSalaries[[#This Row],[Where do you work]],tblCountries[[Actual]:[Mapping]],2,FALSE)</f>
        <v>India</v>
      </c>
      <c r="L1250" s="6" t="str">
        <f>VLOOKUP(tblSalaries[[#This Row],[clean Country]],tblCountries[[Mapping]:[Region]],2,FALSE)</f>
        <v>Asia</v>
      </c>
      <c r="M1250" s="6">
        <f>VLOOKUP(tblSalaries[[#This Row],[clean Country]],tblCountries[[Mapping]:[geo_latitude]],3,FALSE)</f>
        <v>79.718824157759499</v>
      </c>
      <c r="N1250" s="6">
        <f>VLOOKUP(tblSalaries[[#This Row],[clean Country]],tblCountries[[Mapping]:[geo_latitude]],4,FALSE)</f>
        <v>22.134914550529199</v>
      </c>
      <c r="O1250" s="6" t="s">
        <v>9</v>
      </c>
      <c r="P1250" s="6">
        <v>17</v>
      </c>
      <c r="Q1250" s="6" t="str">
        <f>IF(tblSalaries[[#This Row],[Years of Experience]]&lt;5,"&lt;5",IF(tblSalaries[[#This Row],[Years of Experience]]&lt;10,"&lt;10",IF(tblSalaries[[#This Row],[Years of Experience]]&lt;15,"&lt;15",IF(tblSalaries[[#This Row],[Years of Experience]]&lt;20,"&lt;20"," &gt;20"))))</f>
        <v>&lt;20</v>
      </c>
      <c r="R1250" s="14">
        <v>1233</v>
      </c>
      <c r="S1250" s="14">
        <f>VLOOKUP(tblSalaries[[#This Row],[clean Country]],Table3[[Country]:[GNI]],2,FALSE)</f>
        <v>3400</v>
      </c>
      <c r="T1250" s="18">
        <f>tblSalaries[[#This Row],[Salary in USD]]/tblSalaries[[#This Row],[PPP GNI]]</f>
        <v>6.2851470661562008</v>
      </c>
      <c r="U1250" s="27">
        <f>IF(ISNUMBER(VLOOKUP(tblSalaries[[#This Row],[clean Country]],calc!$B$22:$C$127,2,TRUE)),tblSalaries[[#This Row],[Salary in USD]],0.001)</f>
        <v>21369.500024931083</v>
      </c>
    </row>
    <row r="1251" spans="2:21" ht="15" customHeight="1" x14ac:dyDescent="0.25">
      <c r="B1251" s="6" t="s">
        <v>2983</v>
      </c>
      <c r="C1251" s="7">
        <v>41057.405243055553</v>
      </c>
      <c r="D1251" s="8" t="s">
        <v>1128</v>
      </c>
      <c r="E1251" s="6">
        <v>1200000</v>
      </c>
      <c r="F1251" s="6" t="s">
        <v>40</v>
      </c>
      <c r="G1251" s="9">
        <f>tblSalaries[[#This Row],[clean Salary (in local currency)]]*VLOOKUP(tblSalaries[[#This Row],[Currency]],tblXrate[],2,FALSE)</f>
        <v>21369.500024931083</v>
      </c>
      <c r="H1251" s="6" t="s">
        <v>76</v>
      </c>
      <c r="I1251" s="6" t="s">
        <v>356</v>
      </c>
      <c r="J1251" s="6" t="s">
        <v>8</v>
      </c>
      <c r="K1251" s="6" t="str">
        <f>VLOOKUP(tblSalaries[[#This Row],[Where do you work]],tblCountries[[Actual]:[Mapping]],2,FALSE)</f>
        <v>India</v>
      </c>
      <c r="L1251" s="6" t="str">
        <f>VLOOKUP(tblSalaries[[#This Row],[clean Country]],tblCountries[[Mapping]:[Region]],2,FALSE)</f>
        <v>Asia</v>
      </c>
      <c r="M1251" s="6">
        <f>VLOOKUP(tblSalaries[[#This Row],[clean Country]],tblCountries[[Mapping]:[geo_latitude]],3,FALSE)</f>
        <v>79.718824157759499</v>
      </c>
      <c r="N1251" s="6">
        <f>VLOOKUP(tblSalaries[[#This Row],[clean Country]],tblCountries[[Mapping]:[geo_latitude]],4,FALSE)</f>
        <v>22.134914550529199</v>
      </c>
      <c r="O1251" s="6" t="s">
        <v>13</v>
      </c>
      <c r="P1251" s="6">
        <v>6</v>
      </c>
      <c r="Q1251" s="6" t="str">
        <f>IF(tblSalaries[[#This Row],[Years of Experience]]&lt;5,"&lt;5",IF(tblSalaries[[#This Row],[Years of Experience]]&lt;10,"&lt;10",IF(tblSalaries[[#This Row],[Years of Experience]]&lt;15,"&lt;15",IF(tblSalaries[[#This Row],[Years of Experience]]&lt;20,"&lt;20"," &gt;20"))))</f>
        <v>&lt;10</v>
      </c>
      <c r="R1251" s="14">
        <v>1234</v>
      </c>
      <c r="S1251" s="14">
        <f>VLOOKUP(tblSalaries[[#This Row],[clean Country]],Table3[[Country]:[GNI]],2,FALSE)</f>
        <v>3400</v>
      </c>
      <c r="T1251" s="18">
        <f>tblSalaries[[#This Row],[Salary in USD]]/tblSalaries[[#This Row],[PPP GNI]]</f>
        <v>6.2851470661562008</v>
      </c>
      <c r="U1251" s="27">
        <f>IF(ISNUMBER(VLOOKUP(tblSalaries[[#This Row],[clean Country]],calc!$B$22:$C$127,2,TRUE)),tblSalaries[[#This Row],[Salary in USD]],0.001)</f>
        <v>21369.500024931083</v>
      </c>
    </row>
    <row r="1252" spans="2:21" ht="15" customHeight="1" x14ac:dyDescent="0.25">
      <c r="B1252" s="6" t="s">
        <v>3037</v>
      </c>
      <c r="C1252" s="7">
        <v>41057.592268518521</v>
      </c>
      <c r="D1252" s="8" t="s">
        <v>1191</v>
      </c>
      <c r="E1252" s="6">
        <v>1200000</v>
      </c>
      <c r="F1252" s="6" t="s">
        <v>40</v>
      </c>
      <c r="G1252" s="9">
        <f>tblSalaries[[#This Row],[clean Salary (in local currency)]]*VLOOKUP(tblSalaries[[#This Row],[Currency]],tblXrate[],2,FALSE)</f>
        <v>21369.500024931083</v>
      </c>
      <c r="H1252" s="6" t="s">
        <v>939</v>
      </c>
      <c r="I1252" s="6" t="s">
        <v>52</v>
      </c>
      <c r="J1252" s="6" t="s">
        <v>8</v>
      </c>
      <c r="K1252" s="6" t="str">
        <f>VLOOKUP(tblSalaries[[#This Row],[Where do you work]],tblCountries[[Actual]:[Mapping]],2,FALSE)</f>
        <v>India</v>
      </c>
      <c r="L1252" s="6" t="str">
        <f>VLOOKUP(tblSalaries[[#This Row],[clean Country]],tblCountries[[Mapping]:[Region]],2,FALSE)</f>
        <v>Asia</v>
      </c>
      <c r="M1252" s="6">
        <f>VLOOKUP(tblSalaries[[#This Row],[clean Country]],tblCountries[[Mapping]:[geo_latitude]],3,FALSE)</f>
        <v>79.718824157759499</v>
      </c>
      <c r="N1252" s="6">
        <f>VLOOKUP(tblSalaries[[#This Row],[clean Country]],tblCountries[[Mapping]:[geo_latitude]],4,FALSE)</f>
        <v>22.134914550529199</v>
      </c>
      <c r="O1252" s="6" t="s">
        <v>18</v>
      </c>
      <c r="P1252" s="6">
        <v>2</v>
      </c>
      <c r="Q1252" s="6" t="str">
        <f>IF(tblSalaries[[#This Row],[Years of Experience]]&lt;5,"&lt;5",IF(tblSalaries[[#This Row],[Years of Experience]]&lt;10,"&lt;10",IF(tblSalaries[[#This Row],[Years of Experience]]&lt;15,"&lt;15",IF(tblSalaries[[#This Row],[Years of Experience]]&lt;20,"&lt;20"," &gt;20"))))</f>
        <v>&lt;5</v>
      </c>
      <c r="R1252" s="14">
        <v>1235</v>
      </c>
      <c r="S1252" s="14">
        <f>VLOOKUP(tblSalaries[[#This Row],[clean Country]],Table3[[Country]:[GNI]],2,FALSE)</f>
        <v>3400</v>
      </c>
      <c r="T1252" s="18">
        <f>tblSalaries[[#This Row],[Salary in USD]]/tblSalaries[[#This Row],[PPP GNI]]</f>
        <v>6.2851470661562008</v>
      </c>
      <c r="U1252" s="27">
        <f>IF(ISNUMBER(VLOOKUP(tblSalaries[[#This Row],[clean Country]],calc!$B$22:$C$127,2,TRUE)),tblSalaries[[#This Row],[Salary in USD]],0.001)</f>
        <v>21369.500024931083</v>
      </c>
    </row>
    <row r="1253" spans="2:21" ht="15" customHeight="1" x14ac:dyDescent="0.25">
      <c r="B1253" s="6" t="s">
        <v>3051</v>
      </c>
      <c r="C1253" s="7">
        <v>41057.618090277778</v>
      </c>
      <c r="D1253" s="8">
        <v>100000</v>
      </c>
      <c r="E1253" s="6">
        <v>1200000</v>
      </c>
      <c r="F1253" s="6" t="s">
        <v>40</v>
      </c>
      <c r="G1253" s="9">
        <f>tblSalaries[[#This Row],[clean Salary (in local currency)]]*VLOOKUP(tblSalaries[[#This Row],[Currency]],tblXrate[],2,FALSE)</f>
        <v>21369.500024931083</v>
      </c>
      <c r="H1253" s="6" t="s">
        <v>725</v>
      </c>
      <c r="I1253" s="6" t="s">
        <v>20</v>
      </c>
      <c r="J1253" s="6" t="s">
        <v>8</v>
      </c>
      <c r="K1253" s="6" t="str">
        <f>VLOOKUP(tblSalaries[[#This Row],[Where do you work]],tblCountries[[Actual]:[Mapping]],2,FALSE)</f>
        <v>India</v>
      </c>
      <c r="L1253" s="6" t="str">
        <f>VLOOKUP(tblSalaries[[#This Row],[clean Country]],tblCountries[[Mapping]:[Region]],2,FALSE)</f>
        <v>Asia</v>
      </c>
      <c r="M1253" s="6">
        <f>VLOOKUP(tblSalaries[[#This Row],[clean Country]],tblCountries[[Mapping]:[geo_latitude]],3,FALSE)</f>
        <v>79.718824157759499</v>
      </c>
      <c r="N1253" s="6">
        <f>VLOOKUP(tblSalaries[[#This Row],[clean Country]],tblCountries[[Mapping]:[geo_latitude]],4,FALSE)</f>
        <v>22.134914550529199</v>
      </c>
      <c r="O1253" s="6" t="s">
        <v>9</v>
      </c>
      <c r="P1253" s="6">
        <v>7</v>
      </c>
      <c r="Q1253" s="6" t="str">
        <f>IF(tblSalaries[[#This Row],[Years of Experience]]&lt;5,"&lt;5",IF(tblSalaries[[#This Row],[Years of Experience]]&lt;10,"&lt;10",IF(tblSalaries[[#This Row],[Years of Experience]]&lt;15,"&lt;15",IF(tblSalaries[[#This Row],[Years of Experience]]&lt;20,"&lt;20"," &gt;20"))))</f>
        <v>&lt;10</v>
      </c>
      <c r="R1253" s="14">
        <v>1236</v>
      </c>
      <c r="S1253" s="14">
        <f>VLOOKUP(tblSalaries[[#This Row],[clean Country]],Table3[[Country]:[GNI]],2,FALSE)</f>
        <v>3400</v>
      </c>
      <c r="T1253" s="18">
        <f>tblSalaries[[#This Row],[Salary in USD]]/tblSalaries[[#This Row],[PPP GNI]]</f>
        <v>6.2851470661562008</v>
      </c>
      <c r="U1253" s="27">
        <f>IF(ISNUMBER(VLOOKUP(tblSalaries[[#This Row],[clean Country]],calc!$B$22:$C$127,2,TRUE)),tblSalaries[[#This Row],[Salary in USD]],0.001)</f>
        <v>21369.500024931083</v>
      </c>
    </row>
    <row r="1254" spans="2:21" ht="15" customHeight="1" x14ac:dyDescent="0.25">
      <c r="B1254" s="6" t="s">
        <v>3066</v>
      </c>
      <c r="C1254" s="7">
        <v>41057.650960648149</v>
      </c>
      <c r="D1254" s="8">
        <v>1200000</v>
      </c>
      <c r="E1254" s="6">
        <v>1200000</v>
      </c>
      <c r="F1254" s="6" t="s">
        <v>40</v>
      </c>
      <c r="G1254" s="9">
        <f>tblSalaries[[#This Row],[clean Salary (in local currency)]]*VLOOKUP(tblSalaries[[#This Row],[Currency]],tblXrate[],2,FALSE)</f>
        <v>21369.500024931083</v>
      </c>
      <c r="H1254" s="6" t="s">
        <v>1219</v>
      </c>
      <c r="I1254" s="6" t="s">
        <v>488</v>
      </c>
      <c r="J1254" s="6" t="s">
        <v>8</v>
      </c>
      <c r="K1254" s="6" t="str">
        <f>VLOOKUP(tblSalaries[[#This Row],[Where do you work]],tblCountries[[Actual]:[Mapping]],2,FALSE)</f>
        <v>India</v>
      </c>
      <c r="L1254" s="6" t="str">
        <f>VLOOKUP(tblSalaries[[#This Row],[clean Country]],tblCountries[[Mapping]:[Region]],2,FALSE)</f>
        <v>Asia</v>
      </c>
      <c r="M1254" s="6">
        <f>VLOOKUP(tblSalaries[[#This Row],[clean Country]],tblCountries[[Mapping]:[geo_latitude]],3,FALSE)</f>
        <v>79.718824157759499</v>
      </c>
      <c r="N1254" s="6">
        <f>VLOOKUP(tblSalaries[[#This Row],[clean Country]],tblCountries[[Mapping]:[geo_latitude]],4,FALSE)</f>
        <v>22.134914550529199</v>
      </c>
      <c r="O1254" s="6" t="s">
        <v>9</v>
      </c>
      <c r="P1254" s="6">
        <v>8</v>
      </c>
      <c r="Q1254" s="6" t="str">
        <f>IF(tblSalaries[[#This Row],[Years of Experience]]&lt;5,"&lt;5",IF(tblSalaries[[#This Row],[Years of Experience]]&lt;10,"&lt;10",IF(tblSalaries[[#This Row],[Years of Experience]]&lt;15,"&lt;15",IF(tblSalaries[[#This Row],[Years of Experience]]&lt;20,"&lt;20"," &gt;20"))))</f>
        <v>&lt;10</v>
      </c>
      <c r="R1254" s="14">
        <v>1237</v>
      </c>
      <c r="S1254" s="14">
        <f>VLOOKUP(tblSalaries[[#This Row],[clean Country]],Table3[[Country]:[GNI]],2,FALSE)</f>
        <v>3400</v>
      </c>
      <c r="T1254" s="18">
        <f>tblSalaries[[#This Row],[Salary in USD]]/tblSalaries[[#This Row],[PPP GNI]]</f>
        <v>6.2851470661562008</v>
      </c>
      <c r="U1254" s="27">
        <f>IF(ISNUMBER(VLOOKUP(tblSalaries[[#This Row],[clean Country]],calc!$B$22:$C$127,2,TRUE)),tblSalaries[[#This Row],[Salary in USD]],0.001)</f>
        <v>21369.500024931083</v>
      </c>
    </row>
    <row r="1255" spans="2:21" ht="15" customHeight="1" x14ac:dyDescent="0.25">
      <c r="B1255" s="6" t="s">
        <v>3091</v>
      </c>
      <c r="C1255" s="7">
        <v>41057.698240740741</v>
      </c>
      <c r="D1255" s="8">
        <v>100000</v>
      </c>
      <c r="E1255" s="6">
        <v>1200000</v>
      </c>
      <c r="F1255" s="6" t="s">
        <v>40</v>
      </c>
      <c r="G1255" s="9">
        <f>tblSalaries[[#This Row],[clean Salary (in local currency)]]*VLOOKUP(tblSalaries[[#This Row],[Currency]],tblXrate[],2,FALSE)</f>
        <v>21369.500024931083</v>
      </c>
      <c r="H1255" s="6" t="s">
        <v>1240</v>
      </c>
      <c r="I1255" s="6" t="s">
        <v>52</v>
      </c>
      <c r="J1255" s="6" t="s">
        <v>8</v>
      </c>
      <c r="K1255" s="6" t="str">
        <f>VLOOKUP(tblSalaries[[#This Row],[Where do you work]],tblCountries[[Actual]:[Mapping]],2,FALSE)</f>
        <v>India</v>
      </c>
      <c r="L1255" s="6" t="str">
        <f>VLOOKUP(tblSalaries[[#This Row],[clean Country]],tblCountries[[Mapping]:[Region]],2,FALSE)</f>
        <v>Asia</v>
      </c>
      <c r="M1255" s="6">
        <f>VLOOKUP(tblSalaries[[#This Row],[clean Country]],tblCountries[[Mapping]:[geo_latitude]],3,FALSE)</f>
        <v>79.718824157759499</v>
      </c>
      <c r="N1255" s="6">
        <f>VLOOKUP(tblSalaries[[#This Row],[clean Country]],tblCountries[[Mapping]:[geo_latitude]],4,FALSE)</f>
        <v>22.134914550529199</v>
      </c>
      <c r="O1255" s="6" t="s">
        <v>18</v>
      </c>
      <c r="P1255" s="6">
        <v>5</v>
      </c>
      <c r="Q1255" s="6" t="str">
        <f>IF(tblSalaries[[#This Row],[Years of Experience]]&lt;5,"&lt;5",IF(tblSalaries[[#This Row],[Years of Experience]]&lt;10,"&lt;10",IF(tblSalaries[[#This Row],[Years of Experience]]&lt;15,"&lt;15",IF(tblSalaries[[#This Row],[Years of Experience]]&lt;20,"&lt;20"," &gt;20"))))</f>
        <v>&lt;10</v>
      </c>
      <c r="R1255" s="14">
        <v>1238</v>
      </c>
      <c r="S1255" s="14">
        <f>VLOOKUP(tblSalaries[[#This Row],[clean Country]],Table3[[Country]:[GNI]],2,FALSE)</f>
        <v>3400</v>
      </c>
      <c r="T1255" s="18">
        <f>tblSalaries[[#This Row],[Salary in USD]]/tblSalaries[[#This Row],[PPP GNI]]</f>
        <v>6.2851470661562008</v>
      </c>
      <c r="U1255" s="27">
        <f>IF(ISNUMBER(VLOOKUP(tblSalaries[[#This Row],[clean Country]],calc!$B$22:$C$127,2,TRUE)),tblSalaries[[#This Row],[Salary in USD]],0.001)</f>
        <v>21369.500024931083</v>
      </c>
    </row>
    <row r="1256" spans="2:21" ht="15" customHeight="1" x14ac:dyDescent="0.25">
      <c r="B1256" s="6" t="s">
        <v>3294</v>
      </c>
      <c r="C1256" s="7">
        <v>41058.642187500001</v>
      </c>
      <c r="D1256" s="8">
        <v>1200000</v>
      </c>
      <c r="E1256" s="6">
        <v>1200000</v>
      </c>
      <c r="F1256" s="6" t="s">
        <v>40</v>
      </c>
      <c r="G1256" s="9">
        <f>tblSalaries[[#This Row],[clean Salary (in local currency)]]*VLOOKUP(tblSalaries[[#This Row],[Currency]],tblXrate[],2,FALSE)</f>
        <v>21369.500024931083</v>
      </c>
      <c r="H1256" s="6" t="s">
        <v>1478</v>
      </c>
      <c r="I1256" s="6" t="s">
        <v>52</v>
      </c>
      <c r="J1256" s="6" t="s">
        <v>8</v>
      </c>
      <c r="K1256" s="6" t="str">
        <f>VLOOKUP(tblSalaries[[#This Row],[Where do you work]],tblCountries[[Actual]:[Mapping]],2,FALSE)</f>
        <v>India</v>
      </c>
      <c r="L1256" s="6" t="str">
        <f>VLOOKUP(tblSalaries[[#This Row],[clean Country]],tblCountries[[Mapping]:[Region]],2,FALSE)</f>
        <v>Asia</v>
      </c>
      <c r="M1256" s="6">
        <f>VLOOKUP(tblSalaries[[#This Row],[clean Country]],tblCountries[[Mapping]:[geo_latitude]],3,FALSE)</f>
        <v>79.718824157759499</v>
      </c>
      <c r="N1256" s="6">
        <f>VLOOKUP(tblSalaries[[#This Row],[clean Country]],tblCountries[[Mapping]:[geo_latitude]],4,FALSE)</f>
        <v>22.134914550529199</v>
      </c>
      <c r="O1256" s="6" t="s">
        <v>9</v>
      </c>
      <c r="P1256" s="6">
        <v>9</v>
      </c>
      <c r="Q1256" s="6" t="str">
        <f>IF(tblSalaries[[#This Row],[Years of Experience]]&lt;5,"&lt;5",IF(tblSalaries[[#This Row],[Years of Experience]]&lt;10,"&lt;10",IF(tblSalaries[[#This Row],[Years of Experience]]&lt;15,"&lt;15",IF(tblSalaries[[#This Row],[Years of Experience]]&lt;20,"&lt;20"," &gt;20"))))</f>
        <v>&lt;10</v>
      </c>
      <c r="R1256" s="14">
        <v>1239</v>
      </c>
      <c r="S1256" s="14">
        <f>VLOOKUP(tblSalaries[[#This Row],[clean Country]],Table3[[Country]:[GNI]],2,FALSE)</f>
        <v>3400</v>
      </c>
      <c r="T1256" s="18">
        <f>tblSalaries[[#This Row],[Salary in USD]]/tblSalaries[[#This Row],[PPP GNI]]</f>
        <v>6.2851470661562008</v>
      </c>
      <c r="U1256" s="27">
        <f>IF(ISNUMBER(VLOOKUP(tblSalaries[[#This Row],[clean Country]],calc!$B$22:$C$127,2,TRUE)),tblSalaries[[#This Row],[Salary in USD]],0.001)</f>
        <v>21369.500024931083</v>
      </c>
    </row>
    <row r="1257" spans="2:21" ht="15" customHeight="1" x14ac:dyDescent="0.25">
      <c r="B1257" s="6" t="s">
        <v>3317</v>
      </c>
      <c r="C1257" s="7">
        <v>41058.729664351849</v>
      </c>
      <c r="D1257" s="8">
        <v>1200000</v>
      </c>
      <c r="E1257" s="6">
        <v>1200000</v>
      </c>
      <c r="F1257" s="6" t="s">
        <v>40</v>
      </c>
      <c r="G1257" s="9">
        <f>tblSalaries[[#This Row],[clean Salary (in local currency)]]*VLOOKUP(tblSalaries[[#This Row],[Currency]],tblXrate[],2,FALSE)</f>
        <v>21369.500024931083</v>
      </c>
      <c r="H1257" s="6" t="s">
        <v>356</v>
      </c>
      <c r="I1257" s="6" t="s">
        <v>356</v>
      </c>
      <c r="J1257" s="6" t="s">
        <v>8</v>
      </c>
      <c r="K1257" s="6" t="str">
        <f>VLOOKUP(tblSalaries[[#This Row],[Where do you work]],tblCountries[[Actual]:[Mapping]],2,FALSE)</f>
        <v>India</v>
      </c>
      <c r="L1257" s="6" t="str">
        <f>VLOOKUP(tblSalaries[[#This Row],[clean Country]],tblCountries[[Mapping]:[Region]],2,FALSE)</f>
        <v>Asia</v>
      </c>
      <c r="M1257" s="6">
        <f>VLOOKUP(tblSalaries[[#This Row],[clean Country]],tblCountries[[Mapping]:[geo_latitude]],3,FALSE)</f>
        <v>79.718824157759499</v>
      </c>
      <c r="N1257" s="6">
        <f>VLOOKUP(tblSalaries[[#This Row],[clean Country]],tblCountries[[Mapping]:[geo_latitude]],4,FALSE)</f>
        <v>22.134914550529199</v>
      </c>
      <c r="O1257" s="6" t="s">
        <v>18</v>
      </c>
      <c r="P1257" s="6">
        <v>21</v>
      </c>
      <c r="Q1257" s="6" t="str">
        <f>IF(tblSalaries[[#This Row],[Years of Experience]]&lt;5,"&lt;5",IF(tblSalaries[[#This Row],[Years of Experience]]&lt;10,"&lt;10",IF(tblSalaries[[#This Row],[Years of Experience]]&lt;15,"&lt;15",IF(tblSalaries[[#This Row],[Years of Experience]]&lt;20,"&lt;20"," &gt;20"))))</f>
        <v xml:space="preserve"> &gt;20</v>
      </c>
      <c r="R1257" s="14">
        <v>1240</v>
      </c>
      <c r="S1257" s="14">
        <f>VLOOKUP(tblSalaries[[#This Row],[clean Country]],Table3[[Country]:[GNI]],2,FALSE)</f>
        <v>3400</v>
      </c>
      <c r="T1257" s="18">
        <f>tblSalaries[[#This Row],[Salary in USD]]/tblSalaries[[#This Row],[PPP GNI]]</f>
        <v>6.2851470661562008</v>
      </c>
      <c r="U1257" s="27">
        <f>IF(ISNUMBER(VLOOKUP(tblSalaries[[#This Row],[clean Country]],calc!$B$22:$C$127,2,TRUE)),tblSalaries[[#This Row],[Salary in USD]],0.001)</f>
        <v>21369.500024931083</v>
      </c>
    </row>
    <row r="1258" spans="2:21" ht="15" customHeight="1" x14ac:dyDescent="0.25">
      <c r="B1258" s="6" t="s">
        <v>3799</v>
      </c>
      <c r="C1258" s="7">
        <v>41073.81962962963</v>
      </c>
      <c r="D1258" s="8">
        <v>1200000</v>
      </c>
      <c r="E1258" s="6">
        <v>1200000</v>
      </c>
      <c r="F1258" s="6" t="s">
        <v>40</v>
      </c>
      <c r="G1258" s="9">
        <f>tblSalaries[[#This Row],[clean Salary (in local currency)]]*VLOOKUP(tblSalaries[[#This Row],[Currency]],tblXrate[],2,FALSE)</f>
        <v>21369.500024931083</v>
      </c>
      <c r="H1258" s="6" t="s">
        <v>1939</v>
      </c>
      <c r="I1258" s="6" t="s">
        <v>52</v>
      </c>
      <c r="J1258" s="6" t="s">
        <v>8</v>
      </c>
      <c r="K1258" s="6" t="str">
        <f>VLOOKUP(tblSalaries[[#This Row],[Where do you work]],tblCountries[[Actual]:[Mapping]],2,FALSE)</f>
        <v>India</v>
      </c>
      <c r="L1258" s="6" t="str">
        <f>VLOOKUP(tblSalaries[[#This Row],[clean Country]],tblCountries[[Mapping]:[Region]],2,FALSE)</f>
        <v>Asia</v>
      </c>
      <c r="M1258" s="6">
        <f>VLOOKUP(tblSalaries[[#This Row],[clean Country]],tblCountries[[Mapping]:[geo_latitude]],3,FALSE)</f>
        <v>79.718824157759499</v>
      </c>
      <c r="N1258" s="6">
        <f>VLOOKUP(tblSalaries[[#This Row],[clean Country]],tblCountries[[Mapping]:[geo_latitude]],4,FALSE)</f>
        <v>22.134914550529199</v>
      </c>
      <c r="O1258" s="6" t="s">
        <v>9</v>
      </c>
      <c r="P1258" s="6">
        <v>7</v>
      </c>
      <c r="Q1258" s="6" t="str">
        <f>IF(tblSalaries[[#This Row],[Years of Experience]]&lt;5,"&lt;5",IF(tblSalaries[[#This Row],[Years of Experience]]&lt;10,"&lt;10",IF(tblSalaries[[#This Row],[Years of Experience]]&lt;15,"&lt;15",IF(tblSalaries[[#This Row],[Years of Experience]]&lt;20,"&lt;20"," &gt;20"))))</f>
        <v>&lt;10</v>
      </c>
      <c r="R1258" s="14">
        <v>1241</v>
      </c>
      <c r="S1258" s="14">
        <f>VLOOKUP(tblSalaries[[#This Row],[clean Country]],Table3[[Country]:[GNI]],2,FALSE)</f>
        <v>3400</v>
      </c>
      <c r="T1258" s="18">
        <f>tblSalaries[[#This Row],[Salary in USD]]/tblSalaries[[#This Row],[PPP GNI]]</f>
        <v>6.2851470661562008</v>
      </c>
      <c r="U1258" s="27">
        <f>IF(ISNUMBER(VLOOKUP(tblSalaries[[#This Row],[clean Country]],calc!$B$22:$C$127,2,TRUE)),tblSalaries[[#This Row],[Salary in USD]],0.001)</f>
        <v>21369.500024931083</v>
      </c>
    </row>
    <row r="1259" spans="2:21" ht="15" customHeight="1" x14ac:dyDescent="0.25">
      <c r="B1259" s="6" t="s">
        <v>3738</v>
      </c>
      <c r="C1259" s="7">
        <v>41070.075509259259</v>
      </c>
      <c r="D1259" s="8">
        <v>1400</v>
      </c>
      <c r="E1259" s="6">
        <v>16800</v>
      </c>
      <c r="F1259" s="6" t="s">
        <v>22</v>
      </c>
      <c r="G1259" s="9">
        <f>tblSalaries[[#This Row],[clean Salary (in local currency)]]*VLOOKUP(tblSalaries[[#This Row],[Currency]],tblXrate[],2,FALSE)</f>
        <v>21342.710575059013</v>
      </c>
      <c r="H1259" s="6" t="s">
        <v>1889</v>
      </c>
      <c r="I1259" s="6" t="s">
        <v>310</v>
      </c>
      <c r="J1259" s="6" t="s">
        <v>979</v>
      </c>
      <c r="K1259" s="6" t="str">
        <f>VLOOKUP(tblSalaries[[#This Row],[Where do you work]],tblCountries[[Actual]:[Mapping]],2,FALSE)</f>
        <v>Portugal</v>
      </c>
      <c r="L1259" s="6" t="str">
        <f>VLOOKUP(tblSalaries[[#This Row],[clean Country]],tblCountries[[Mapping]:[Region]],2,FALSE)</f>
        <v>Europe</v>
      </c>
      <c r="M1259" s="6">
        <f>VLOOKUP(tblSalaries[[#This Row],[clean Country]],tblCountries[[Mapping]:[geo_latitude]],3,FALSE)</f>
        <v>-13.1379437689524</v>
      </c>
      <c r="N1259" s="6">
        <f>VLOOKUP(tblSalaries[[#This Row],[clean Country]],tblCountries[[Mapping]:[geo_latitude]],4,FALSE)</f>
        <v>38.742054043614601</v>
      </c>
      <c r="O1259" s="6" t="s">
        <v>9</v>
      </c>
      <c r="P1259" s="6">
        <v>15</v>
      </c>
      <c r="Q1259" s="6" t="str">
        <f>IF(tblSalaries[[#This Row],[Years of Experience]]&lt;5,"&lt;5",IF(tblSalaries[[#This Row],[Years of Experience]]&lt;10,"&lt;10",IF(tblSalaries[[#This Row],[Years of Experience]]&lt;15,"&lt;15",IF(tblSalaries[[#This Row],[Years of Experience]]&lt;20,"&lt;20"," &gt;20"))))</f>
        <v>&lt;20</v>
      </c>
      <c r="R1259" s="14">
        <v>1242</v>
      </c>
      <c r="S1259" s="14">
        <f>VLOOKUP(tblSalaries[[#This Row],[clean Country]],Table3[[Country]:[GNI]],2,FALSE)</f>
        <v>24590</v>
      </c>
      <c r="T1259" s="18">
        <f>tblSalaries[[#This Row],[Salary in USD]]/tblSalaries[[#This Row],[PPP GNI]]</f>
        <v>0.86794268300361987</v>
      </c>
      <c r="U1259" s="27">
        <f>IF(ISNUMBER(VLOOKUP(tblSalaries[[#This Row],[clean Country]],calc!$B$22:$C$127,2,TRUE)),tblSalaries[[#This Row],[Salary in USD]],0.001)</f>
        <v>21342.710575059013</v>
      </c>
    </row>
    <row r="1260" spans="2:21" ht="15" customHeight="1" x14ac:dyDescent="0.25">
      <c r="B1260" s="6" t="s">
        <v>3170</v>
      </c>
      <c r="C1260" s="7">
        <v>41057.962754629632</v>
      </c>
      <c r="D1260" s="8" t="s">
        <v>1333</v>
      </c>
      <c r="E1260" s="6">
        <v>2000000</v>
      </c>
      <c r="F1260" s="6" t="s">
        <v>32</v>
      </c>
      <c r="G1260" s="9">
        <f>tblSalaries[[#This Row],[clean Salary (in local currency)]]*VLOOKUP(tblSalaries[[#This Row],[Currency]],tblXrate[],2,FALSE)</f>
        <v>21228.177433598263</v>
      </c>
      <c r="H1260" s="6" t="s">
        <v>1334</v>
      </c>
      <c r="I1260" s="6" t="s">
        <v>356</v>
      </c>
      <c r="J1260" s="6" t="s">
        <v>17</v>
      </c>
      <c r="K1260" s="6" t="str">
        <f>VLOOKUP(tblSalaries[[#This Row],[Where do you work]],tblCountries[[Actual]:[Mapping]],2,FALSE)</f>
        <v>Pakistan</v>
      </c>
      <c r="L1260" s="6" t="str">
        <f>VLOOKUP(tblSalaries[[#This Row],[clean Country]],tblCountries[[Mapping]:[Region]],2,FALSE)</f>
        <v>Asia</v>
      </c>
      <c r="M1260" s="6">
        <f>VLOOKUP(tblSalaries[[#This Row],[clean Country]],tblCountries[[Mapping]:[geo_latitude]],3,FALSE)</f>
        <v>71.247499000000005</v>
      </c>
      <c r="N1260" s="6">
        <f>VLOOKUP(tblSalaries[[#This Row],[clean Country]],tblCountries[[Mapping]:[geo_latitude]],4,FALSE)</f>
        <v>30.3308401</v>
      </c>
      <c r="O1260" s="6" t="s">
        <v>13</v>
      </c>
      <c r="P1260" s="6">
        <v>8</v>
      </c>
      <c r="Q1260" s="6" t="str">
        <f>IF(tblSalaries[[#This Row],[Years of Experience]]&lt;5,"&lt;5",IF(tblSalaries[[#This Row],[Years of Experience]]&lt;10,"&lt;10",IF(tblSalaries[[#This Row],[Years of Experience]]&lt;15,"&lt;15",IF(tblSalaries[[#This Row],[Years of Experience]]&lt;20,"&lt;20"," &gt;20"))))</f>
        <v>&lt;10</v>
      </c>
      <c r="R1260" s="14">
        <v>1243</v>
      </c>
      <c r="S1260" s="14">
        <f>VLOOKUP(tblSalaries[[#This Row],[clean Country]],Table3[[Country]:[GNI]],2,FALSE)</f>
        <v>2790</v>
      </c>
      <c r="T1260" s="18">
        <f>tblSalaries[[#This Row],[Salary in USD]]/tblSalaries[[#This Row],[PPP GNI]]</f>
        <v>7.6086657468094128</v>
      </c>
      <c r="U1260" s="27">
        <f>IF(ISNUMBER(VLOOKUP(tblSalaries[[#This Row],[clean Country]],calc!$B$22:$C$127,2,TRUE)),tblSalaries[[#This Row],[Salary in USD]],0.001)</f>
        <v>21228.177433598263</v>
      </c>
    </row>
    <row r="1261" spans="2:21" ht="15" customHeight="1" x14ac:dyDescent="0.25">
      <c r="B1261" s="6" t="s">
        <v>2109</v>
      </c>
      <c r="C1261" s="7">
        <v>41055.028333333335</v>
      </c>
      <c r="D1261" s="8">
        <v>21000</v>
      </c>
      <c r="E1261" s="6">
        <v>21000</v>
      </c>
      <c r="F1261" s="6" t="s">
        <v>6</v>
      </c>
      <c r="G1261" s="9">
        <f>tblSalaries[[#This Row],[clean Salary (in local currency)]]*VLOOKUP(tblSalaries[[#This Row],[Currency]],tblXrate[],2,FALSE)</f>
        <v>21000</v>
      </c>
      <c r="H1261" s="6" t="s">
        <v>162</v>
      </c>
      <c r="I1261" s="6" t="s">
        <v>20</v>
      </c>
      <c r="J1261" s="6" t="s">
        <v>163</v>
      </c>
      <c r="K1261" s="6" t="str">
        <f>VLOOKUP(tblSalaries[[#This Row],[Where do you work]],tblCountries[[Actual]:[Mapping]],2,FALSE)</f>
        <v>arabian Gulf</v>
      </c>
      <c r="L1261" s="6" t="str">
        <f>VLOOKUP(tblSalaries[[#This Row],[clean Country]],tblCountries[[Mapping]:[Region]],2,FALSE)</f>
        <v>MENA</v>
      </c>
      <c r="M1261" s="6">
        <f>VLOOKUP(tblSalaries[[#This Row],[clean Country]],tblCountries[[Mapping]:[geo_latitude]],3,FALSE)</f>
        <v>47.754882648013997</v>
      </c>
      <c r="N1261" s="6">
        <f>VLOOKUP(tblSalaries[[#This Row],[clean Country]],tblCountries[[Mapping]:[geo_latitude]],4,FALSE)</f>
        <v>29.3357408462503</v>
      </c>
      <c r="O1261" s="6" t="s">
        <v>25</v>
      </c>
      <c r="P1261" s="6"/>
      <c r="Q1261" s="6" t="str">
        <f>IF(tblSalaries[[#This Row],[Years of Experience]]&lt;5,"&lt;5",IF(tblSalaries[[#This Row],[Years of Experience]]&lt;10,"&lt;10",IF(tblSalaries[[#This Row],[Years of Experience]]&lt;15,"&lt;15",IF(tblSalaries[[#This Row],[Years of Experience]]&lt;20,"&lt;20"," &gt;20"))))</f>
        <v>&lt;5</v>
      </c>
      <c r="R1261" s="14">
        <v>1244</v>
      </c>
      <c r="S1261" s="14" t="e">
        <f>VLOOKUP(tblSalaries[[#This Row],[clean Country]],Table3[[Country]:[GNI]],2,FALSE)</f>
        <v>#N/A</v>
      </c>
      <c r="T1261" s="18" t="e">
        <f>tblSalaries[[#This Row],[Salary in USD]]/tblSalaries[[#This Row],[PPP GNI]]</f>
        <v>#N/A</v>
      </c>
      <c r="U1261" s="27">
        <f>IF(ISNUMBER(VLOOKUP(tblSalaries[[#This Row],[clean Country]],calc!$B$22:$C$127,2,TRUE)),tblSalaries[[#This Row],[Salary in USD]],0.001)</f>
        <v>21000</v>
      </c>
    </row>
    <row r="1262" spans="2:21" ht="15" customHeight="1" x14ac:dyDescent="0.25">
      <c r="B1262" s="6" t="s">
        <v>2613</v>
      </c>
      <c r="C1262" s="7">
        <v>41055.454421296294</v>
      </c>
      <c r="D1262" s="8">
        <v>21000</v>
      </c>
      <c r="E1262" s="6">
        <v>21000</v>
      </c>
      <c r="F1262" s="6" t="s">
        <v>6</v>
      </c>
      <c r="G1262" s="9">
        <f>tblSalaries[[#This Row],[clean Salary (in local currency)]]*VLOOKUP(tblSalaries[[#This Row],[Currency]],tblXrate[],2,FALSE)</f>
        <v>21000</v>
      </c>
      <c r="H1262" s="6" t="s">
        <v>52</v>
      </c>
      <c r="I1262" s="6" t="s">
        <v>52</v>
      </c>
      <c r="J1262" s="6" t="s">
        <v>8</v>
      </c>
      <c r="K1262" s="6" t="str">
        <f>VLOOKUP(tblSalaries[[#This Row],[Where do you work]],tblCountries[[Actual]:[Mapping]],2,FALSE)</f>
        <v>India</v>
      </c>
      <c r="L1262" s="6" t="str">
        <f>VLOOKUP(tblSalaries[[#This Row],[clean Country]],tblCountries[[Mapping]:[Region]],2,FALSE)</f>
        <v>Asia</v>
      </c>
      <c r="M1262" s="6">
        <f>VLOOKUP(tblSalaries[[#This Row],[clean Country]],tblCountries[[Mapping]:[geo_latitude]],3,FALSE)</f>
        <v>79.718824157759499</v>
      </c>
      <c r="N1262" s="6">
        <f>VLOOKUP(tblSalaries[[#This Row],[clean Country]],tblCountries[[Mapping]:[geo_latitude]],4,FALSE)</f>
        <v>22.134914550529199</v>
      </c>
      <c r="O1262" s="6" t="s">
        <v>13</v>
      </c>
      <c r="P1262" s="6">
        <v>23</v>
      </c>
      <c r="Q1262" s="6" t="str">
        <f>IF(tblSalaries[[#This Row],[Years of Experience]]&lt;5,"&lt;5",IF(tblSalaries[[#This Row],[Years of Experience]]&lt;10,"&lt;10",IF(tblSalaries[[#This Row],[Years of Experience]]&lt;15,"&lt;15",IF(tblSalaries[[#This Row],[Years of Experience]]&lt;20,"&lt;20"," &gt;20"))))</f>
        <v xml:space="preserve"> &gt;20</v>
      </c>
      <c r="R1262" s="14">
        <v>1245</v>
      </c>
      <c r="S1262" s="14">
        <f>VLOOKUP(tblSalaries[[#This Row],[clean Country]],Table3[[Country]:[GNI]],2,FALSE)</f>
        <v>3400</v>
      </c>
      <c r="T1262" s="18">
        <f>tblSalaries[[#This Row],[Salary in USD]]/tblSalaries[[#This Row],[PPP GNI]]</f>
        <v>6.1764705882352944</v>
      </c>
      <c r="U1262" s="27">
        <f>IF(ISNUMBER(VLOOKUP(tblSalaries[[#This Row],[clean Country]],calc!$B$22:$C$127,2,TRUE)),tblSalaries[[#This Row],[Salary in USD]],0.001)</f>
        <v>21000</v>
      </c>
    </row>
    <row r="1263" spans="2:21" ht="15" customHeight="1" x14ac:dyDescent="0.25">
      <c r="B1263" s="6" t="s">
        <v>3888</v>
      </c>
      <c r="C1263" s="7">
        <v>41081.157210648147</v>
      </c>
      <c r="D1263" s="8">
        <v>21000</v>
      </c>
      <c r="E1263" s="6">
        <v>21000</v>
      </c>
      <c r="F1263" s="6" t="s">
        <v>6</v>
      </c>
      <c r="G1263" s="9">
        <f>tblSalaries[[#This Row],[clean Salary (in local currency)]]*VLOOKUP(tblSalaries[[#This Row],[Currency]],tblXrate[],2,FALSE)</f>
        <v>21000</v>
      </c>
      <c r="H1263" s="6" t="s">
        <v>2005</v>
      </c>
      <c r="I1263" s="6" t="s">
        <v>4000</v>
      </c>
      <c r="J1263" s="6" t="s">
        <v>8</v>
      </c>
      <c r="K1263" s="6" t="str">
        <f>VLOOKUP(tblSalaries[[#This Row],[Where do you work]],tblCountries[[Actual]:[Mapping]],2,FALSE)</f>
        <v>India</v>
      </c>
      <c r="L1263" s="6" t="str">
        <f>VLOOKUP(tblSalaries[[#This Row],[clean Country]],tblCountries[[Mapping]:[Region]],2,FALSE)</f>
        <v>Asia</v>
      </c>
      <c r="M1263" s="6">
        <f>VLOOKUP(tblSalaries[[#This Row],[clean Country]],tblCountries[[Mapping]:[geo_latitude]],3,FALSE)</f>
        <v>79.718824157759499</v>
      </c>
      <c r="N1263" s="6">
        <f>VLOOKUP(tblSalaries[[#This Row],[clean Country]],tblCountries[[Mapping]:[geo_latitude]],4,FALSE)</f>
        <v>22.134914550529199</v>
      </c>
      <c r="O1263" s="6" t="s">
        <v>13</v>
      </c>
      <c r="P1263" s="6">
        <v>5</v>
      </c>
      <c r="Q1263" s="6" t="str">
        <f>IF(tblSalaries[[#This Row],[Years of Experience]]&lt;5,"&lt;5",IF(tblSalaries[[#This Row],[Years of Experience]]&lt;10,"&lt;10",IF(tblSalaries[[#This Row],[Years of Experience]]&lt;15,"&lt;15",IF(tblSalaries[[#This Row],[Years of Experience]]&lt;20,"&lt;20"," &gt;20"))))</f>
        <v>&lt;10</v>
      </c>
      <c r="R1263" s="14">
        <v>1246</v>
      </c>
      <c r="S1263" s="14">
        <f>VLOOKUP(tblSalaries[[#This Row],[clean Country]],Table3[[Country]:[GNI]],2,FALSE)</f>
        <v>3400</v>
      </c>
      <c r="T1263" s="18">
        <f>tblSalaries[[#This Row],[Salary in USD]]/tblSalaries[[#This Row],[PPP GNI]]</f>
        <v>6.1764705882352944</v>
      </c>
      <c r="U1263" s="27">
        <f>IF(ISNUMBER(VLOOKUP(tblSalaries[[#This Row],[clean Country]],calc!$B$22:$C$127,2,TRUE)),tblSalaries[[#This Row],[Salary in USD]],0.001)</f>
        <v>21000</v>
      </c>
    </row>
    <row r="1264" spans="2:21" ht="15" customHeight="1" x14ac:dyDescent="0.25">
      <c r="B1264" s="6" t="s">
        <v>3809</v>
      </c>
      <c r="C1264" s="7">
        <v>41074.918807870374</v>
      </c>
      <c r="D1264" s="8">
        <v>1720</v>
      </c>
      <c r="E1264" s="6">
        <v>20640</v>
      </c>
      <c r="F1264" s="6" t="s">
        <v>6</v>
      </c>
      <c r="G1264" s="9">
        <f>tblSalaries[[#This Row],[clean Salary (in local currency)]]*VLOOKUP(tblSalaries[[#This Row],[Currency]],tblXrate[],2,FALSE)</f>
        <v>20640</v>
      </c>
      <c r="H1264" s="6" t="s">
        <v>1943</v>
      </c>
      <c r="I1264" s="6" t="s">
        <v>52</v>
      </c>
      <c r="J1264" s="6" t="s">
        <v>171</v>
      </c>
      <c r="K1264" s="6" t="str">
        <f>VLOOKUP(tblSalaries[[#This Row],[Where do you work]],tblCountries[[Actual]:[Mapping]],2,FALSE)</f>
        <v>Singapore</v>
      </c>
      <c r="L1264" s="6" t="str">
        <f>VLOOKUP(tblSalaries[[#This Row],[clean Country]],tblCountries[[Mapping]:[Region]],2,FALSE)</f>
        <v>Asia</v>
      </c>
      <c r="M1264" s="6">
        <f>VLOOKUP(tblSalaries[[#This Row],[clean Country]],tblCountries[[Mapping]:[geo_latitude]],3,FALSE)</f>
        <v>103.8194992</v>
      </c>
      <c r="N1264" s="6">
        <f>VLOOKUP(tblSalaries[[#This Row],[clean Country]],tblCountries[[Mapping]:[geo_latitude]],4,FALSE)</f>
        <v>1.3571070000000001</v>
      </c>
      <c r="O1264" s="6" t="s">
        <v>9</v>
      </c>
      <c r="P1264" s="6">
        <v>3</v>
      </c>
      <c r="Q1264" s="6" t="str">
        <f>IF(tblSalaries[[#This Row],[Years of Experience]]&lt;5,"&lt;5",IF(tblSalaries[[#This Row],[Years of Experience]]&lt;10,"&lt;10",IF(tblSalaries[[#This Row],[Years of Experience]]&lt;15,"&lt;15",IF(tblSalaries[[#This Row],[Years of Experience]]&lt;20,"&lt;20"," &gt;20"))))</f>
        <v>&lt;5</v>
      </c>
      <c r="R1264" s="14">
        <v>1247</v>
      </c>
      <c r="S1264" s="14">
        <f>VLOOKUP(tblSalaries[[#This Row],[clean Country]],Table3[[Country]:[GNI]],2,FALSE)</f>
        <v>55790</v>
      </c>
      <c r="T1264" s="18">
        <f>tblSalaries[[#This Row],[Salary in USD]]/tblSalaries[[#This Row],[PPP GNI]]</f>
        <v>0.36995877397383042</v>
      </c>
      <c r="U1264" s="27">
        <f>IF(ISNUMBER(VLOOKUP(tblSalaries[[#This Row],[clean Country]],calc!$B$22:$C$127,2,TRUE)),tblSalaries[[#This Row],[Salary in USD]],0.001)</f>
        <v>20640</v>
      </c>
    </row>
    <row r="1265" spans="2:21" ht="15" customHeight="1" x14ac:dyDescent="0.25">
      <c r="B1265" s="6" t="s">
        <v>2926</v>
      </c>
      <c r="C1265" s="7">
        <v>41056.980902777781</v>
      </c>
      <c r="D1265" s="8">
        <v>20571</v>
      </c>
      <c r="E1265" s="6">
        <v>20571</v>
      </c>
      <c r="F1265" s="6" t="s">
        <v>6</v>
      </c>
      <c r="G1265" s="9">
        <f>tblSalaries[[#This Row],[clean Salary (in local currency)]]*VLOOKUP(tblSalaries[[#This Row],[Currency]],tblXrate[],2,FALSE)</f>
        <v>20571</v>
      </c>
      <c r="H1265" s="6" t="s">
        <v>29</v>
      </c>
      <c r="I1265" s="6" t="s">
        <v>4001</v>
      </c>
      <c r="J1265" s="6" t="s">
        <v>1074</v>
      </c>
      <c r="K1265" s="6" t="str">
        <f>VLOOKUP(tblSalaries[[#This Row],[Where do you work]],tblCountries[[Actual]:[Mapping]],2,FALSE)</f>
        <v>Albania</v>
      </c>
      <c r="L1265" s="6" t="str">
        <f>VLOOKUP(tblSalaries[[#This Row],[clean Country]],tblCountries[[Mapping]:[Region]],2,FALSE)</f>
        <v>Europe</v>
      </c>
      <c r="M1265" s="6">
        <f>VLOOKUP(tblSalaries[[#This Row],[clean Country]],tblCountries[[Mapping]:[geo_latitude]],3,FALSE)</f>
        <v>19.999961899999999</v>
      </c>
      <c r="N1265" s="6">
        <f>VLOOKUP(tblSalaries[[#This Row],[clean Country]],tblCountries[[Mapping]:[geo_latitude]],4,FALSE)</f>
        <v>41.000028</v>
      </c>
      <c r="O1265" s="6" t="s">
        <v>9</v>
      </c>
      <c r="P1265" s="6">
        <v>8</v>
      </c>
      <c r="Q1265" s="6" t="str">
        <f>IF(tblSalaries[[#This Row],[Years of Experience]]&lt;5,"&lt;5",IF(tblSalaries[[#This Row],[Years of Experience]]&lt;10,"&lt;10",IF(tblSalaries[[#This Row],[Years of Experience]]&lt;15,"&lt;15",IF(tblSalaries[[#This Row],[Years of Experience]]&lt;20,"&lt;20"," &gt;20"))))</f>
        <v>&lt;10</v>
      </c>
      <c r="R1265" s="14">
        <v>1248</v>
      </c>
      <c r="S1265" s="14">
        <f>VLOOKUP(tblSalaries[[#This Row],[clean Country]],Table3[[Country]:[GNI]],2,FALSE)</f>
        <v>8520</v>
      </c>
      <c r="T1265" s="18">
        <f>tblSalaries[[#This Row],[Salary in USD]]/tblSalaries[[#This Row],[PPP GNI]]</f>
        <v>2.4144366197183098</v>
      </c>
      <c r="U1265" s="27">
        <f>IF(ISNUMBER(VLOOKUP(tblSalaries[[#This Row],[clean Country]],calc!$B$22:$C$127,2,TRUE)),tblSalaries[[#This Row],[Salary in USD]],0.001)</f>
        <v>20571</v>
      </c>
    </row>
    <row r="1266" spans="2:21" ht="15" customHeight="1" x14ac:dyDescent="0.25">
      <c r="B1266" s="6" t="s">
        <v>2789</v>
      </c>
      <c r="C1266" s="7">
        <v>41055.873067129629</v>
      </c>
      <c r="D1266" s="8" t="s">
        <v>916</v>
      </c>
      <c r="E1266" s="6">
        <v>1152000</v>
      </c>
      <c r="F1266" s="6" t="s">
        <v>40</v>
      </c>
      <c r="G1266" s="9">
        <f>tblSalaries[[#This Row],[clean Salary (in local currency)]]*VLOOKUP(tblSalaries[[#This Row],[Currency]],tblXrate[],2,FALSE)</f>
        <v>20514.720023933838</v>
      </c>
      <c r="H1266" s="6" t="s">
        <v>917</v>
      </c>
      <c r="I1266" s="6" t="s">
        <v>310</v>
      </c>
      <c r="J1266" s="6" t="s">
        <v>8</v>
      </c>
      <c r="K1266" s="6" t="str">
        <f>VLOOKUP(tblSalaries[[#This Row],[Where do you work]],tblCountries[[Actual]:[Mapping]],2,FALSE)</f>
        <v>India</v>
      </c>
      <c r="L1266" s="6" t="str">
        <f>VLOOKUP(tblSalaries[[#This Row],[clean Country]],tblCountries[[Mapping]:[Region]],2,FALSE)</f>
        <v>Asia</v>
      </c>
      <c r="M1266" s="6">
        <f>VLOOKUP(tblSalaries[[#This Row],[clean Country]],tblCountries[[Mapping]:[geo_latitude]],3,FALSE)</f>
        <v>79.718824157759499</v>
      </c>
      <c r="N1266" s="6">
        <f>VLOOKUP(tblSalaries[[#This Row],[clean Country]],tblCountries[[Mapping]:[geo_latitude]],4,FALSE)</f>
        <v>22.134914550529199</v>
      </c>
      <c r="O1266" s="6" t="s">
        <v>9</v>
      </c>
      <c r="P1266" s="6">
        <v>6</v>
      </c>
      <c r="Q1266" s="6" t="str">
        <f>IF(tblSalaries[[#This Row],[Years of Experience]]&lt;5,"&lt;5",IF(tblSalaries[[#This Row],[Years of Experience]]&lt;10,"&lt;10",IF(tblSalaries[[#This Row],[Years of Experience]]&lt;15,"&lt;15",IF(tblSalaries[[#This Row],[Years of Experience]]&lt;20,"&lt;20"," &gt;20"))))</f>
        <v>&lt;10</v>
      </c>
      <c r="R1266" s="14">
        <v>1249</v>
      </c>
      <c r="S1266" s="14">
        <f>VLOOKUP(tblSalaries[[#This Row],[clean Country]],Table3[[Country]:[GNI]],2,FALSE)</f>
        <v>3400</v>
      </c>
      <c r="T1266" s="18">
        <f>tblSalaries[[#This Row],[Salary in USD]]/tblSalaries[[#This Row],[PPP GNI]]</f>
        <v>6.0337411835099521</v>
      </c>
      <c r="U1266" s="27">
        <f>IF(ISNUMBER(VLOOKUP(tblSalaries[[#This Row],[clean Country]],calc!$B$22:$C$127,2,TRUE)),tblSalaries[[#This Row],[Salary in USD]],0.001)</f>
        <v>20514.720023933838</v>
      </c>
    </row>
    <row r="1267" spans="2:21" ht="15" customHeight="1" x14ac:dyDescent="0.25">
      <c r="B1267" s="6" t="s">
        <v>2681</v>
      </c>
      <c r="C1267" s="7">
        <v>41055.554201388892</v>
      </c>
      <c r="D1267" s="8" t="s">
        <v>787</v>
      </c>
      <c r="E1267" s="6">
        <v>1150000</v>
      </c>
      <c r="F1267" s="6" t="s">
        <v>40</v>
      </c>
      <c r="G1267" s="9">
        <f>tblSalaries[[#This Row],[clean Salary (in local currency)]]*VLOOKUP(tblSalaries[[#This Row],[Currency]],tblXrate[],2,FALSE)</f>
        <v>20479.104190558952</v>
      </c>
      <c r="H1267" s="6" t="s">
        <v>788</v>
      </c>
      <c r="I1267" s="6" t="s">
        <v>52</v>
      </c>
      <c r="J1267" s="6" t="s">
        <v>8</v>
      </c>
      <c r="K1267" s="6" t="str">
        <f>VLOOKUP(tblSalaries[[#This Row],[Where do you work]],tblCountries[[Actual]:[Mapping]],2,FALSE)</f>
        <v>India</v>
      </c>
      <c r="L1267" s="6" t="str">
        <f>VLOOKUP(tblSalaries[[#This Row],[clean Country]],tblCountries[[Mapping]:[Region]],2,FALSE)</f>
        <v>Asia</v>
      </c>
      <c r="M1267" s="6">
        <f>VLOOKUP(tblSalaries[[#This Row],[clean Country]],tblCountries[[Mapping]:[geo_latitude]],3,FALSE)</f>
        <v>79.718824157759499</v>
      </c>
      <c r="N1267" s="6">
        <f>VLOOKUP(tblSalaries[[#This Row],[clean Country]],tblCountries[[Mapping]:[geo_latitude]],4,FALSE)</f>
        <v>22.134914550529199</v>
      </c>
      <c r="O1267" s="6" t="s">
        <v>18</v>
      </c>
      <c r="P1267" s="6">
        <v>7</v>
      </c>
      <c r="Q1267" s="6" t="str">
        <f>IF(tblSalaries[[#This Row],[Years of Experience]]&lt;5,"&lt;5",IF(tblSalaries[[#This Row],[Years of Experience]]&lt;10,"&lt;10",IF(tblSalaries[[#This Row],[Years of Experience]]&lt;15,"&lt;15",IF(tblSalaries[[#This Row],[Years of Experience]]&lt;20,"&lt;20"," &gt;20"))))</f>
        <v>&lt;10</v>
      </c>
      <c r="R1267" s="14">
        <v>1250</v>
      </c>
      <c r="S1267" s="14">
        <f>VLOOKUP(tblSalaries[[#This Row],[clean Country]],Table3[[Country]:[GNI]],2,FALSE)</f>
        <v>3400</v>
      </c>
      <c r="T1267" s="18">
        <f>tblSalaries[[#This Row],[Salary in USD]]/tblSalaries[[#This Row],[PPP GNI]]</f>
        <v>6.0232659383996916</v>
      </c>
      <c r="U1267" s="27">
        <f>IF(ISNUMBER(VLOOKUP(tblSalaries[[#This Row],[clean Country]],calc!$B$22:$C$127,2,TRUE)),tblSalaries[[#This Row],[Salary in USD]],0.001)</f>
        <v>20479.104190558952</v>
      </c>
    </row>
    <row r="1268" spans="2:21" ht="15" customHeight="1" x14ac:dyDescent="0.25">
      <c r="B1268" s="6" t="s">
        <v>3440</v>
      </c>
      <c r="C1268" s="7">
        <v>41059.603437500002</v>
      </c>
      <c r="D1268" s="8" t="s">
        <v>1614</v>
      </c>
      <c r="E1268" s="6">
        <v>1150000</v>
      </c>
      <c r="F1268" s="6" t="s">
        <v>40</v>
      </c>
      <c r="G1268" s="9">
        <f>tblSalaries[[#This Row],[clean Salary (in local currency)]]*VLOOKUP(tblSalaries[[#This Row],[Currency]],tblXrate[],2,FALSE)</f>
        <v>20479.104190558952</v>
      </c>
      <c r="H1268" s="6" t="s">
        <v>201</v>
      </c>
      <c r="I1268" s="6" t="s">
        <v>52</v>
      </c>
      <c r="J1268" s="6" t="s">
        <v>8</v>
      </c>
      <c r="K1268" s="6" t="str">
        <f>VLOOKUP(tblSalaries[[#This Row],[Where do you work]],tblCountries[[Actual]:[Mapping]],2,FALSE)</f>
        <v>India</v>
      </c>
      <c r="L1268" s="6" t="str">
        <f>VLOOKUP(tblSalaries[[#This Row],[clean Country]],tblCountries[[Mapping]:[Region]],2,FALSE)</f>
        <v>Asia</v>
      </c>
      <c r="M1268" s="6">
        <f>VLOOKUP(tblSalaries[[#This Row],[clean Country]],tblCountries[[Mapping]:[geo_latitude]],3,FALSE)</f>
        <v>79.718824157759499</v>
      </c>
      <c r="N1268" s="6">
        <f>VLOOKUP(tblSalaries[[#This Row],[clean Country]],tblCountries[[Mapping]:[geo_latitude]],4,FALSE)</f>
        <v>22.134914550529199</v>
      </c>
      <c r="O1268" s="6" t="s">
        <v>13</v>
      </c>
      <c r="P1268" s="6">
        <v>12</v>
      </c>
      <c r="Q1268" s="6" t="str">
        <f>IF(tblSalaries[[#This Row],[Years of Experience]]&lt;5,"&lt;5",IF(tblSalaries[[#This Row],[Years of Experience]]&lt;10,"&lt;10",IF(tblSalaries[[#This Row],[Years of Experience]]&lt;15,"&lt;15",IF(tblSalaries[[#This Row],[Years of Experience]]&lt;20,"&lt;20"," &gt;20"))))</f>
        <v>&lt;15</v>
      </c>
      <c r="R1268" s="14">
        <v>1251</v>
      </c>
      <c r="S1268" s="14">
        <f>VLOOKUP(tblSalaries[[#This Row],[clean Country]],Table3[[Country]:[GNI]],2,FALSE)</f>
        <v>3400</v>
      </c>
      <c r="T1268" s="18">
        <f>tblSalaries[[#This Row],[Salary in USD]]/tblSalaries[[#This Row],[PPP GNI]]</f>
        <v>6.0232659383996916</v>
      </c>
      <c r="U1268" s="27">
        <f>IF(ISNUMBER(VLOOKUP(tblSalaries[[#This Row],[clean Country]],calc!$B$22:$C$127,2,TRUE)),tblSalaries[[#This Row],[Salary in USD]],0.001)</f>
        <v>20479.104190558952</v>
      </c>
    </row>
    <row r="1269" spans="2:21" ht="15" customHeight="1" x14ac:dyDescent="0.25">
      <c r="B1269" s="6" t="s">
        <v>3445</v>
      </c>
      <c r="C1269" s="7">
        <v>41059.700370370374</v>
      </c>
      <c r="D1269" s="8">
        <v>1700</v>
      </c>
      <c r="E1269" s="6">
        <v>20400</v>
      </c>
      <c r="F1269" s="6" t="s">
        <v>6</v>
      </c>
      <c r="G1269" s="9">
        <f>tblSalaries[[#This Row],[clean Salary (in local currency)]]*VLOOKUP(tblSalaries[[#This Row],[Currency]],tblXrate[],2,FALSE)</f>
        <v>20400</v>
      </c>
      <c r="H1269" s="6" t="s">
        <v>1619</v>
      </c>
      <c r="I1269" s="6" t="s">
        <v>52</v>
      </c>
      <c r="J1269" s="6" t="s">
        <v>1620</v>
      </c>
      <c r="K1269" s="6" t="str">
        <f>VLOOKUP(tblSalaries[[#This Row],[Where do you work]],tblCountries[[Actual]:[Mapping]],2,FALSE)</f>
        <v>Myanmar</v>
      </c>
      <c r="L1269" s="6" t="str">
        <f>VLOOKUP(tblSalaries[[#This Row],[clean Country]],tblCountries[[Mapping]:[Region]],2,FALSE)</f>
        <v>Asia</v>
      </c>
      <c r="M1269" s="6">
        <f>VLOOKUP(tblSalaries[[#This Row],[clean Country]],tblCountries[[Mapping]:[geo_latitude]],3,FALSE)</f>
        <v>95.999965000000003</v>
      </c>
      <c r="N1269" s="6">
        <f>VLOOKUP(tblSalaries[[#This Row],[clean Country]],tblCountries[[Mapping]:[geo_latitude]],4,FALSE)</f>
        <v>17.175049699999999</v>
      </c>
      <c r="O1269" s="6" t="s">
        <v>25</v>
      </c>
      <c r="P1269" s="6">
        <v>10</v>
      </c>
      <c r="Q1269" s="6" t="str">
        <f>IF(tblSalaries[[#This Row],[Years of Experience]]&lt;5,"&lt;5",IF(tblSalaries[[#This Row],[Years of Experience]]&lt;10,"&lt;10",IF(tblSalaries[[#This Row],[Years of Experience]]&lt;15,"&lt;15",IF(tblSalaries[[#This Row],[Years of Experience]]&lt;20,"&lt;20"," &gt;20"))))</f>
        <v>&lt;15</v>
      </c>
      <c r="R1269" s="14">
        <v>1252</v>
      </c>
      <c r="S1269" s="14">
        <f>VLOOKUP(tblSalaries[[#This Row],[clean Country]],Table3[[Country]:[GNI]],2,FALSE)</f>
        <v>1950</v>
      </c>
      <c r="T1269" s="18">
        <f>tblSalaries[[#This Row],[Salary in USD]]/tblSalaries[[#This Row],[PPP GNI]]</f>
        <v>10.461538461538462</v>
      </c>
      <c r="U1269" s="27">
        <f>IF(ISNUMBER(VLOOKUP(tblSalaries[[#This Row],[clean Country]],calc!$B$22:$C$127,2,TRUE)),tblSalaries[[#This Row],[Salary in USD]],0.001)</f>
        <v>20400</v>
      </c>
    </row>
    <row r="1270" spans="2:21" ht="15" customHeight="1" x14ac:dyDescent="0.25">
      <c r="B1270" s="6" t="s">
        <v>3040</v>
      </c>
      <c r="C1270" s="7">
        <v>41057.598634259259</v>
      </c>
      <c r="D1270" s="8" t="s">
        <v>1193</v>
      </c>
      <c r="E1270" s="6">
        <v>16000</v>
      </c>
      <c r="F1270" s="6" t="s">
        <v>22</v>
      </c>
      <c r="G1270" s="9">
        <f>tblSalaries[[#This Row],[clean Salary (in local currency)]]*VLOOKUP(tblSalaries[[#This Row],[Currency]],tblXrate[],2,FALSE)</f>
        <v>20326.391023865726</v>
      </c>
      <c r="H1270" s="6" t="s">
        <v>1194</v>
      </c>
      <c r="I1270" s="6" t="s">
        <v>52</v>
      </c>
      <c r="J1270" s="6" t="s">
        <v>169</v>
      </c>
      <c r="K1270" s="6" t="str">
        <f>VLOOKUP(tblSalaries[[#This Row],[Where do you work]],tblCountries[[Actual]:[Mapping]],2,FALSE)</f>
        <v>Greece</v>
      </c>
      <c r="L1270" s="6" t="str">
        <f>VLOOKUP(tblSalaries[[#This Row],[clean Country]],tblCountries[[Mapping]:[Region]],2,FALSE)</f>
        <v>Europe</v>
      </c>
      <c r="M1270" s="6">
        <f>VLOOKUP(tblSalaries[[#This Row],[clean Country]],tblCountries[[Mapping]:[geo_latitude]],3,FALSE)</f>
        <v>23.998979285390799</v>
      </c>
      <c r="N1270" s="6">
        <f>VLOOKUP(tblSalaries[[#This Row],[clean Country]],tblCountries[[Mapping]:[geo_latitude]],4,FALSE)</f>
        <v>38.248346119095103</v>
      </c>
      <c r="O1270" s="6" t="s">
        <v>13</v>
      </c>
      <c r="P1270" s="6">
        <v>16</v>
      </c>
      <c r="Q1270" s="6" t="str">
        <f>IF(tblSalaries[[#This Row],[Years of Experience]]&lt;5,"&lt;5",IF(tblSalaries[[#This Row],[Years of Experience]]&lt;10,"&lt;10",IF(tblSalaries[[#This Row],[Years of Experience]]&lt;15,"&lt;15",IF(tblSalaries[[#This Row],[Years of Experience]]&lt;20,"&lt;20"," &gt;20"))))</f>
        <v>&lt;20</v>
      </c>
      <c r="R1270" s="14">
        <v>1253</v>
      </c>
      <c r="S1270" s="14">
        <f>VLOOKUP(tblSalaries[[#This Row],[clean Country]],Table3[[Country]:[GNI]],2,FALSE)</f>
        <v>27630</v>
      </c>
      <c r="T1270" s="18">
        <f>tblSalaries[[#This Row],[Salary in USD]]/tblSalaries[[#This Row],[PPP GNI]]</f>
        <v>0.73566380831942546</v>
      </c>
      <c r="U1270" s="27">
        <f>IF(ISNUMBER(VLOOKUP(tblSalaries[[#This Row],[clean Country]],calc!$B$22:$C$127,2,TRUE)),tblSalaries[[#This Row],[Salary in USD]],0.001)</f>
        <v>20326.391023865726</v>
      </c>
    </row>
    <row r="1271" spans="2:21" ht="15" customHeight="1" x14ac:dyDescent="0.25">
      <c r="B1271" s="6" t="s">
        <v>3724</v>
      </c>
      <c r="C1271" s="7">
        <v>41068.786620370367</v>
      </c>
      <c r="D1271" s="8">
        <v>1130000</v>
      </c>
      <c r="E1271" s="6">
        <v>1130000</v>
      </c>
      <c r="F1271" s="6" t="s">
        <v>40</v>
      </c>
      <c r="G1271" s="9">
        <f>tblSalaries[[#This Row],[clean Salary (in local currency)]]*VLOOKUP(tblSalaries[[#This Row],[Currency]],tblXrate[],2,FALSE)</f>
        <v>20122.945856810104</v>
      </c>
      <c r="H1271" s="6" t="s">
        <v>1877</v>
      </c>
      <c r="I1271" s="6" t="s">
        <v>20</v>
      </c>
      <c r="J1271" s="6" t="s">
        <v>8</v>
      </c>
      <c r="K1271" s="6" t="str">
        <f>VLOOKUP(tblSalaries[[#This Row],[Where do you work]],tblCountries[[Actual]:[Mapping]],2,FALSE)</f>
        <v>India</v>
      </c>
      <c r="L1271" s="6" t="str">
        <f>VLOOKUP(tblSalaries[[#This Row],[clean Country]],tblCountries[[Mapping]:[Region]],2,FALSE)</f>
        <v>Asia</v>
      </c>
      <c r="M1271" s="6">
        <f>VLOOKUP(tblSalaries[[#This Row],[clean Country]],tblCountries[[Mapping]:[geo_latitude]],3,FALSE)</f>
        <v>79.718824157759499</v>
      </c>
      <c r="N1271" s="6">
        <f>VLOOKUP(tblSalaries[[#This Row],[clean Country]],tblCountries[[Mapping]:[geo_latitude]],4,FALSE)</f>
        <v>22.134914550529199</v>
      </c>
      <c r="O1271" s="6" t="s">
        <v>13</v>
      </c>
      <c r="P1271" s="6">
        <v>3</v>
      </c>
      <c r="Q1271" s="6" t="str">
        <f>IF(tblSalaries[[#This Row],[Years of Experience]]&lt;5,"&lt;5",IF(tblSalaries[[#This Row],[Years of Experience]]&lt;10,"&lt;10",IF(tblSalaries[[#This Row],[Years of Experience]]&lt;15,"&lt;15",IF(tblSalaries[[#This Row],[Years of Experience]]&lt;20,"&lt;20"," &gt;20"))))</f>
        <v>&lt;5</v>
      </c>
      <c r="R1271" s="14">
        <v>1254</v>
      </c>
      <c r="S1271" s="14">
        <f>VLOOKUP(tblSalaries[[#This Row],[clean Country]],Table3[[Country]:[GNI]],2,FALSE)</f>
        <v>3400</v>
      </c>
      <c r="T1271" s="18">
        <f>tblSalaries[[#This Row],[Salary in USD]]/tblSalaries[[#This Row],[PPP GNI]]</f>
        <v>5.9185134872970897</v>
      </c>
      <c r="U1271" s="27">
        <f>IF(ISNUMBER(VLOOKUP(tblSalaries[[#This Row],[clean Country]],calc!$B$22:$C$127,2,TRUE)),tblSalaries[[#This Row],[Salary in USD]],0.001)</f>
        <v>20122.945856810104</v>
      </c>
    </row>
    <row r="1272" spans="2:21" ht="15" customHeight="1" x14ac:dyDescent="0.25">
      <c r="B1272" s="6" t="s">
        <v>2252</v>
      </c>
      <c r="C1272" s="7">
        <v>41055.044641203705</v>
      </c>
      <c r="D1272" s="8">
        <v>20000</v>
      </c>
      <c r="E1272" s="6">
        <v>20000</v>
      </c>
      <c r="F1272" s="6" t="s">
        <v>6</v>
      </c>
      <c r="G1272" s="9">
        <f>tblSalaries[[#This Row],[clean Salary (in local currency)]]*VLOOKUP(tblSalaries[[#This Row],[Currency]],tblXrate[],2,FALSE)</f>
        <v>20000</v>
      </c>
      <c r="H1272" s="6" t="s">
        <v>321</v>
      </c>
      <c r="I1272" s="6" t="s">
        <v>52</v>
      </c>
      <c r="J1272" s="6" t="s">
        <v>8</v>
      </c>
      <c r="K1272" s="6" t="str">
        <f>VLOOKUP(tblSalaries[[#This Row],[Where do you work]],tblCountries[[Actual]:[Mapping]],2,FALSE)</f>
        <v>India</v>
      </c>
      <c r="L1272" s="6" t="str">
        <f>VLOOKUP(tblSalaries[[#This Row],[clean Country]],tblCountries[[Mapping]:[Region]],2,FALSE)</f>
        <v>Asia</v>
      </c>
      <c r="M1272" s="6">
        <f>VLOOKUP(tblSalaries[[#This Row],[clean Country]],tblCountries[[Mapping]:[geo_latitude]],3,FALSE)</f>
        <v>79.718824157759499</v>
      </c>
      <c r="N1272" s="6">
        <f>VLOOKUP(tblSalaries[[#This Row],[clean Country]],tblCountries[[Mapping]:[geo_latitude]],4,FALSE)</f>
        <v>22.134914550529199</v>
      </c>
      <c r="O1272" s="6" t="s">
        <v>9</v>
      </c>
      <c r="P1272" s="6"/>
      <c r="Q1272" s="6" t="str">
        <f>IF(tblSalaries[[#This Row],[Years of Experience]]&lt;5,"&lt;5",IF(tblSalaries[[#This Row],[Years of Experience]]&lt;10,"&lt;10",IF(tblSalaries[[#This Row],[Years of Experience]]&lt;15,"&lt;15",IF(tblSalaries[[#This Row],[Years of Experience]]&lt;20,"&lt;20"," &gt;20"))))</f>
        <v>&lt;5</v>
      </c>
      <c r="R1272" s="14">
        <v>1255</v>
      </c>
      <c r="S1272" s="14">
        <f>VLOOKUP(tblSalaries[[#This Row],[clean Country]],Table3[[Country]:[GNI]],2,FALSE)</f>
        <v>3400</v>
      </c>
      <c r="T1272" s="18">
        <f>tblSalaries[[#This Row],[Salary in USD]]/tblSalaries[[#This Row],[PPP GNI]]</f>
        <v>5.882352941176471</v>
      </c>
      <c r="U1272" s="27">
        <f>IF(ISNUMBER(VLOOKUP(tblSalaries[[#This Row],[clean Country]],calc!$B$22:$C$127,2,TRUE)),tblSalaries[[#This Row],[Salary in USD]],0.001)</f>
        <v>20000</v>
      </c>
    </row>
    <row r="1273" spans="2:21" ht="15" customHeight="1" x14ac:dyDescent="0.25">
      <c r="B1273" s="6" t="s">
        <v>2281</v>
      </c>
      <c r="C1273" s="7">
        <v>41055.050474537034</v>
      </c>
      <c r="D1273" s="8">
        <v>20000</v>
      </c>
      <c r="E1273" s="6">
        <v>20000</v>
      </c>
      <c r="F1273" s="6" t="s">
        <v>6</v>
      </c>
      <c r="G1273" s="9">
        <f>tblSalaries[[#This Row],[clean Salary (in local currency)]]*VLOOKUP(tblSalaries[[#This Row],[Currency]],tblXrate[],2,FALSE)</f>
        <v>20000</v>
      </c>
      <c r="H1273" s="6" t="s">
        <v>20</v>
      </c>
      <c r="I1273" s="6" t="s">
        <v>20</v>
      </c>
      <c r="J1273" s="6" t="s">
        <v>8</v>
      </c>
      <c r="K1273" s="6" t="str">
        <f>VLOOKUP(tblSalaries[[#This Row],[Where do you work]],tblCountries[[Actual]:[Mapping]],2,FALSE)</f>
        <v>India</v>
      </c>
      <c r="L1273" s="6" t="str">
        <f>VLOOKUP(tblSalaries[[#This Row],[clean Country]],tblCountries[[Mapping]:[Region]],2,FALSE)</f>
        <v>Asia</v>
      </c>
      <c r="M1273" s="6">
        <f>VLOOKUP(tblSalaries[[#This Row],[clean Country]],tblCountries[[Mapping]:[geo_latitude]],3,FALSE)</f>
        <v>79.718824157759499</v>
      </c>
      <c r="N1273" s="6">
        <f>VLOOKUP(tblSalaries[[#This Row],[clean Country]],tblCountries[[Mapping]:[geo_latitude]],4,FALSE)</f>
        <v>22.134914550529199</v>
      </c>
      <c r="O1273" s="6" t="s">
        <v>13</v>
      </c>
      <c r="P1273" s="6"/>
      <c r="Q1273" s="6" t="str">
        <f>IF(tblSalaries[[#This Row],[Years of Experience]]&lt;5,"&lt;5",IF(tblSalaries[[#This Row],[Years of Experience]]&lt;10,"&lt;10",IF(tblSalaries[[#This Row],[Years of Experience]]&lt;15,"&lt;15",IF(tblSalaries[[#This Row],[Years of Experience]]&lt;20,"&lt;20"," &gt;20"))))</f>
        <v>&lt;5</v>
      </c>
      <c r="R1273" s="14">
        <v>1256</v>
      </c>
      <c r="S1273" s="14">
        <f>VLOOKUP(tblSalaries[[#This Row],[clean Country]],Table3[[Country]:[GNI]],2,FALSE)</f>
        <v>3400</v>
      </c>
      <c r="T1273" s="18">
        <f>tblSalaries[[#This Row],[Salary in USD]]/tblSalaries[[#This Row],[PPP GNI]]</f>
        <v>5.882352941176471</v>
      </c>
      <c r="U1273" s="27">
        <f>IF(ISNUMBER(VLOOKUP(tblSalaries[[#This Row],[clean Country]],calc!$B$22:$C$127,2,TRUE)),tblSalaries[[#This Row],[Salary in USD]],0.001)</f>
        <v>20000</v>
      </c>
    </row>
    <row r="1274" spans="2:21" ht="15" customHeight="1" x14ac:dyDescent="0.25">
      <c r="B1274" s="6" t="s">
        <v>2474</v>
      </c>
      <c r="C1274" s="7">
        <v>41055.135995370372</v>
      </c>
      <c r="D1274" s="8">
        <v>20000</v>
      </c>
      <c r="E1274" s="6">
        <v>20000</v>
      </c>
      <c r="F1274" s="6" t="s">
        <v>6</v>
      </c>
      <c r="G1274" s="9">
        <f>tblSalaries[[#This Row],[clean Salary (in local currency)]]*VLOOKUP(tblSalaries[[#This Row],[Currency]],tblXrate[],2,FALSE)</f>
        <v>20000</v>
      </c>
      <c r="H1274" s="6" t="s">
        <v>67</v>
      </c>
      <c r="I1274" s="6" t="s">
        <v>67</v>
      </c>
      <c r="J1274" s="6" t="s">
        <v>8</v>
      </c>
      <c r="K1274" s="6" t="str">
        <f>VLOOKUP(tblSalaries[[#This Row],[Where do you work]],tblCountries[[Actual]:[Mapping]],2,FALSE)</f>
        <v>India</v>
      </c>
      <c r="L1274" s="6" t="str">
        <f>VLOOKUP(tblSalaries[[#This Row],[clean Country]],tblCountries[[Mapping]:[Region]],2,FALSE)</f>
        <v>Asia</v>
      </c>
      <c r="M1274" s="6">
        <f>VLOOKUP(tblSalaries[[#This Row],[clean Country]],tblCountries[[Mapping]:[geo_latitude]],3,FALSE)</f>
        <v>79.718824157759499</v>
      </c>
      <c r="N1274" s="6">
        <f>VLOOKUP(tblSalaries[[#This Row],[clean Country]],tblCountries[[Mapping]:[geo_latitude]],4,FALSE)</f>
        <v>22.134914550529199</v>
      </c>
      <c r="O1274" s="6" t="s">
        <v>9</v>
      </c>
      <c r="P1274" s="6"/>
      <c r="Q1274" s="6" t="str">
        <f>IF(tblSalaries[[#This Row],[Years of Experience]]&lt;5,"&lt;5",IF(tblSalaries[[#This Row],[Years of Experience]]&lt;10,"&lt;10",IF(tblSalaries[[#This Row],[Years of Experience]]&lt;15,"&lt;15",IF(tblSalaries[[#This Row],[Years of Experience]]&lt;20,"&lt;20"," &gt;20"))))</f>
        <v>&lt;5</v>
      </c>
      <c r="R1274" s="14">
        <v>1257</v>
      </c>
      <c r="S1274" s="14">
        <f>VLOOKUP(tblSalaries[[#This Row],[clean Country]],Table3[[Country]:[GNI]],2,FALSE)</f>
        <v>3400</v>
      </c>
      <c r="T1274" s="18">
        <f>tblSalaries[[#This Row],[Salary in USD]]/tblSalaries[[#This Row],[PPP GNI]]</f>
        <v>5.882352941176471</v>
      </c>
      <c r="U1274" s="27">
        <f>IF(ISNUMBER(VLOOKUP(tblSalaries[[#This Row],[clean Country]],calc!$B$22:$C$127,2,TRUE)),tblSalaries[[#This Row],[Salary in USD]],0.001)</f>
        <v>20000</v>
      </c>
    </row>
    <row r="1275" spans="2:21" ht="15" customHeight="1" x14ac:dyDescent="0.25">
      <c r="B1275" s="6" t="s">
        <v>2489</v>
      </c>
      <c r="C1275" s="7">
        <v>41055.148657407408</v>
      </c>
      <c r="D1275" s="8" t="s">
        <v>592</v>
      </c>
      <c r="E1275" s="6">
        <v>20000</v>
      </c>
      <c r="F1275" s="6" t="s">
        <v>6</v>
      </c>
      <c r="G1275" s="9">
        <f>tblSalaries[[#This Row],[clean Salary (in local currency)]]*VLOOKUP(tblSalaries[[#This Row],[Currency]],tblXrate[],2,FALSE)</f>
        <v>20000</v>
      </c>
      <c r="H1275" s="6" t="s">
        <v>356</v>
      </c>
      <c r="I1275" s="6" t="s">
        <v>356</v>
      </c>
      <c r="J1275" s="6" t="s">
        <v>8</v>
      </c>
      <c r="K1275" s="6" t="str">
        <f>VLOOKUP(tblSalaries[[#This Row],[Where do you work]],tblCountries[[Actual]:[Mapping]],2,FALSE)</f>
        <v>India</v>
      </c>
      <c r="L1275" s="6" t="str">
        <f>VLOOKUP(tblSalaries[[#This Row],[clean Country]],tblCountries[[Mapping]:[Region]],2,FALSE)</f>
        <v>Asia</v>
      </c>
      <c r="M1275" s="6">
        <f>VLOOKUP(tblSalaries[[#This Row],[clean Country]],tblCountries[[Mapping]:[geo_latitude]],3,FALSE)</f>
        <v>79.718824157759499</v>
      </c>
      <c r="N1275" s="6">
        <f>VLOOKUP(tblSalaries[[#This Row],[clean Country]],tblCountries[[Mapping]:[geo_latitude]],4,FALSE)</f>
        <v>22.134914550529199</v>
      </c>
      <c r="O1275" s="6" t="s">
        <v>18</v>
      </c>
      <c r="P1275" s="6"/>
      <c r="Q1275" s="6" t="str">
        <f>IF(tblSalaries[[#This Row],[Years of Experience]]&lt;5,"&lt;5",IF(tblSalaries[[#This Row],[Years of Experience]]&lt;10,"&lt;10",IF(tblSalaries[[#This Row],[Years of Experience]]&lt;15,"&lt;15",IF(tblSalaries[[#This Row],[Years of Experience]]&lt;20,"&lt;20"," &gt;20"))))</f>
        <v>&lt;5</v>
      </c>
      <c r="R1275" s="14">
        <v>1258</v>
      </c>
      <c r="S1275" s="14">
        <f>VLOOKUP(tblSalaries[[#This Row],[clean Country]],Table3[[Country]:[GNI]],2,FALSE)</f>
        <v>3400</v>
      </c>
      <c r="T1275" s="18">
        <f>tblSalaries[[#This Row],[Salary in USD]]/tblSalaries[[#This Row],[PPP GNI]]</f>
        <v>5.882352941176471</v>
      </c>
      <c r="U1275" s="27">
        <f>IF(ISNUMBER(VLOOKUP(tblSalaries[[#This Row],[clean Country]],calc!$B$22:$C$127,2,TRUE)),tblSalaries[[#This Row],[Salary in USD]],0.001)</f>
        <v>20000</v>
      </c>
    </row>
    <row r="1276" spans="2:21" ht="15" customHeight="1" x14ac:dyDescent="0.25">
      <c r="B1276" s="6" t="s">
        <v>2746</v>
      </c>
      <c r="C1276" s="7">
        <v>41055.690254629626</v>
      </c>
      <c r="D1276" s="8">
        <v>20000</v>
      </c>
      <c r="E1276" s="6">
        <v>20000</v>
      </c>
      <c r="F1276" s="6" t="s">
        <v>6</v>
      </c>
      <c r="G1276" s="9">
        <f>tblSalaries[[#This Row],[clean Salary (in local currency)]]*VLOOKUP(tblSalaries[[#This Row],[Currency]],tblXrate[],2,FALSE)</f>
        <v>20000</v>
      </c>
      <c r="H1276" s="6" t="s">
        <v>522</v>
      </c>
      <c r="I1276" s="6" t="s">
        <v>279</v>
      </c>
      <c r="J1276" s="6" t="s">
        <v>8</v>
      </c>
      <c r="K1276" s="6" t="str">
        <f>VLOOKUP(tblSalaries[[#This Row],[Where do you work]],tblCountries[[Actual]:[Mapping]],2,FALSE)</f>
        <v>India</v>
      </c>
      <c r="L1276" s="6" t="str">
        <f>VLOOKUP(tblSalaries[[#This Row],[clean Country]],tblCountries[[Mapping]:[Region]],2,FALSE)</f>
        <v>Asia</v>
      </c>
      <c r="M1276" s="6">
        <f>VLOOKUP(tblSalaries[[#This Row],[clean Country]],tblCountries[[Mapping]:[geo_latitude]],3,FALSE)</f>
        <v>79.718824157759499</v>
      </c>
      <c r="N1276" s="6">
        <f>VLOOKUP(tblSalaries[[#This Row],[clean Country]],tblCountries[[Mapping]:[geo_latitude]],4,FALSE)</f>
        <v>22.134914550529199</v>
      </c>
      <c r="O1276" s="6" t="s">
        <v>25</v>
      </c>
      <c r="P1276" s="6">
        <v>7</v>
      </c>
      <c r="Q1276" s="6" t="str">
        <f>IF(tblSalaries[[#This Row],[Years of Experience]]&lt;5,"&lt;5",IF(tblSalaries[[#This Row],[Years of Experience]]&lt;10,"&lt;10",IF(tblSalaries[[#This Row],[Years of Experience]]&lt;15,"&lt;15",IF(tblSalaries[[#This Row],[Years of Experience]]&lt;20,"&lt;20"," &gt;20"))))</f>
        <v>&lt;10</v>
      </c>
      <c r="R1276" s="14">
        <v>1259</v>
      </c>
      <c r="S1276" s="14">
        <f>VLOOKUP(tblSalaries[[#This Row],[clean Country]],Table3[[Country]:[GNI]],2,FALSE)</f>
        <v>3400</v>
      </c>
      <c r="T1276" s="18">
        <f>tblSalaries[[#This Row],[Salary in USD]]/tblSalaries[[#This Row],[PPP GNI]]</f>
        <v>5.882352941176471</v>
      </c>
      <c r="U1276" s="27">
        <f>IF(ISNUMBER(VLOOKUP(tblSalaries[[#This Row],[clean Country]],calc!$B$22:$C$127,2,TRUE)),tblSalaries[[#This Row],[Salary in USD]],0.001)</f>
        <v>20000</v>
      </c>
    </row>
    <row r="1277" spans="2:21" ht="15" customHeight="1" x14ac:dyDescent="0.25">
      <c r="B1277" s="6" t="s">
        <v>2756</v>
      </c>
      <c r="C1277" s="7">
        <v>41055.713541666664</v>
      </c>
      <c r="D1277" s="8">
        <v>20000</v>
      </c>
      <c r="E1277" s="6">
        <v>20000</v>
      </c>
      <c r="F1277" s="6" t="s">
        <v>6</v>
      </c>
      <c r="G1277" s="9">
        <f>tblSalaries[[#This Row],[clean Salary (in local currency)]]*VLOOKUP(tblSalaries[[#This Row],[Currency]],tblXrate[],2,FALSE)</f>
        <v>20000</v>
      </c>
      <c r="H1277" s="6" t="s">
        <v>876</v>
      </c>
      <c r="I1277" s="6" t="s">
        <v>356</v>
      </c>
      <c r="J1277" s="6" t="s">
        <v>877</v>
      </c>
      <c r="K1277" s="6" t="str">
        <f>VLOOKUP(tblSalaries[[#This Row],[Where do you work]],tblCountries[[Actual]:[Mapping]],2,FALSE)</f>
        <v>Denmark</v>
      </c>
      <c r="L1277" s="6" t="str">
        <f>VLOOKUP(tblSalaries[[#This Row],[clean Country]],tblCountries[[Mapping]:[Region]],2,FALSE)</f>
        <v>Europe</v>
      </c>
      <c r="M1277" s="6">
        <f>VLOOKUP(tblSalaries[[#This Row],[clean Country]],tblCountries[[Mapping]:[geo_latitude]],3,FALSE)</f>
        <v>10.445226583805599</v>
      </c>
      <c r="N1277" s="6">
        <f>VLOOKUP(tblSalaries[[#This Row],[clean Country]],tblCountries[[Mapping]:[geo_latitude]],4,FALSE)</f>
        <v>56.002385797452</v>
      </c>
      <c r="O1277" s="6" t="s">
        <v>18</v>
      </c>
      <c r="P1277" s="6">
        <v>15</v>
      </c>
      <c r="Q1277" s="6" t="str">
        <f>IF(tblSalaries[[#This Row],[Years of Experience]]&lt;5,"&lt;5",IF(tblSalaries[[#This Row],[Years of Experience]]&lt;10,"&lt;10",IF(tblSalaries[[#This Row],[Years of Experience]]&lt;15,"&lt;15",IF(tblSalaries[[#This Row],[Years of Experience]]&lt;20,"&lt;20"," &gt;20"))))</f>
        <v>&lt;20</v>
      </c>
      <c r="R1277" s="14">
        <v>1260</v>
      </c>
      <c r="S1277" s="14">
        <f>VLOOKUP(tblSalaries[[#This Row],[clean Country]],Table3[[Country]:[GNI]],2,FALSE)</f>
        <v>41100</v>
      </c>
      <c r="T1277" s="18">
        <f>tblSalaries[[#This Row],[Salary in USD]]/tblSalaries[[#This Row],[PPP GNI]]</f>
        <v>0.48661800486618007</v>
      </c>
      <c r="U1277" s="27">
        <f>IF(ISNUMBER(VLOOKUP(tblSalaries[[#This Row],[clean Country]],calc!$B$22:$C$127,2,TRUE)),tblSalaries[[#This Row],[Salary in USD]],0.001)</f>
        <v>20000</v>
      </c>
    </row>
    <row r="1278" spans="2:21" ht="15" customHeight="1" x14ac:dyDescent="0.25">
      <c r="B1278" s="6" t="s">
        <v>2936</v>
      </c>
      <c r="C1278" s="7">
        <v>41057.033599537041</v>
      </c>
      <c r="D1278" s="8">
        <v>20000</v>
      </c>
      <c r="E1278" s="6">
        <v>20000</v>
      </c>
      <c r="F1278" s="6" t="s">
        <v>6</v>
      </c>
      <c r="G1278" s="9">
        <f>tblSalaries[[#This Row],[clean Salary (in local currency)]]*VLOOKUP(tblSalaries[[#This Row],[Currency]],tblXrate[],2,FALSE)</f>
        <v>20000</v>
      </c>
      <c r="H1278" s="6" t="s">
        <v>1046</v>
      </c>
      <c r="I1278" s="6" t="s">
        <v>310</v>
      </c>
      <c r="J1278" s="6" t="s">
        <v>1086</v>
      </c>
      <c r="K1278" s="6" t="str">
        <f>VLOOKUP(tblSalaries[[#This Row],[Where do you work]],tblCountries[[Actual]:[Mapping]],2,FALSE)</f>
        <v>Zambia</v>
      </c>
      <c r="L1278" s="6" t="str">
        <f>VLOOKUP(tblSalaries[[#This Row],[clean Country]],tblCountries[[Mapping]:[Region]],2,FALSE)</f>
        <v>Africa</v>
      </c>
      <c r="M1278" s="6">
        <f>VLOOKUP(tblSalaries[[#This Row],[clean Country]],tblCountries[[Mapping]:[geo_latitude]],3,FALSE)</f>
        <v>27.797744664385998</v>
      </c>
      <c r="N1278" s="6">
        <f>VLOOKUP(tblSalaries[[#This Row],[clean Country]],tblCountries[[Mapping]:[geo_latitude]],4,FALSE)</f>
        <v>-13.458680049062499</v>
      </c>
      <c r="O1278" s="6" t="s">
        <v>13</v>
      </c>
      <c r="P1278" s="6">
        <v>2</v>
      </c>
      <c r="Q1278" s="6" t="str">
        <f>IF(tblSalaries[[#This Row],[Years of Experience]]&lt;5,"&lt;5",IF(tblSalaries[[#This Row],[Years of Experience]]&lt;10,"&lt;10",IF(tblSalaries[[#This Row],[Years of Experience]]&lt;15,"&lt;15",IF(tblSalaries[[#This Row],[Years of Experience]]&lt;20,"&lt;20"," &gt;20"))))</f>
        <v>&lt;5</v>
      </c>
      <c r="R1278" s="14">
        <v>1261</v>
      </c>
      <c r="S1278" s="14">
        <f>VLOOKUP(tblSalaries[[#This Row],[clean Country]],Table3[[Country]:[GNI]],2,FALSE)</f>
        <v>1380</v>
      </c>
      <c r="T1278" s="18">
        <f>tblSalaries[[#This Row],[Salary in USD]]/tblSalaries[[#This Row],[PPP GNI]]</f>
        <v>14.492753623188406</v>
      </c>
      <c r="U1278" s="27">
        <f>IF(ISNUMBER(VLOOKUP(tblSalaries[[#This Row],[clean Country]],calc!$B$22:$C$127,2,TRUE)),tblSalaries[[#This Row],[Salary in USD]],0.001)</f>
        <v>20000</v>
      </c>
    </row>
    <row r="1279" spans="2:21" ht="15" customHeight="1" x14ac:dyDescent="0.25">
      <c r="B1279" s="6" t="s">
        <v>2960</v>
      </c>
      <c r="C1279" s="7">
        <v>41057.307719907411</v>
      </c>
      <c r="D1279" s="8">
        <v>20000</v>
      </c>
      <c r="E1279" s="6">
        <v>20000</v>
      </c>
      <c r="F1279" s="6" t="s">
        <v>6</v>
      </c>
      <c r="G1279" s="9">
        <f>tblSalaries[[#This Row],[clean Salary (in local currency)]]*VLOOKUP(tblSalaries[[#This Row],[Currency]],tblXrate[],2,FALSE)</f>
        <v>20000</v>
      </c>
      <c r="H1279" s="6" t="s">
        <v>214</v>
      </c>
      <c r="I1279" s="6" t="s">
        <v>20</v>
      </c>
      <c r="J1279" s="6" t="s">
        <v>84</v>
      </c>
      <c r="K1279" s="6" t="str">
        <f>VLOOKUP(tblSalaries[[#This Row],[Where do you work]],tblCountries[[Actual]:[Mapping]],2,FALSE)</f>
        <v>Australia</v>
      </c>
      <c r="L1279" s="6" t="str">
        <f>VLOOKUP(tblSalaries[[#This Row],[clean Country]],tblCountries[[Mapping]:[Region]],2,FALSE)</f>
        <v>Australia</v>
      </c>
      <c r="M1279" s="6">
        <f>VLOOKUP(tblSalaries[[#This Row],[clean Country]],tblCountries[[Mapping]:[geo_latitude]],3,FALSE)</f>
        <v>136.67140151954899</v>
      </c>
      <c r="N1279" s="6">
        <f>VLOOKUP(tblSalaries[[#This Row],[clean Country]],tblCountries[[Mapping]:[geo_latitude]],4,FALSE)</f>
        <v>-24.803590596310801</v>
      </c>
      <c r="O1279" s="6" t="s">
        <v>18</v>
      </c>
      <c r="P1279" s="6">
        <v>2</v>
      </c>
      <c r="Q1279" s="6" t="str">
        <f>IF(tblSalaries[[#This Row],[Years of Experience]]&lt;5,"&lt;5",IF(tblSalaries[[#This Row],[Years of Experience]]&lt;10,"&lt;10",IF(tblSalaries[[#This Row],[Years of Experience]]&lt;15,"&lt;15",IF(tblSalaries[[#This Row],[Years of Experience]]&lt;20,"&lt;20"," &gt;20"))))</f>
        <v>&lt;5</v>
      </c>
      <c r="R1279" s="14">
        <v>1262</v>
      </c>
      <c r="S1279" s="14">
        <f>VLOOKUP(tblSalaries[[#This Row],[clean Country]],Table3[[Country]:[GNI]],2,FALSE)</f>
        <v>36910</v>
      </c>
      <c r="T1279" s="18">
        <f>tblSalaries[[#This Row],[Salary in USD]]/tblSalaries[[#This Row],[PPP GNI]]</f>
        <v>0.541858574911948</v>
      </c>
      <c r="U1279" s="27">
        <f>IF(ISNUMBER(VLOOKUP(tblSalaries[[#This Row],[clean Country]],calc!$B$22:$C$127,2,TRUE)),tblSalaries[[#This Row],[Salary in USD]],0.001)</f>
        <v>20000</v>
      </c>
    </row>
    <row r="1280" spans="2:21" ht="15" customHeight="1" x14ac:dyDescent="0.25">
      <c r="B1280" s="6" t="s">
        <v>3003</v>
      </c>
      <c r="C1280" s="7">
        <v>41057.506678240738</v>
      </c>
      <c r="D1280" s="8" t="s">
        <v>1154</v>
      </c>
      <c r="E1280" s="6">
        <v>20000</v>
      </c>
      <c r="F1280" s="6" t="s">
        <v>6</v>
      </c>
      <c r="G1280" s="9">
        <f>tblSalaries[[#This Row],[clean Salary (in local currency)]]*VLOOKUP(tblSalaries[[#This Row],[Currency]],tblXrate[],2,FALSE)</f>
        <v>20000</v>
      </c>
      <c r="H1280" s="6" t="s">
        <v>1155</v>
      </c>
      <c r="I1280" s="6" t="s">
        <v>3999</v>
      </c>
      <c r="J1280" s="6" t="s">
        <v>1156</v>
      </c>
      <c r="K1280" s="6" t="str">
        <f>VLOOKUP(tblSalaries[[#This Row],[Where do you work]],tblCountries[[Actual]:[Mapping]],2,FALSE)</f>
        <v>Paraguay</v>
      </c>
      <c r="L1280" s="6" t="str">
        <f>VLOOKUP(tblSalaries[[#This Row],[clean Country]],tblCountries[[Mapping]:[Region]],2,FALSE)</f>
        <v>Latin America</v>
      </c>
      <c r="M1280" s="6">
        <f>VLOOKUP(tblSalaries[[#This Row],[clean Country]],tblCountries[[Mapping]:[geo_latitude]],3,FALSE)</f>
        <v>-58.169344500000001</v>
      </c>
      <c r="N1280" s="6">
        <f>VLOOKUP(tblSalaries[[#This Row],[clean Country]],tblCountries[[Mapping]:[geo_latitude]],4,FALSE)</f>
        <v>-23.3165935</v>
      </c>
      <c r="O1280" s="6" t="s">
        <v>13</v>
      </c>
      <c r="P1280" s="6">
        <v>6</v>
      </c>
      <c r="Q1280" s="6" t="str">
        <f>IF(tblSalaries[[#This Row],[Years of Experience]]&lt;5,"&lt;5",IF(tblSalaries[[#This Row],[Years of Experience]]&lt;10,"&lt;10",IF(tblSalaries[[#This Row],[Years of Experience]]&lt;15,"&lt;15",IF(tblSalaries[[#This Row],[Years of Experience]]&lt;20,"&lt;20"," &gt;20"))))</f>
        <v>&lt;10</v>
      </c>
      <c r="R1280" s="14">
        <v>1263</v>
      </c>
      <c r="S1280" s="14">
        <f>VLOOKUP(tblSalaries[[#This Row],[clean Country]],Table3[[Country]:[GNI]],2,FALSE)</f>
        <v>5080</v>
      </c>
      <c r="T1280" s="18">
        <f>tblSalaries[[#This Row],[Salary in USD]]/tblSalaries[[#This Row],[PPP GNI]]</f>
        <v>3.9370078740157481</v>
      </c>
      <c r="U1280" s="27">
        <f>IF(ISNUMBER(VLOOKUP(tblSalaries[[#This Row],[clean Country]],calc!$B$22:$C$127,2,TRUE)),tblSalaries[[#This Row],[Salary in USD]],0.001)</f>
        <v>20000</v>
      </c>
    </row>
    <row r="1281" spans="2:21" ht="15" customHeight="1" x14ac:dyDescent="0.25">
      <c r="B1281" s="6" t="s">
        <v>3374</v>
      </c>
      <c r="C1281" s="7">
        <v>41058.939074074071</v>
      </c>
      <c r="D1281" s="8">
        <v>20000</v>
      </c>
      <c r="E1281" s="6">
        <v>20000</v>
      </c>
      <c r="F1281" s="6" t="s">
        <v>6</v>
      </c>
      <c r="G1281" s="9">
        <f>tblSalaries[[#This Row],[clean Salary (in local currency)]]*VLOOKUP(tblSalaries[[#This Row],[Currency]],tblXrate[],2,FALSE)</f>
        <v>20000</v>
      </c>
      <c r="H1281" s="6" t="s">
        <v>1558</v>
      </c>
      <c r="I1281" s="6" t="s">
        <v>67</v>
      </c>
      <c r="J1281" s="6" t="s">
        <v>8</v>
      </c>
      <c r="K1281" s="6" t="str">
        <f>VLOOKUP(tblSalaries[[#This Row],[Where do you work]],tblCountries[[Actual]:[Mapping]],2,FALSE)</f>
        <v>India</v>
      </c>
      <c r="L1281" s="6" t="str">
        <f>VLOOKUP(tblSalaries[[#This Row],[clean Country]],tblCountries[[Mapping]:[Region]],2,FALSE)</f>
        <v>Asia</v>
      </c>
      <c r="M1281" s="6">
        <f>VLOOKUP(tblSalaries[[#This Row],[clean Country]],tblCountries[[Mapping]:[geo_latitude]],3,FALSE)</f>
        <v>79.718824157759499</v>
      </c>
      <c r="N1281" s="6">
        <f>VLOOKUP(tblSalaries[[#This Row],[clean Country]],tblCountries[[Mapping]:[geo_latitude]],4,FALSE)</f>
        <v>22.134914550529199</v>
      </c>
      <c r="O1281" s="6" t="s">
        <v>9</v>
      </c>
      <c r="P1281" s="6">
        <v>6</v>
      </c>
      <c r="Q1281" s="6" t="str">
        <f>IF(tblSalaries[[#This Row],[Years of Experience]]&lt;5,"&lt;5",IF(tblSalaries[[#This Row],[Years of Experience]]&lt;10,"&lt;10",IF(tblSalaries[[#This Row],[Years of Experience]]&lt;15,"&lt;15",IF(tblSalaries[[#This Row],[Years of Experience]]&lt;20,"&lt;20"," &gt;20"))))</f>
        <v>&lt;10</v>
      </c>
      <c r="R1281" s="14">
        <v>1264</v>
      </c>
      <c r="S1281" s="14">
        <f>VLOOKUP(tblSalaries[[#This Row],[clean Country]],Table3[[Country]:[GNI]],2,FALSE)</f>
        <v>3400</v>
      </c>
      <c r="T1281" s="18">
        <f>tblSalaries[[#This Row],[Salary in USD]]/tblSalaries[[#This Row],[PPP GNI]]</f>
        <v>5.882352941176471</v>
      </c>
      <c r="U1281" s="27">
        <f>IF(ISNUMBER(VLOOKUP(tblSalaries[[#This Row],[clean Country]],calc!$B$22:$C$127,2,TRUE)),tblSalaries[[#This Row],[Salary in USD]],0.001)</f>
        <v>20000</v>
      </c>
    </row>
    <row r="1282" spans="2:21" ht="15" customHeight="1" x14ac:dyDescent="0.25">
      <c r="B1282" s="6" t="s">
        <v>3429</v>
      </c>
      <c r="C1282" s="7">
        <v>41059.559166666666</v>
      </c>
      <c r="D1282" s="8">
        <v>20000</v>
      </c>
      <c r="E1282" s="6">
        <v>20000</v>
      </c>
      <c r="F1282" s="6" t="s">
        <v>6</v>
      </c>
      <c r="G1282" s="9">
        <f>tblSalaries[[#This Row],[clean Salary (in local currency)]]*VLOOKUP(tblSalaries[[#This Row],[Currency]],tblXrate[],2,FALSE)</f>
        <v>20000</v>
      </c>
      <c r="H1282" s="6" t="s">
        <v>635</v>
      </c>
      <c r="I1282" s="6" t="s">
        <v>52</v>
      </c>
      <c r="J1282" s="6" t="s">
        <v>8</v>
      </c>
      <c r="K1282" s="6" t="str">
        <f>VLOOKUP(tblSalaries[[#This Row],[Where do you work]],tblCountries[[Actual]:[Mapping]],2,FALSE)</f>
        <v>India</v>
      </c>
      <c r="L1282" s="6" t="str">
        <f>VLOOKUP(tblSalaries[[#This Row],[clean Country]],tblCountries[[Mapping]:[Region]],2,FALSE)</f>
        <v>Asia</v>
      </c>
      <c r="M1282" s="6">
        <f>VLOOKUP(tblSalaries[[#This Row],[clean Country]],tblCountries[[Mapping]:[geo_latitude]],3,FALSE)</f>
        <v>79.718824157759499</v>
      </c>
      <c r="N1282" s="6">
        <f>VLOOKUP(tblSalaries[[#This Row],[clean Country]],tblCountries[[Mapping]:[geo_latitude]],4,FALSE)</f>
        <v>22.134914550529199</v>
      </c>
      <c r="O1282" s="6" t="s">
        <v>186</v>
      </c>
      <c r="P1282" s="6">
        <v>10</v>
      </c>
      <c r="Q1282" s="6" t="str">
        <f>IF(tblSalaries[[#This Row],[Years of Experience]]&lt;5,"&lt;5",IF(tblSalaries[[#This Row],[Years of Experience]]&lt;10,"&lt;10",IF(tblSalaries[[#This Row],[Years of Experience]]&lt;15,"&lt;15",IF(tblSalaries[[#This Row],[Years of Experience]]&lt;20,"&lt;20"," &gt;20"))))</f>
        <v>&lt;15</v>
      </c>
      <c r="R1282" s="14">
        <v>1265</v>
      </c>
      <c r="S1282" s="14">
        <f>VLOOKUP(tblSalaries[[#This Row],[clean Country]],Table3[[Country]:[GNI]],2,FALSE)</f>
        <v>3400</v>
      </c>
      <c r="T1282" s="18">
        <f>tblSalaries[[#This Row],[Salary in USD]]/tblSalaries[[#This Row],[PPP GNI]]</f>
        <v>5.882352941176471</v>
      </c>
      <c r="U1282" s="27">
        <f>IF(ISNUMBER(VLOOKUP(tblSalaries[[#This Row],[clean Country]],calc!$B$22:$C$127,2,TRUE)),tblSalaries[[#This Row],[Salary in USD]],0.001)</f>
        <v>20000</v>
      </c>
    </row>
    <row r="1283" spans="2:21" ht="15" customHeight="1" x14ac:dyDescent="0.25">
      <c r="B1283" s="6" t="s">
        <v>3575</v>
      </c>
      <c r="C1283" s="7">
        <v>41061.930856481478</v>
      </c>
      <c r="D1283" s="8" t="s">
        <v>1752</v>
      </c>
      <c r="E1283" s="6">
        <v>20000</v>
      </c>
      <c r="F1283" s="6" t="s">
        <v>6</v>
      </c>
      <c r="G1283" s="9">
        <f>tblSalaries[[#This Row],[clean Salary (in local currency)]]*VLOOKUP(tblSalaries[[#This Row],[Currency]],tblXrate[],2,FALSE)</f>
        <v>20000</v>
      </c>
      <c r="H1283" s="6" t="s">
        <v>52</v>
      </c>
      <c r="I1283" s="6" t="s">
        <v>52</v>
      </c>
      <c r="J1283" s="6" t="s">
        <v>8</v>
      </c>
      <c r="K1283" s="6" t="str">
        <f>VLOOKUP(tblSalaries[[#This Row],[Where do you work]],tblCountries[[Actual]:[Mapping]],2,FALSE)</f>
        <v>India</v>
      </c>
      <c r="L1283" s="6" t="str">
        <f>VLOOKUP(tblSalaries[[#This Row],[clean Country]],tblCountries[[Mapping]:[Region]],2,FALSE)</f>
        <v>Asia</v>
      </c>
      <c r="M1283" s="6">
        <f>VLOOKUP(tblSalaries[[#This Row],[clean Country]],tblCountries[[Mapping]:[geo_latitude]],3,FALSE)</f>
        <v>79.718824157759499</v>
      </c>
      <c r="N1283" s="6">
        <f>VLOOKUP(tblSalaries[[#This Row],[clean Country]],tblCountries[[Mapping]:[geo_latitude]],4,FALSE)</f>
        <v>22.134914550529199</v>
      </c>
      <c r="O1283" s="6" t="s">
        <v>9</v>
      </c>
      <c r="P1283" s="6">
        <v>1</v>
      </c>
      <c r="Q1283" s="6" t="str">
        <f>IF(tblSalaries[[#This Row],[Years of Experience]]&lt;5,"&lt;5",IF(tblSalaries[[#This Row],[Years of Experience]]&lt;10,"&lt;10",IF(tblSalaries[[#This Row],[Years of Experience]]&lt;15,"&lt;15",IF(tblSalaries[[#This Row],[Years of Experience]]&lt;20,"&lt;20"," &gt;20"))))</f>
        <v>&lt;5</v>
      </c>
      <c r="R1283" s="14">
        <v>1266</v>
      </c>
      <c r="S1283" s="14">
        <f>VLOOKUP(tblSalaries[[#This Row],[clean Country]],Table3[[Country]:[GNI]],2,FALSE)</f>
        <v>3400</v>
      </c>
      <c r="T1283" s="18">
        <f>tblSalaries[[#This Row],[Salary in USD]]/tblSalaries[[#This Row],[PPP GNI]]</f>
        <v>5.882352941176471</v>
      </c>
      <c r="U1283" s="27">
        <f>IF(ISNUMBER(VLOOKUP(tblSalaries[[#This Row],[clean Country]],calc!$B$22:$C$127,2,TRUE)),tblSalaries[[#This Row],[Salary in USD]],0.001)</f>
        <v>20000</v>
      </c>
    </row>
    <row r="1284" spans="2:21" ht="15" customHeight="1" x14ac:dyDescent="0.25">
      <c r="B1284" s="6" t="s">
        <v>3786</v>
      </c>
      <c r="C1284" s="7">
        <v>41073.034953703704</v>
      </c>
      <c r="D1284" s="8">
        <v>20000</v>
      </c>
      <c r="E1284" s="6">
        <v>20000</v>
      </c>
      <c r="F1284" s="6" t="s">
        <v>6</v>
      </c>
      <c r="G1284" s="9">
        <f>tblSalaries[[#This Row],[clean Salary (in local currency)]]*VLOOKUP(tblSalaries[[#This Row],[Currency]],tblXrate[],2,FALSE)</f>
        <v>20000</v>
      </c>
      <c r="H1284" s="6" t="s">
        <v>1923</v>
      </c>
      <c r="I1284" s="6" t="s">
        <v>20</v>
      </c>
      <c r="J1284" s="6" t="s">
        <v>88</v>
      </c>
      <c r="K1284" s="6" t="str">
        <f>VLOOKUP(tblSalaries[[#This Row],[Where do you work]],tblCountries[[Actual]:[Mapping]],2,FALSE)</f>
        <v>Canada</v>
      </c>
      <c r="L1284" s="6" t="str">
        <f>VLOOKUP(tblSalaries[[#This Row],[clean Country]],tblCountries[[Mapping]:[Region]],2,FALSE)</f>
        <v>America</v>
      </c>
      <c r="M1284" s="6">
        <f>VLOOKUP(tblSalaries[[#This Row],[clean Country]],tblCountries[[Mapping]:[geo_latitude]],3,FALSE)</f>
        <v>-96.081121840459303</v>
      </c>
      <c r="N1284" s="6">
        <f>VLOOKUP(tblSalaries[[#This Row],[clean Country]],tblCountries[[Mapping]:[geo_latitude]],4,FALSE)</f>
        <v>62.8661033080922</v>
      </c>
      <c r="O1284" s="6" t="s">
        <v>18</v>
      </c>
      <c r="P1284" s="6">
        <v>2</v>
      </c>
      <c r="Q1284" s="6" t="str">
        <f>IF(tblSalaries[[#This Row],[Years of Experience]]&lt;5,"&lt;5",IF(tblSalaries[[#This Row],[Years of Experience]]&lt;10,"&lt;10",IF(tblSalaries[[#This Row],[Years of Experience]]&lt;15,"&lt;15",IF(tblSalaries[[#This Row],[Years of Experience]]&lt;20,"&lt;20"," &gt;20"))))</f>
        <v>&lt;5</v>
      </c>
      <c r="R1284" s="14">
        <v>1267</v>
      </c>
      <c r="S1284" s="14">
        <f>VLOOKUP(tblSalaries[[#This Row],[clean Country]],Table3[[Country]:[GNI]],2,FALSE)</f>
        <v>38370</v>
      </c>
      <c r="T1284" s="18">
        <f>tblSalaries[[#This Row],[Salary in USD]]/tblSalaries[[#This Row],[PPP GNI]]</f>
        <v>0.52124055251498569</v>
      </c>
      <c r="U1284" s="27">
        <f>IF(ISNUMBER(VLOOKUP(tblSalaries[[#This Row],[clean Country]],calc!$B$22:$C$127,2,TRUE)),tblSalaries[[#This Row],[Salary in USD]],0.001)</f>
        <v>1E-3</v>
      </c>
    </row>
    <row r="1285" spans="2:21" ht="15" customHeight="1" x14ac:dyDescent="0.25">
      <c r="B1285" s="6" t="s">
        <v>3794</v>
      </c>
      <c r="C1285" s="7">
        <v>41073.49895833333</v>
      </c>
      <c r="D1285" s="8">
        <v>20000</v>
      </c>
      <c r="E1285" s="6">
        <v>20000</v>
      </c>
      <c r="F1285" s="6" t="s">
        <v>6</v>
      </c>
      <c r="G1285" s="9">
        <f>tblSalaries[[#This Row],[clean Salary (in local currency)]]*VLOOKUP(tblSalaries[[#This Row],[Currency]],tblXrate[],2,FALSE)</f>
        <v>20000</v>
      </c>
      <c r="H1285" s="6" t="s">
        <v>1932</v>
      </c>
      <c r="I1285" s="6" t="s">
        <v>20</v>
      </c>
      <c r="J1285" s="6" t="s">
        <v>1933</v>
      </c>
      <c r="K1285" s="6" t="str">
        <f>VLOOKUP(tblSalaries[[#This Row],[Where do you work]],tblCountries[[Actual]:[Mapping]],2,FALSE)</f>
        <v>Hong Kong</v>
      </c>
      <c r="L1285" s="6" t="str">
        <f>VLOOKUP(tblSalaries[[#This Row],[clean Country]],tblCountries[[Mapping]:[Region]],2,FALSE)</f>
        <v>Asia</v>
      </c>
      <c r="M1285" s="6">
        <f>VLOOKUP(tblSalaries[[#This Row],[clean Country]],tblCountries[[Mapping]:[geo_latitude]],3,FALSE)</f>
        <v>114.1623665</v>
      </c>
      <c r="N1285" s="6">
        <f>VLOOKUP(tblSalaries[[#This Row],[clean Country]],tblCountries[[Mapping]:[geo_latitude]],4,FALSE)</f>
        <v>22.385829399999999</v>
      </c>
      <c r="O1285" s="6" t="s">
        <v>25</v>
      </c>
      <c r="P1285" s="6">
        <v>1</v>
      </c>
      <c r="Q1285" s="6" t="str">
        <f>IF(tblSalaries[[#This Row],[Years of Experience]]&lt;5,"&lt;5",IF(tblSalaries[[#This Row],[Years of Experience]]&lt;10,"&lt;10",IF(tblSalaries[[#This Row],[Years of Experience]]&lt;15,"&lt;15",IF(tblSalaries[[#This Row],[Years of Experience]]&lt;20,"&lt;20"," &gt;20"))))</f>
        <v>&lt;5</v>
      </c>
      <c r="R1285" s="14">
        <v>1268</v>
      </c>
      <c r="S1285" s="14">
        <f>VLOOKUP(tblSalaries[[#This Row],[clean Country]],Table3[[Country]:[GNI]],2,FALSE)</f>
        <v>47480</v>
      </c>
      <c r="T1285" s="18">
        <f>tblSalaries[[#This Row],[Salary in USD]]/tblSalaries[[#This Row],[PPP GNI]]</f>
        <v>0.42122999157540014</v>
      </c>
      <c r="U1285" s="27">
        <f>IF(ISNUMBER(VLOOKUP(tblSalaries[[#This Row],[clean Country]],calc!$B$22:$C$127,2,TRUE)),tblSalaries[[#This Row],[Salary in USD]],0.001)</f>
        <v>20000</v>
      </c>
    </row>
    <row r="1286" spans="2:21" ht="15" customHeight="1" x14ac:dyDescent="0.25">
      <c r="B1286" s="6" t="s">
        <v>3879</v>
      </c>
      <c r="C1286" s="7">
        <v>41080.079282407409</v>
      </c>
      <c r="D1286" s="8">
        <v>20000</v>
      </c>
      <c r="E1286" s="6">
        <v>20000</v>
      </c>
      <c r="F1286" s="6" t="s">
        <v>6</v>
      </c>
      <c r="G1286" s="9">
        <f>tblSalaries[[#This Row],[clean Salary (in local currency)]]*VLOOKUP(tblSalaries[[#This Row],[Currency]],tblXrate[],2,FALSE)</f>
        <v>20000</v>
      </c>
      <c r="H1286" s="6" t="s">
        <v>1997</v>
      </c>
      <c r="I1286" s="6" t="s">
        <v>52</v>
      </c>
      <c r="J1286" s="6" t="s">
        <v>8</v>
      </c>
      <c r="K1286" s="6" t="str">
        <f>VLOOKUP(tblSalaries[[#This Row],[Where do you work]],tblCountries[[Actual]:[Mapping]],2,FALSE)</f>
        <v>India</v>
      </c>
      <c r="L1286" s="6" t="str">
        <f>VLOOKUP(tblSalaries[[#This Row],[clean Country]],tblCountries[[Mapping]:[Region]],2,FALSE)</f>
        <v>Asia</v>
      </c>
      <c r="M1286" s="6">
        <f>VLOOKUP(tblSalaries[[#This Row],[clean Country]],tblCountries[[Mapping]:[geo_latitude]],3,FALSE)</f>
        <v>79.718824157759499</v>
      </c>
      <c r="N1286" s="6">
        <f>VLOOKUP(tblSalaries[[#This Row],[clean Country]],tblCountries[[Mapping]:[geo_latitude]],4,FALSE)</f>
        <v>22.134914550529199</v>
      </c>
      <c r="O1286" s="6" t="s">
        <v>18</v>
      </c>
      <c r="P1286" s="6">
        <v>5</v>
      </c>
      <c r="Q1286" s="6" t="str">
        <f>IF(tblSalaries[[#This Row],[Years of Experience]]&lt;5,"&lt;5",IF(tblSalaries[[#This Row],[Years of Experience]]&lt;10,"&lt;10",IF(tblSalaries[[#This Row],[Years of Experience]]&lt;15,"&lt;15",IF(tblSalaries[[#This Row],[Years of Experience]]&lt;20,"&lt;20"," &gt;20"))))</f>
        <v>&lt;10</v>
      </c>
      <c r="R1286" s="14">
        <v>1269</v>
      </c>
      <c r="S1286" s="14">
        <f>VLOOKUP(tblSalaries[[#This Row],[clean Country]],Table3[[Country]:[GNI]],2,FALSE)</f>
        <v>3400</v>
      </c>
      <c r="T1286" s="18">
        <f>tblSalaries[[#This Row],[Salary in USD]]/tblSalaries[[#This Row],[PPP GNI]]</f>
        <v>5.882352941176471</v>
      </c>
      <c r="U1286" s="27">
        <f>IF(ISNUMBER(VLOOKUP(tblSalaries[[#This Row],[clean Country]],calc!$B$22:$C$127,2,TRUE)),tblSalaries[[#This Row],[Salary in USD]],0.001)</f>
        <v>20000</v>
      </c>
    </row>
    <row r="1287" spans="2:21" ht="15" customHeight="1" x14ac:dyDescent="0.25">
      <c r="B1287" s="6" t="s">
        <v>2733</v>
      </c>
      <c r="C1287" s="7">
        <v>41055.661921296298</v>
      </c>
      <c r="D1287" s="8">
        <v>10000</v>
      </c>
      <c r="E1287" s="6">
        <v>120000</v>
      </c>
      <c r="F1287" s="6" t="s">
        <v>845</v>
      </c>
      <c r="G1287" s="9">
        <f>tblSalaries[[#This Row],[clean Salary (in local currency)]]*VLOOKUP(tblSalaries[[#This Row],[Currency]],tblXrate[],2,FALSE)</f>
        <v>19831.432821021317</v>
      </c>
      <c r="H1287" s="6" t="s">
        <v>846</v>
      </c>
      <c r="I1287" s="6" t="s">
        <v>20</v>
      </c>
      <c r="J1287" s="6" t="s">
        <v>847</v>
      </c>
      <c r="K1287" s="6" t="str">
        <f>VLOOKUP(tblSalaries[[#This Row],[Where do you work]],tblCountries[[Actual]:[Mapping]],2,FALSE)</f>
        <v>Egypt</v>
      </c>
      <c r="L1287" s="6" t="str">
        <f>VLOOKUP(tblSalaries[[#This Row],[clean Country]],tblCountries[[Mapping]:[Region]],2,FALSE)</f>
        <v>MENA</v>
      </c>
      <c r="M1287" s="6">
        <f>VLOOKUP(tblSalaries[[#This Row],[clean Country]],tblCountries[[Mapping]:[geo_latitude]],3,FALSE)</f>
        <v>29.915437070010299</v>
      </c>
      <c r="N1287" s="6">
        <f>VLOOKUP(tblSalaries[[#This Row],[clean Country]],tblCountries[[Mapping]:[geo_latitude]],4,FALSE)</f>
        <v>26.718360706980501</v>
      </c>
      <c r="O1287" s="6" t="s">
        <v>13</v>
      </c>
      <c r="P1287" s="6">
        <v>5</v>
      </c>
      <c r="Q1287" s="6" t="str">
        <f>IF(tblSalaries[[#This Row],[Years of Experience]]&lt;5,"&lt;5",IF(tblSalaries[[#This Row],[Years of Experience]]&lt;10,"&lt;10",IF(tblSalaries[[#This Row],[Years of Experience]]&lt;15,"&lt;15",IF(tblSalaries[[#This Row],[Years of Experience]]&lt;20,"&lt;20"," &gt;20"))))</f>
        <v>&lt;10</v>
      </c>
      <c r="R1287" s="14">
        <v>1270</v>
      </c>
      <c r="S1287" s="14">
        <f>VLOOKUP(tblSalaries[[#This Row],[clean Country]],Table3[[Country]:[GNI]],2,FALSE)</f>
        <v>6060</v>
      </c>
      <c r="T1287" s="18">
        <f>tblSalaries[[#This Row],[Salary in USD]]/tblSalaries[[#This Row],[PPP GNI]]</f>
        <v>3.2725136668352008</v>
      </c>
      <c r="U1287" s="27">
        <f>IF(ISNUMBER(VLOOKUP(tblSalaries[[#This Row],[clean Country]],calc!$B$22:$C$127,2,TRUE)),tblSalaries[[#This Row],[Salary in USD]],0.001)</f>
        <v>19831.432821021317</v>
      </c>
    </row>
    <row r="1288" spans="2:21" ht="15" customHeight="1" x14ac:dyDescent="0.25">
      <c r="B1288" s="6" t="s">
        <v>2826</v>
      </c>
      <c r="C1288" s="7">
        <v>41055.970243055555</v>
      </c>
      <c r="D1288" s="8" t="s">
        <v>961</v>
      </c>
      <c r="E1288" s="6">
        <v>15600</v>
      </c>
      <c r="F1288" s="6" t="s">
        <v>22</v>
      </c>
      <c r="G1288" s="9">
        <f>tblSalaries[[#This Row],[clean Salary (in local currency)]]*VLOOKUP(tblSalaries[[#This Row],[Currency]],tblXrate[],2,FALSE)</f>
        <v>19818.231248269083</v>
      </c>
      <c r="H1288" s="6" t="s">
        <v>962</v>
      </c>
      <c r="I1288" s="6" t="s">
        <v>488</v>
      </c>
      <c r="J1288" s="6" t="s">
        <v>30</v>
      </c>
      <c r="K1288" s="6" t="str">
        <f>VLOOKUP(tblSalaries[[#This Row],[Where do you work]],tblCountries[[Actual]:[Mapping]],2,FALSE)</f>
        <v>Portugal</v>
      </c>
      <c r="L1288" s="6" t="str">
        <f>VLOOKUP(tblSalaries[[#This Row],[clean Country]],tblCountries[[Mapping]:[Region]],2,FALSE)</f>
        <v>Europe</v>
      </c>
      <c r="M1288" s="6">
        <f>VLOOKUP(tblSalaries[[#This Row],[clean Country]],tblCountries[[Mapping]:[geo_latitude]],3,FALSE)</f>
        <v>-13.1379437689524</v>
      </c>
      <c r="N1288" s="6">
        <f>VLOOKUP(tblSalaries[[#This Row],[clean Country]],tblCountries[[Mapping]:[geo_latitude]],4,FALSE)</f>
        <v>38.742054043614601</v>
      </c>
      <c r="O1288" s="6" t="s">
        <v>9</v>
      </c>
      <c r="P1288" s="6">
        <v>5</v>
      </c>
      <c r="Q1288" s="6" t="str">
        <f>IF(tblSalaries[[#This Row],[Years of Experience]]&lt;5,"&lt;5",IF(tblSalaries[[#This Row],[Years of Experience]]&lt;10,"&lt;10",IF(tblSalaries[[#This Row],[Years of Experience]]&lt;15,"&lt;15",IF(tblSalaries[[#This Row],[Years of Experience]]&lt;20,"&lt;20"," &gt;20"))))</f>
        <v>&lt;10</v>
      </c>
      <c r="R1288" s="14">
        <v>1271</v>
      </c>
      <c r="S1288" s="14">
        <f>VLOOKUP(tblSalaries[[#This Row],[clean Country]],Table3[[Country]:[GNI]],2,FALSE)</f>
        <v>24590</v>
      </c>
      <c r="T1288" s="18">
        <f>tblSalaries[[#This Row],[Salary in USD]]/tblSalaries[[#This Row],[PPP GNI]]</f>
        <v>0.8059467770747899</v>
      </c>
      <c r="U1288" s="27">
        <f>IF(ISNUMBER(VLOOKUP(tblSalaries[[#This Row],[clean Country]],calc!$B$22:$C$127,2,TRUE)),tblSalaries[[#This Row],[Salary in USD]],0.001)</f>
        <v>19818.231248269083</v>
      </c>
    </row>
    <row r="1289" spans="2:21" ht="15" customHeight="1" x14ac:dyDescent="0.25">
      <c r="B1289" s="6" t="s">
        <v>2180</v>
      </c>
      <c r="C1289" s="7">
        <v>41055.033993055556</v>
      </c>
      <c r="D1289" s="8" t="s">
        <v>246</v>
      </c>
      <c r="E1289" s="6">
        <v>1100000</v>
      </c>
      <c r="F1289" s="6" t="s">
        <v>40</v>
      </c>
      <c r="G1289" s="9">
        <f>tblSalaries[[#This Row],[clean Salary (in local currency)]]*VLOOKUP(tblSalaries[[#This Row],[Currency]],tblXrate[],2,FALSE)</f>
        <v>19588.708356186824</v>
      </c>
      <c r="H1289" s="6" t="s">
        <v>247</v>
      </c>
      <c r="I1289" s="6" t="s">
        <v>52</v>
      </c>
      <c r="J1289" s="6" t="s">
        <v>8</v>
      </c>
      <c r="K1289" s="6" t="str">
        <f>VLOOKUP(tblSalaries[[#This Row],[Where do you work]],tblCountries[[Actual]:[Mapping]],2,FALSE)</f>
        <v>India</v>
      </c>
      <c r="L1289" s="6" t="str">
        <f>VLOOKUP(tblSalaries[[#This Row],[clean Country]],tblCountries[[Mapping]:[Region]],2,FALSE)</f>
        <v>Asia</v>
      </c>
      <c r="M1289" s="6">
        <f>VLOOKUP(tblSalaries[[#This Row],[clean Country]],tblCountries[[Mapping]:[geo_latitude]],3,FALSE)</f>
        <v>79.718824157759499</v>
      </c>
      <c r="N1289" s="6">
        <f>VLOOKUP(tblSalaries[[#This Row],[clean Country]],tblCountries[[Mapping]:[geo_latitude]],4,FALSE)</f>
        <v>22.134914550529199</v>
      </c>
      <c r="O1289" s="6" t="s">
        <v>9</v>
      </c>
      <c r="P1289" s="6"/>
      <c r="Q1289" s="6" t="str">
        <f>IF(tblSalaries[[#This Row],[Years of Experience]]&lt;5,"&lt;5",IF(tblSalaries[[#This Row],[Years of Experience]]&lt;10,"&lt;10",IF(tblSalaries[[#This Row],[Years of Experience]]&lt;15,"&lt;15",IF(tblSalaries[[#This Row],[Years of Experience]]&lt;20,"&lt;20"," &gt;20"))))</f>
        <v>&lt;5</v>
      </c>
      <c r="R1289" s="14">
        <v>1272</v>
      </c>
      <c r="S1289" s="14">
        <f>VLOOKUP(tblSalaries[[#This Row],[clean Country]],Table3[[Country]:[GNI]],2,FALSE)</f>
        <v>3400</v>
      </c>
      <c r="T1289" s="18">
        <f>tblSalaries[[#This Row],[Salary in USD]]/tblSalaries[[#This Row],[PPP GNI]]</f>
        <v>5.7613848106431833</v>
      </c>
      <c r="U1289" s="27">
        <f>IF(ISNUMBER(VLOOKUP(tblSalaries[[#This Row],[clean Country]],calc!$B$22:$C$127,2,TRUE)),tblSalaries[[#This Row],[Salary in USD]],0.001)</f>
        <v>19588.708356186824</v>
      </c>
    </row>
    <row r="1290" spans="2:21" ht="15" customHeight="1" x14ac:dyDescent="0.25">
      <c r="B1290" s="6" t="s">
        <v>2443</v>
      </c>
      <c r="C1290" s="7">
        <v>41055.113437499997</v>
      </c>
      <c r="D1290" s="8">
        <v>1100000</v>
      </c>
      <c r="E1290" s="6">
        <v>1100000</v>
      </c>
      <c r="F1290" s="6" t="s">
        <v>40</v>
      </c>
      <c r="G1290" s="9">
        <f>tblSalaries[[#This Row],[clean Salary (in local currency)]]*VLOOKUP(tblSalaries[[#This Row],[Currency]],tblXrate[],2,FALSE)</f>
        <v>19588.708356186824</v>
      </c>
      <c r="H1290" s="6" t="s">
        <v>536</v>
      </c>
      <c r="I1290" s="6" t="s">
        <v>52</v>
      </c>
      <c r="J1290" s="6" t="s">
        <v>8</v>
      </c>
      <c r="K1290" s="6" t="str">
        <f>VLOOKUP(tblSalaries[[#This Row],[Where do you work]],tblCountries[[Actual]:[Mapping]],2,FALSE)</f>
        <v>India</v>
      </c>
      <c r="L1290" s="6" t="str">
        <f>VLOOKUP(tblSalaries[[#This Row],[clean Country]],tblCountries[[Mapping]:[Region]],2,FALSE)</f>
        <v>Asia</v>
      </c>
      <c r="M1290" s="6">
        <f>VLOOKUP(tblSalaries[[#This Row],[clean Country]],tblCountries[[Mapping]:[geo_latitude]],3,FALSE)</f>
        <v>79.718824157759499</v>
      </c>
      <c r="N1290" s="6">
        <f>VLOOKUP(tblSalaries[[#This Row],[clean Country]],tblCountries[[Mapping]:[geo_latitude]],4,FALSE)</f>
        <v>22.134914550529199</v>
      </c>
      <c r="O1290" s="6" t="s">
        <v>9</v>
      </c>
      <c r="P1290" s="6"/>
      <c r="Q1290" s="6" t="str">
        <f>IF(tblSalaries[[#This Row],[Years of Experience]]&lt;5,"&lt;5",IF(tblSalaries[[#This Row],[Years of Experience]]&lt;10,"&lt;10",IF(tblSalaries[[#This Row],[Years of Experience]]&lt;15,"&lt;15",IF(tblSalaries[[#This Row],[Years of Experience]]&lt;20,"&lt;20"," &gt;20"))))</f>
        <v>&lt;5</v>
      </c>
      <c r="R1290" s="14">
        <v>1273</v>
      </c>
      <c r="S1290" s="14">
        <f>VLOOKUP(tblSalaries[[#This Row],[clean Country]],Table3[[Country]:[GNI]],2,FALSE)</f>
        <v>3400</v>
      </c>
      <c r="T1290" s="18">
        <f>tblSalaries[[#This Row],[Salary in USD]]/tblSalaries[[#This Row],[PPP GNI]]</f>
        <v>5.7613848106431833</v>
      </c>
      <c r="U1290" s="27">
        <f>IF(ISNUMBER(VLOOKUP(tblSalaries[[#This Row],[clean Country]],calc!$B$22:$C$127,2,TRUE)),tblSalaries[[#This Row],[Salary in USD]],0.001)</f>
        <v>19588.708356186824</v>
      </c>
    </row>
    <row r="1291" spans="2:21" ht="15" customHeight="1" x14ac:dyDescent="0.25">
      <c r="B1291" s="6" t="s">
        <v>3183</v>
      </c>
      <c r="C1291" s="7">
        <v>41057.995162037034</v>
      </c>
      <c r="D1291" s="8">
        <v>1100000</v>
      </c>
      <c r="E1291" s="6">
        <v>1100000</v>
      </c>
      <c r="F1291" s="6" t="s">
        <v>40</v>
      </c>
      <c r="G1291" s="9">
        <f>tblSalaries[[#This Row],[clean Salary (in local currency)]]*VLOOKUP(tblSalaries[[#This Row],[Currency]],tblXrate[],2,FALSE)</f>
        <v>19588.708356186824</v>
      </c>
      <c r="H1291" s="6" t="s">
        <v>1353</v>
      </c>
      <c r="I1291" s="6" t="s">
        <v>356</v>
      </c>
      <c r="J1291" s="6" t="s">
        <v>8</v>
      </c>
      <c r="K1291" s="6" t="str">
        <f>VLOOKUP(tblSalaries[[#This Row],[Where do you work]],tblCountries[[Actual]:[Mapping]],2,FALSE)</f>
        <v>India</v>
      </c>
      <c r="L1291" s="6" t="str">
        <f>VLOOKUP(tblSalaries[[#This Row],[clean Country]],tblCountries[[Mapping]:[Region]],2,FALSE)</f>
        <v>Asia</v>
      </c>
      <c r="M1291" s="6">
        <f>VLOOKUP(tblSalaries[[#This Row],[clean Country]],tblCountries[[Mapping]:[geo_latitude]],3,FALSE)</f>
        <v>79.718824157759499</v>
      </c>
      <c r="N1291" s="6">
        <f>VLOOKUP(tblSalaries[[#This Row],[clean Country]],tblCountries[[Mapping]:[geo_latitude]],4,FALSE)</f>
        <v>22.134914550529199</v>
      </c>
      <c r="O1291" s="6" t="s">
        <v>13</v>
      </c>
      <c r="P1291" s="6">
        <v>13</v>
      </c>
      <c r="Q1291" s="6" t="str">
        <f>IF(tblSalaries[[#This Row],[Years of Experience]]&lt;5,"&lt;5",IF(tblSalaries[[#This Row],[Years of Experience]]&lt;10,"&lt;10",IF(tblSalaries[[#This Row],[Years of Experience]]&lt;15,"&lt;15",IF(tblSalaries[[#This Row],[Years of Experience]]&lt;20,"&lt;20"," &gt;20"))))</f>
        <v>&lt;15</v>
      </c>
      <c r="R1291" s="14">
        <v>1274</v>
      </c>
      <c r="S1291" s="14">
        <f>VLOOKUP(tblSalaries[[#This Row],[clean Country]],Table3[[Country]:[GNI]],2,FALSE)</f>
        <v>3400</v>
      </c>
      <c r="T1291" s="18">
        <f>tblSalaries[[#This Row],[Salary in USD]]/tblSalaries[[#This Row],[PPP GNI]]</f>
        <v>5.7613848106431833</v>
      </c>
      <c r="U1291" s="27">
        <f>IF(ISNUMBER(VLOOKUP(tblSalaries[[#This Row],[clean Country]],calc!$B$22:$C$127,2,TRUE)),tblSalaries[[#This Row],[Salary in USD]],0.001)</f>
        <v>19588.708356186824</v>
      </c>
    </row>
    <row r="1292" spans="2:21" ht="15" customHeight="1" x14ac:dyDescent="0.25">
      <c r="B1292" s="6" t="s">
        <v>2041</v>
      </c>
      <c r="C1292" s="7">
        <v>41054.209131944444</v>
      </c>
      <c r="D1292" s="8" t="s">
        <v>74</v>
      </c>
      <c r="E1292" s="6">
        <v>19200</v>
      </c>
      <c r="F1292" s="6" t="s">
        <v>6</v>
      </c>
      <c r="G1292" s="9">
        <f>tblSalaries[[#This Row],[clean Salary (in local currency)]]*VLOOKUP(tblSalaries[[#This Row],[Currency]],tblXrate[],2,FALSE)</f>
        <v>19200</v>
      </c>
      <c r="H1292" s="6" t="s">
        <v>20</v>
      </c>
      <c r="I1292" s="6" t="s">
        <v>20</v>
      </c>
      <c r="J1292" s="6" t="s">
        <v>75</v>
      </c>
      <c r="K1292" s="6" t="str">
        <f>VLOOKUP(tblSalaries[[#This Row],[Where do you work]],tblCountries[[Actual]:[Mapping]],2,FALSE)</f>
        <v>Poland</v>
      </c>
      <c r="L1292" s="6" t="str">
        <f>VLOOKUP(tblSalaries[[#This Row],[clean Country]],tblCountries[[Mapping]:[Region]],2,FALSE)</f>
        <v>Europe</v>
      </c>
      <c r="M1292" s="6">
        <f>VLOOKUP(tblSalaries[[#This Row],[clean Country]],tblCountries[[Mapping]:[geo_latitude]],3,FALSE)</f>
        <v>19.320914292266401</v>
      </c>
      <c r="N1292" s="6">
        <f>VLOOKUP(tblSalaries[[#This Row],[clean Country]],tblCountries[[Mapping]:[geo_latitude]],4,FALSE)</f>
        <v>52.209131684561797</v>
      </c>
      <c r="O1292" s="6" t="s">
        <v>18</v>
      </c>
      <c r="P1292" s="6"/>
      <c r="Q1292" s="6" t="str">
        <f>IF(tblSalaries[[#This Row],[Years of Experience]]&lt;5,"&lt;5",IF(tblSalaries[[#This Row],[Years of Experience]]&lt;10,"&lt;10",IF(tblSalaries[[#This Row],[Years of Experience]]&lt;15,"&lt;15",IF(tblSalaries[[#This Row],[Years of Experience]]&lt;20,"&lt;20"," &gt;20"))))</f>
        <v>&lt;5</v>
      </c>
      <c r="R1292" s="14">
        <v>1275</v>
      </c>
      <c r="S1292" s="14">
        <f>VLOOKUP(tblSalaries[[#This Row],[clean Country]],Table3[[Country]:[GNI]],2,FALSE)</f>
        <v>19160</v>
      </c>
      <c r="T1292" s="18">
        <f>tblSalaries[[#This Row],[Salary in USD]]/tblSalaries[[#This Row],[PPP GNI]]</f>
        <v>1.0020876826722338</v>
      </c>
      <c r="U1292" s="27">
        <f>IF(ISNUMBER(VLOOKUP(tblSalaries[[#This Row],[clean Country]],calc!$B$22:$C$127,2,TRUE)),tblSalaries[[#This Row],[Salary in USD]],0.001)</f>
        <v>19200</v>
      </c>
    </row>
    <row r="1293" spans="2:21" ht="15" customHeight="1" x14ac:dyDescent="0.25">
      <c r="B1293" s="6" t="s">
        <v>2111</v>
      </c>
      <c r="C1293" s="7">
        <v>41055.028379629628</v>
      </c>
      <c r="D1293" s="8">
        <v>19200</v>
      </c>
      <c r="E1293" s="6">
        <v>19200</v>
      </c>
      <c r="F1293" s="6" t="s">
        <v>6</v>
      </c>
      <c r="G1293" s="9">
        <f>tblSalaries[[#This Row],[clean Salary (in local currency)]]*VLOOKUP(tblSalaries[[#This Row],[Currency]],tblXrate[],2,FALSE)</f>
        <v>19200</v>
      </c>
      <c r="H1293" s="6" t="s">
        <v>165</v>
      </c>
      <c r="I1293" s="6" t="s">
        <v>20</v>
      </c>
      <c r="J1293" s="6" t="s">
        <v>166</v>
      </c>
      <c r="K1293" s="6" t="str">
        <f>VLOOKUP(tblSalaries[[#This Row],[Where do you work]],tblCountries[[Actual]:[Mapping]],2,FALSE)</f>
        <v>Mexico</v>
      </c>
      <c r="L1293" s="6" t="str">
        <f>VLOOKUP(tblSalaries[[#This Row],[clean Country]],tblCountries[[Mapping]:[Region]],2,FALSE)</f>
        <v>Latin America</v>
      </c>
      <c r="M1293" s="6">
        <f>VLOOKUP(tblSalaries[[#This Row],[clean Country]],tblCountries[[Mapping]:[geo_latitude]],3,FALSE)</f>
        <v>-103.373900728424</v>
      </c>
      <c r="N1293" s="6">
        <f>VLOOKUP(tblSalaries[[#This Row],[clean Country]],tblCountries[[Mapping]:[geo_latitude]],4,FALSE)</f>
        <v>23.996424387451</v>
      </c>
      <c r="O1293" s="6" t="s">
        <v>9</v>
      </c>
      <c r="P1293" s="6"/>
      <c r="Q1293" s="6" t="str">
        <f>IF(tblSalaries[[#This Row],[Years of Experience]]&lt;5,"&lt;5",IF(tblSalaries[[#This Row],[Years of Experience]]&lt;10,"&lt;10",IF(tblSalaries[[#This Row],[Years of Experience]]&lt;15,"&lt;15",IF(tblSalaries[[#This Row],[Years of Experience]]&lt;20,"&lt;20"," &gt;20"))))</f>
        <v>&lt;5</v>
      </c>
      <c r="R1293" s="14">
        <v>1276</v>
      </c>
      <c r="S1293" s="14">
        <f>VLOOKUP(tblSalaries[[#This Row],[clean Country]],Table3[[Country]:[GNI]],2,FALSE)</f>
        <v>14400</v>
      </c>
      <c r="T1293" s="18">
        <f>tblSalaries[[#This Row],[Salary in USD]]/tblSalaries[[#This Row],[PPP GNI]]</f>
        <v>1.3333333333333333</v>
      </c>
      <c r="U1293" s="27">
        <f>IF(ISNUMBER(VLOOKUP(tblSalaries[[#This Row],[clean Country]],calc!$B$22:$C$127,2,TRUE)),tblSalaries[[#This Row],[Salary in USD]],0.001)</f>
        <v>19200</v>
      </c>
    </row>
    <row r="1294" spans="2:21" ht="15" customHeight="1" x14ac:dyDescent="0.25">
      <c r="B1294" s="6" t="s">
        <v>2411</v>
      </c>
      <c r="C1294" s="7">
        <v>41055.09302083333</v>
      </c>
      <c r="D1294" s="8">
        <v>19200</v>
      </c>
      <c r="E1294" s="6">
        <v>19200</v>
      </c>
      <c r="F1294" s="6" t="s">
        <v>6</v>
      </c>
      <c r="G1294" s="9">
        <f>tblSalaries[[#This Row],[clean Salary (in local currency)]]*VLOOKUP(tblSalaries[[#This Row],[Currency]],tblXrate[],2,FALSE)</f>
        <v>19200</v>
      </c>
      <c r="H1294" s="6" t="s">
        <v>495</v>
      </c>
      <c r="I1294" s="6" t="s">
        <v>52</v>
      </c>
      <c r="J1294" s="6" t="s">
        <v>73</v>
      </c>
      <c r="K1294" s="6" t="str">
        <f>VLOOKUP(tblSalaries[[#This Row],[Where do you work]],tblCountries[[Actual]:[Mapping]],2,FALSE)</f>
        <v>Romania</v>
      </c>
      <c r="L1294" s="6" t="str">
        <f>VLOOKUP(tblSalaries[[#This Row],[clean Country]],tblCountries[[Mapping]:[Region]],2,FALSE)</f>
        <v>Europe</v>
      </c>
      <c r="M1294" s="6">
        <f>VLOOKUP(tblSalaries[[#This Row],[clean Country]],tblCountries[[Mapping]:[geo_latitude]],3,FALSE)</f>
        <v>25.074970241904701</v>
      </c>
      <c r="N1294" s="6">
        <f>VLOOKUP(tblSalaries[[#This Row],[clean Country]],tblCountries[[Mapping]:[geo_latitude]],4,FALSE)</f>
        <v>45.811115189921601</v>
      </c>
      <c r="O1294" s="6" t="s">
        <v>13</v>
      </c>
      <c r="P1294" s="6"/>
      <c r="Q1294" s="6" t="str">
        <f>IF(tblSalaries[[#This Row],[Years of Experience]]&lt;5,"&lt;5",IF(tblSalaries[[#This Row],[Years of Experience]]&lt;10,"&lt;10",IF(tblSalaries[[#This Row],[Years of Experience]]&lt;15,"&lt;15",IF(tblSalaries[[#This Row],[Years of Experience]]&lt;20,"&lt;20"," &gt;20"))))</f>
        <v>&lt;5</v>
      </c>
      <c r="R1294" s="14">
        <v>1277</v>
      </c>
      <c r="S1294" s="14">
        <f>VLOOKUP(tblSalaries[[#This Row],[clean Country]],Table3[[Country]:[GNI]],2,FALSE)</f>
        <v>14290</v>
      </c>
      <c r="T1294" s="18">
        <f>tblSalaries[[#This Row],[Salary in USD]]/tblSalaries[[#This Row],[PPP GNI]]</f>
        <v>1.3435969209237228</v>
      </c>
      <c r="U1294" s="27">
        <f>IF(ISNUMBER(VLOOKUP(tblSalaries[[#This Row],[clean Country]],calc!$B$22:$C$127,2,TRUE)),tblSalaries[[#This Row],[Salary in USD]],0.001)</f>
        <v>19200</v>
      </c>
    </row>
    <row r="1295" spans="2:21" ht="15" customHeight="1" x14ac:dyDescent="0.25">
      <c r="B1295" s="6" t="s">
        <v>2765</v>
      </c>
      <c r="C1295" s="7">
        <v>41055.741087962961</v>
      </c>
      <c r="D1295" s="8" t="s">
        <v>889</v>
      </c>
      <c r="E1295" s="6">
        <v>19068</v>
      </c>
      <c r="F1295" s="6" t="s">
        <v>6</v>
      </c>
      <c r="G1295" s="9">
        <f>tblSalaries[[#This Row],[clean Salary (in local currency)]]*VLOOKUP(tblSalaries[[#This Row],[Currency]],tblXrate[],2,FALSE)</f>
        <v>19068</v>
      </c>
      <c r="H1295" s="6" t="s">
        <v>890</v>
      </c>
      <c r="I1295" s="6" t="s">
        <v>310</v>
      </c>
      <c r="J1295" s="6" t="s">
        <v>347</v>
      </c>
      <c r="K1295" s="6" t="str">
        <f>VLOOKUP(tblSalaries[[#This Row],[Where do you work]],tblCountries[[Actual]:[Mapping]],2,FALSE)</f>
        <v>Philippines</v>
      </c>
      <c r="L1295" s="6" t="str">
        <f>VLOOKUP(tblSalaries[[#This Row],[clean Country]],tblCountries[[Mapping]:[Region]],2,FALSE)</f>
        <v>Asia</v>
      </c>
      <c r="M1295" s="6">
        <f>VLOOKUP(tblSalaries[[#This Row],[clean Country]],tblCountries[[Mapping]:[geo_latitude]],3,FALSE)</f>
        <v>121.651388657575</v>
      </c>
      <c r="N1295" s="6">
        <f>VLOOKUP(tblSalaries[[#This Row],[clean Country]],tblCountries[[Mapping]:[geo_latitude]],4,FALSE)</f>
        <v>12.758380905622699</v>
      </c>
      <c r="O1295" s="6" t="s">
        <v>13</v>
      </c>
      <c r="P1295" s="6">
        <v>20</v>
      </c>
      <c r="Q1295" s="6" t="str">
        <f>IF(tblSalaries[[#This Row],[Years of Experience]]&lt;5,"&lt;5",IF(tblSalaries[[#This Row],[Years of Experience]]&lt;10,"&lt;10",IF(tblSalaries[[#This Row],[Years of Experience]]&lt;15,"&lt;15",IF(tblSalaries[[#This Row],[Years of Experience]]&lt;20,"&lt;20"," &gt;20"))))</f>
        <v xml:space="preserve"> &gt;20</v>
      </c>
      <c r="R1295" s="14">
        <v>1278</v>
      </c>
      <c r="S1295" s="14">
        <f>VLOOKUP(tblSalaries[[#This Row],[clean Country]],Table3[[Country]:[GNI]],2,FALSE)</f>
        <v>3980</v>
      </c>
      <c r="T1295" s="18">
        <f>tblSalaries[[#This Row],[Salary in USD]]/tblSalaries[[#This Row],[PPP GNI]]</f>
        <v>4.7909547738693465</v>
      </c>
      <c r="U1295" s="27">
        <f>IF(ISNUMBER(VLOOKUP(tblSalaries[[#This Row],[clean Country]],calc!$B$22:$C$127,2,TRUE)),tblSalaries[[#This Row],[Salary in USD]],0.001)</f>
        <v>19068</v>
      </c>
    </row>
    <row r="1296" spans="2:21" ht="15" customHeight="1" x14ac:dyDescent="0.25">
      <c r="B1296" s="6" t="s">
        <v>2505</v>
      </c>
      <c r="C1296" s="7">
        <v>41055.175185185188</v>
      </c>
      <c r="D1296" s="8" t="s">
        <v>606</v>
      </c>
      <c r="E1296" s="6">
        <v>15000</v>
      </c>
      <c r="F1296" s="6" t="s">
        <v>22</v>
      </c>
      <c r="G1296" s="9">
        <f>tblSalaries[[#This Row],[clean Salary (in local currency)]]*VLOOKUP(tblSalaries[[#This Row],[Currency]],tblXrate[],2,FALSE)</f>
        <v>19055.991584874118</v>
      </c>
      <c r="H1296" s="6" t="s">
        <v>607</v>
      </c>
      <c r="I1296" s="6" t="s">
        <v>20</v>
      </c>
      <c r="J1296" s="6" t="s">
        <v>608</v>
      </c>
      <c r="K1296" s="6" t="str">
        <f>VLOOKUP(tblSalaries[[#This Row],[Where do you work]],tblCountries[[Actual]:[Mapping]],2,FALSE)</f>
        <v>Spain</v>
      </c>
      <c r="L1296" s="6" t="str">
        <f>VLOOKUP(tblSalaries[[#This Row],[clean Country]],tblCountries[[Mapping]:[Region]],2,FALSE)</f>
        <v>Europe</v>
      </c>
      <c r="M1296" s="6">
        <f>VLOOKUP(tblSalaries[[#This Row],[clean Country]],tblCountries[[Mapping]:[geo_latitude]],3,FALSE)</f>
        <v>-4.03154056226247</v>
      </c>
      <c r="N1296" s="6">
        <f>VLOOKUP(tblSalaries[[#This Row],[clean Country]],tblCountries[[Mapping]:[geo_latitude]],4,FALSE)</f>
        <v>39.6029685923302</v>
      </c>
      <c r="O1296" s="6" t="s">
        <v>13</v>
      </c>
      <c r="P1296" s="6"/>
      <c r="Q1296" s="6" t="str">
        <f>IF(tblSalaries[[#This Row],[Years of Experience]]&lt;5,"&lt;5",IF(tblSalaries[[#This Row],[Years of Experience]]&lt;10,"&lt;10",IF(tblSalaries[[#This Row],[Years of Experience]]&lt;15,"&lt;15",IF(tblSalaries[[#This Row],[Years of Experience]]&lt;20,"&lt;20"," &gt;20"))))</f>
        <v>&lt;5</v>
      </c>
      <c r="R1296" s="14">
        <v>1279</v>
      </c>
      <c r="S1296" s="14">
        <f>VLOOKUP(tblSalaries[[#This Row],[clean Country]],Table3[[Country]:[GNI]],2,FALSE)</f>
        <v>31800</v>
      </c>
      <c r="T1296" s="18">
        <f>tblSalaries[[#This Row],[Salary in USD]]/tblSalaries[[#This Row],[PPP GNI]]</f>
        <v>0.59924501839226785</v>
      </c>
      <c r="U1296" s="27">
        <f>IF(ISNUMBER(VLOOKUP(tblSalaries[[#This Row],[clean Country]],calc!$B$22:$C$127,2,TRUE)),tblSalaries[[#This Row],[Salary in USD]],0.001)</f>
        <v>19055.991584874118</v>
      </c>
    </row>
    <row r="1297" spans="2:21" ht="15" customHeight="1" x14ac:dyDescent="0.25">
      <c r="B1297" s="6" t="s">
        <v>2790</v>
      </c>
      <c r="C1297" s="7">
        <v>41055.873113425929</v>
      </c>
      <c r="D1297" s="8">
        <v>15000</v>
      </c>
      <c r="E1297" s="6">
        <v>15000</v>
      </c>
      <c r="F1297" s="6" t="s">
        <v>22</v>
      </c>
      <c r="G1297" s="9">
        <f>tblSalaries[[#This Row],[clean Salary (in local currency)]]*VLOOKUP(tblSalaries[[#This Row],[Currency]],tblXrate[],2,FALSE)</f>
        <v>19055.991584874118</v>
      </c>
      <c r="H1297" s="6" t="s">
        <v>918</v>
      </c>
      <c r="I1297" s="6" t="s">
        <v>20</v>
      </c>
      <c r="J1297" s="6" t="s">
        <v>608</v>
      </c>
      <c r="K1297" s="6" t="str">
        <f>VLOOKUP(tblSalaries[[#This Row],[Where do you work]],tblCountries[[Actual]:[Mapping]],2,FALSE)</f>
        <v>Spain</v>
      </c>
      <c r="L1297" s="6" t="str">
        <f>VLOOKUP(tblSalaries[[#This Row],[clean Country]],tblCountries[[Mapping]:[Region]],2,FALSE)</f>
        <v>Europe</v>
      </c>
      <c r="M1297" s="6">
        <f>VLOOKUP(tblSalaries[[#This Row],[clean Country]],tblCountries[[Mapping]:[geo_latitude]],3,FALSE)</f>
        <v>-4.03154056226247</v>
      </c>
      <c r="N1297" s="6">
        <f>VLOOKUP(tblSalaries[[#This Row],[clean Country]],tblCountries[[Mapping]:[geo_latitude]],4,FALSE)</f>
        <v>39.6029685923302</v>
      </c>
      <c r="O1297" s="6" t="s">
        <v>18</v>
      </c>
      <c r="P1297" s="6">
        <v>10</v>
      </c>
      <c r="Q1297" s="6" t="str">
        <f>IF(tblSalaries[[#This Row],[Years of Experience]]&lt;5,"&lt;5",IF(tblSalaries[[#This Row],[Years of Experience]]&lt;10,"&lt;10",IF(tblSalaries[[#This Row],[Years of Experience]]&lt;15,"&lt;15",IF(tblSalaries[[#This Row],[Years of Experience]]&lt;20,"&lt;20"," &gt;20"))))</f>
        <v>&lt;15</v>
      </c>
      <c r="R1297" s="14">
        <v>1280</v>
      </c>
      <c r="S1297" s="14">
        <f>VLOOKUP(tblSalaries[[#This Row],[clean Country]],Table3[[Country]:[GNI]],2,FALSE)</f>
        <v>31800</v>
      </c>
      <c r="T1297" s="18">
        <f>tblSalaries[[#This Row],[Salary in USD]]/tblSalaries[[#This Row],[PPP GNI]]</f>
        <v>0.59924501839226785</v>
      </c>
      <c r="U1297" s="27">
        <f>IF(ISNUMBER(VLOOKUP(tblSalaries[[#This Row],[clean Country]],calc!$B$22:$C$127,2,TRUE)),tblSalaries[[#This Row],[Salary in USD]],0.001)</f>
        <v>19055.991584874118</v>
      </c>
    </row>
    <row r="1298" spans="2:21" ht="15" customHeight="1" x14ac:dyDescent="0.25">
      <c r="B1298" s="6" t="s">
        <v>2917</v>
      </c>
      <c r="C1298" s="7">
        <v>41056.906006944446</v>
      </c>
      <c r="D1298" s="8" t="s">
        <v>606</v>
      </c>
      <c r="E1298" s="6">
        <v>15000</v>
      </c>
      <c r="F1298" s="6" t="s">
        <v>22</v>
      </c>
      <c r="G1298" s="9">
        <f>tblSalaries[[#This Row],[clean Salary (in local currency)]]*VLOOKUP(tblSalaries[[#This Row],[Currency]],tblXrate[],2,FALSE)</f>
        <v>19055.991584874118</v>
      </c>
      <c r="H1298" s="6" t="s">
        <v>1065</v>
      </c>
      <c r="I1298" s="6" t="s">
        <v>20</v>
      </c>
      <c r="J1298" s="6" t="s">
        <v>1066</v>
      </c>
      <c r="K1298" s="6" t="str">
        <f>VLOOKUP(tblSalaries[[#This Row],[Where do you work]],tblCountries[[Actual]:[Mapping]],2,FALSE)</f>
        <v>Slovenia</v>
      </c>
      <c r="L1298" s="6" t="str">
        <f>VLOOKUP(tblSalaries[[#This Row],[clean Country]],tblCountries[[Mapping]:[Region]],2,FALSE)</f>
        <v>Europe</v>
      </c>
      <c r="M1298" s="6">
        <f>VLOOKUP(tblSalaries[[#This Row],[clean Country]],tblCountries[[Mapping]:[geo_latitude]],3,FALSE)</f>
        <v>14.8117528981082</v>
      </c>
      <c r="N1298" s="6">
        <f>VLOOKUP(tblSalaries[[#This Row],[clean Country]],tblCountries[[Mapping]:[geo_latitude]],4,FALSE)</f>
        <v>46.114907768559299</v>
      </c>
      <c r="O1298" s="6" t="s">
        <v>9</v>
      </c>
      <c r="P1298" s="6">
        <v>4</v>
      </c>
      <c r="Q1298" s="6" t="str">
        <f>IF(tblSalaries[[#This Row],[Years of Experience]]&lt;5,"&lt;5",IF(tblSalaries[[#This Row],[Years of Experience]]&lt;10,"&lt;10",IF(tblSalaries[[#This Row],[Years of Experience]]&lt;15,"&lt;15",IF(tblSalaries[[#This Row],[Years of Experience]]&lt;20,"&lt;20"," &gt;20"))))</f>
        <v>&lt;5</v>
      </c>
      <c r="R1298" s="14">
        <v>1281</v>
      </c>
      <c r="S1298" s="14">
        <f>VLOOKUP(tblSalaries[[#This Row],[clean Country]],Table3[[Country]:[GNI]],2,FALSE)</f>
        <v>26530</v>
      </c>
      <c r="T1298" s="18">
        <f>tblSalaries[[#This Row],[Salary in USD]]/tblSalaries[[#This Row],[PPP GNI]]</f>
        <v>0.71828087391157625</v>
      </c>
      <c r="U1298" s="27">
        <f>IF(ISNUMBER(VLOOKUP(tblSalaries[[#This Row],[clean Country]],calc!$B$22:$C$127,2,TRUE)),tblSalaries[[#This Row],[Salary in USD]],0.001)</f>
        <v>19055.991584874118</v>
      </c>
    </row>
    <row r="1299" spans="2:21" ht="15" customHeight="1" x14ac:dyDescent="0.25">
      <c r="B1299" s="6" t="s">
        <v>3181</v>
      </c>
      <c r="C1299" s="7">
        <v>41057.99417824074</v>
      </c>
      <c r="D1299" s="8" t="s">
        <v>1349</v>
      </c>
      <c r="E1299" s="6">
        <v>15000</v>
      </c>
      <c r="F1299" s="6" t="s">
        <v>22</v>
      </c>
      <c r="G1299" s="9">
        <f>tblSalaries[[#This Row],[clean Salary (in local currency)]]*VLOOKUP(tblSalaries[[#This Row],[Currency]],tblXrate[],2,FALSE)</f>
        <v>19055.991584874118</v>
      </c>
      <c r="H1299" s="6" t="s">
        <v>1350</v>
      </c>
      <c r="I1299" s="6" t="s">
        <v>356</v>
      </c>
      <c r="J1299" s="6" t="s">
        <v>1351</v>
      </c>
      <c r="K1299" s="6" t="str">
        <f>VLOOKUP(tblSalaries[[#This Row],[Where do you work]],tblCountries[[Actual]:[Mapping]],2,FALSE)</f>
        <v>italy</v>
      </c>
      <c r="L1299" s="6" t="str">
        <f>VLOOKUP(tblSalaries[[#This Row],[clean Country]],tblCountries[[Mapping]:[Region]],2,FALSE)</f>
        <v>Europe</v>
      </c>
      <c r="M1299" s="6">
        <f>VLOOKUP(tblSalaries[[#This Row],[clean Country]],tblCountries[[Mapping]:[geo_latitude]],3,FALSE)</f>
        <v>12.454635881087199</v>
      </c>
      <c r="N1299" s="6">
        <f>VLOOKUP(tblSalaries[[#This Row],[clean Country]],tblCountries[[Mapping]:[geo_latitude]],4,FALSE)</f>
        <v>41.989990147759798</v>
      </c>
      <c r="O1299" s="6" t="s">
        <v>9</v>
      </c>
      <c r="P1299" s="6">
        <v>3</v>
      </c>
      <c r="Q1299" s="6" t="str">
        <f>IF(tblSalaries[[#This Row],[Years of Experience]]&lt;5,"&lt;5",IF(tblSalaries[[#This Row],[Years of Experience]]&lt;10,"&lt;10",IF(tblSalaries[[#This Row],[Years of Experience]]&lt;15,"&lt;15",IF(tblSalaries[[#This Row],[Years of Experience]]&lt;20,"&lt;20"," &gt;20"))))</f>
        <v>&lt;5</v>
      </c>
      <c r="R1299" s="14">
        <v>1282</v>
      </c>
      <c r="S1299" s="14">
        <f>VLOOKUP(tblSalaries[[#This Row],[clean Country]],Table3[[Country]:[GNI]],2,FALSE)</f>
        <v>31810</v>
      </c>
      <c r="T1299" s="18">
        <f>tblSalaries[[#This Row],[Salary in USD]]/tblSalaries[[#This Row],[PPP GNI]]</f>
        <v>0.59905663580239288</v>
      </c>
      <c r="U1299" s="27">
        <f>IF(ISNUMBER(VLOOKUP(tblSalaries[[#This Row],[clean Country]],calc!$B$22:$C$127,2,TRUE)),tblSalaries[[#This Row],[Salary in USD]],0.001)</f>
        <v>19055.991584874118</v>
      </c>
    </row>
    <row r="1300" spans="2:21" ht="15" customHeight="1" x14ac:dyDescent="0.25">
      <c r="B1300" s="6" t="s">
        <v>3420</v>
      </c>
      <c r="C1300" s="7">
        <v>41059.472604166665</v>
      </c>
      <c r="D1300" s="8" t="s">
        <v>1597</v>
      </c>
      <c r="E1300" s="6">
        <v>60000</v>
      </c>
      <c r="F1300" s="6" t="s">
        <v>3939</v>
      </c>
      <c r="G1300" s="9">
        <f>tblSalaries[[#This Row],[clean Salary (in local currency)]]*VLOOKUP(tblSalaries[[#This Row],[Currency]],tblXrate[],2,FALSE)</f>
        <v>19008.034062397041</v>
      </c>
      <c r="H1300" s="6" t="s">
        <v>1598</v>
      </c>
      <c r="I1300" s="6" t="s">
        <v>52</v>
      </c>
      <c r="J1300" s="6" t="s">
        <v>1131</v>
      </c>
      <c r="K1300" s="6" t="str">
        <f>VLOOKUP(tblSalaries[[#This Row],[Where do you work]],tblCountries[[Actual]:[Mapping]],2,FALSE)</f>
        <v>malaysia</v>
      </c>
      <c r="L1300" s="6" t="str">
        <f>VLOOKUP(tblSalaries[[#This Row],[clean Country]],tblCountries[[Mapping]:[Region]],2,FALSE)</f>
        <v>Asia</v>
      </c>
      <c r="M1300" s="6">
        <f>VLOOKUP(tblSalaries[[#This Row],[clean Country]],tblCountries[[Mapping]:[geo_latitude]],3,FALSE)</f>
        <v>109.53118856002099</v>
      </c>
      <c r="N1300" s="6">
        <f>VLOOKUP(tblSalaries[[#This Row],[clean Country]],tblCountries[[Mapping]:[geo_latitude]],4,FALSE)</f>
        <v>3.9161170879931002</v>
      </c>
      <c r="O1300" s="6" t="s">
        <v>9</v>
      </c>
      <c r="P1300" s="6">
        <v>3</v>
      </c>
      <c r="Q1300" s="6" t="str">
        <f>IF(tblSalaries[[#This Row],[Years of Experience]]&lt;5,"&lt;5",IF(tblSalaries[[#This Row],[Years of Experience]]&lt;10,"&lt;10",IF(tblSalaries[[#This Row],[Years of Experience]]&lt;15,"&lt;15",IF(tblSalaries[[#This Row],[Years of Experience]]&lt;20,"&lt;20"," &gt;20"))))</f>
        <v>&lt;5</v>
      </c>
      <c r="R1300" s="14">
        <v>1283</v>
      </c>
      <c r="S1300" s="14">
        <f>VLOOKUP(tblSalaries[[#This Row],[clean Country]],Table3[[Country]:[GNI]],2,FALSE)</f>
        <v>14220</v>
      </c>
      <c r="T1300" s="18">
        <f>tblSalaries[[#This Row],[Salary in USD]]/tblSalaries[[#This Row],[PPP GNI]]</f>
        <v>1.3367112561460648</v>
      </c>
      <c r="U1300" s="27">
        <f>IF(ISNUMBER(VLOOKUP(tblSalaries[[#This Row],[clean Country]],calc!$B$22:$C$127,2,TRUE)),tblSalaries[[#This Row],[Salary in USD]],0.001)</f>
        <v>19008.034062397041</v>
      </c>
    </row>
    <row r="1301" spans="2:21" ht="15" customHeight="1" x14ac:dyDescent="0.25">
      <c r="B1301" s="6" t="s">
        <v>2976</v>
      </c>
      <c r="C1301" s="7">
        <v>41057.37773148148</v>
      </c>
      <c r="D1301" s="8">
        <v>19000</v>
      </c>
      <c r="E1301" s="6">
        <v>19000</v>
      </c>
      <c r="F1301" s="6" t="s">
        <v>6</v>
      </c>
      <c r="G1301" s="9">
        <f>tblSalaries[[#This Row],[clean Salary (in local currency)]]*VLOOKUP(tblSalaries[[#This Row],[Currency]],tblXrate[],2,FALSE)</f>
        <v>19000</v>
      </c>
      <c r="H1301" s="6" t="s">
        <v>1122</v>
      </c>
      <c r="I1301" s="6" t="s">
        <v>20</v>
      </c>
      <c r="J1301" s="6" t="s">
        <v>1123</v>
      </c>
      <c r="K1301" s="6" t="str">
        <f>VLOOKUP(tblSalaries[[#This Row],[Where do you work]],tblCountries[[Actual]:[Mapping]],2,FALSE)</f>
        <v>china</v>
      </c>
      <c r="L1301" s="6" t="str">
        <f>VLOOKUP(tblSalaries[[#This Row],[clean Country]],tblCountries[[Mapping]:[Region]],2,FALSE)</f>
        <v>Asia</v>
      </c>
      <c r="M1301" s="6">
        <f>VLOOKUP(tblSalaries[[#This Row],[clean Country]],tblCountries[[Mapping]:[geo_latitude]],3,FALSE)</f>
        <v>104.23279283729499</v>
      </c>
      <c r="N1301" s="6">
        <f>VLOOKUP(tblSalaries[[#This Row],[clean Country]],tblCountries[[Mapping]:[geo_latitude]],4,FALSE)</f>
        <v>36.422562051468503</v>
      </c>
      <c r="O1301" s="6" t="s">
        <v>9</v>
      </c>
      <c r="P1301" s="6">
        <v>6</v>
      </c>
      <c r="Q1301" s="6" t="str">
        <f>IF(tblSalaries[[#This Row],[Years of Experience]]&lt;5,"&lt;5",IF(tblSalaries[[#This Row],[Years of Experience]]&lt;10,"&lt;10",IF(tblSalaries[[#This Row],[Years of Experience]]&lt;15,"&lt;15",IF(tblSalaries[[#This Row],[Years of Experience]]&lt;20,"&lt;20"," &gt;20"))))</f>
        <v>&lt;10</v>
      </c>
      <c r="R1301" s="14">
        <v>1284</v>
      </c>
      <c r="S1301" s="14">
        <f>VLOOKUP(tblSalaries[[#This Row],[clean Country]],Table3[[Country]:[GNI]],2,FALSE)</f>
        <v>7640</v>
      </c>
      <c r="T1301" s="18">
        <f>tblSalaries[[#This Row],[Salary in USD]]/tblSalaries[[#This Row],[PPP GNI]]</f>
        <v>2.4869109947643979</v>
      </c>
      <c r="U1301" s="27">
        <f>IF(ISNUMBER(VLOOKUP(tblSalaries[[#This Row],[clean Country]],calc!$B$22:$C$127,2,TRUE)),tblSalaries[[#This Row],[Salary in USD]],0.001)</f>
        <v>19000</v>
      </c>
    </row>
    <row r="1302" spans="2:21" ht="15" customHeight="1" x14ac:dyDescent="0.25">
      <c r="B1302" s="6" t="s">
        <v>3109</v>
      </c>
      <c r="C1302" s="7">
        <v>41057.73809027778</v>
      </c>
      <c r="D1302" s="8">
        <v>19000</v>
      </c>
      <c r="E1302" s="6">
        <v>19000</v>
      </c>
      <c r="F1302" s="6" t="s">
        <v>6</v>
      </c>
      <c r="G1302" s="9">
        <f>tblSalaries[[#This Row],[clean Salary (in local currency)]]*VLOOKUP(tblSalaries[[#This Row],[Currency]],tblXrate[],2,FALSE)</f>
        <v>19000</v>
      </c>
      <c r="H1302" s="6" t="s">
        <v>1261</v>
      </c>
      <c r="I1302" s="6" t="s">
        <v>3999</v>
      </c>
      <c r="J1302" s="6" t="s">
        <v>71</v>
      </c>
      <c r="K1302" s="6" t="str">
        <f>VLOOKUP(tblSalaries[[#This Row],[Where do you work]],tblCountries[[Actual]:[Mapping]],2,FALSE)</f>
        <v>UK</v>
      </c>
      <c r="L1302" s="6" t="str">
        <f>VLOOKUP(tblSalaries[[#This Row],[clean Country]],tblCountries[[Mapping]:[Region]],2,FALSE)</f>
        <v>Europe</v>
      </c>
      <c r="M1302" s="6">
        <f>VLOOKUP(tblSalaries[[#This Row],[clean Country]],tblCountries[[Mapping]:[geo_latitude]],3,FALSE)</f>
        <v>-3.2765753000000002</v>
      </c>
      <c r="N1302" s="6">
        <f>VLOOKUP(tblSalaries[[#This Row],[clean Country]],tblCountries[[Mapping]:[geo_latitude]],4,FALSE)</f>
        <v>54.702354499999998</v>
      </c>
      <c r="O1302" s="6" t="s">
        <v>13</v>
      </c>
      <c r="P1302" s="6">
        <v>8</v>
      </c>
      <c r="Q1302" s="6" t="str">
        <f>IF(tblSalaries[[#This Row],[Years of Experience]]&lt;5,"&lt;5",IF(tblSalaries[[#This Row],[Years of Experience]]&lt;10,"&lt;10",IF(tblSalaries[[#This Row],[Years of Experience]]&lt;15,"&lt;15",IF(tblSalaries[[#This Row],[Years of Experience]]&lt;20,"&lt;20"," &gt;20"))))</f>
        <v>&lt;10</v>
      </c>
      <c r="R1302" s="14">
        <v>1285</v>
      </c>
      <c r="S1302" s="14">
        <f>VLOOKUP(tblSalaries[[#This Row],[clean Country]],Table3[[Country]:[GNI]],2,FALSE)</f>
        <v>35840</v>
      </c>
      <c r="T1302" s="18">
        <f>tblSalaries[[#This Row],[Salary in USD]]/tblSalaries[[#This Row],[PPP GNI]]</f>
        <v>0.5301339285714286</v>
      </c>
      <c r="U1302" s="27">
        <f>IF(ISNUMBER(VLOOKUP(tblSalaries[[#This Row],[clean Country]],calc!$B$22:$C$127,2,TRUE)),tblSalaries[[#This Row],[Salary in USD]],0.001)</f>
        <v>19000</v>
      </c>
    </row>
    <row r="1303" spans="2:21" ht="15" customHeight="1" x14ac:dyDescent="0.25">
      <c r="B1303" s="6" t="s">
        <v>3180</v>
      </c>
      <c r="C1303" s="7">
        <v>41057.991087962961</v>
      </c>
      <c r="D1303" s="8">
        <v>19000</v>
      </c>
      <c r="E1303" s="6">
        <v>19000</v>
      </c>
      <c r="F1303" s="6" t="s">
        <v>6</v>
      </c>
      <c r="G1303" s="9">
        <f>tblSalaries[[#This Row],[clean Salary (in local currency)]]*VLOOKUP(tblSalaries[[#This Row],[Currency]],tblXrate[],2,FALSE)</f>
        <v>19000</v>
      </c>
      <c r="H1303" s="6" t="s">
        <v>310</v>
      </c>
      <c r="I1303" s="6" t="s">
        <v>310</v>
      </c>
      <c r="J1303" s="6" t="s">
        <v>71</v>
      </c>
      <c r="K1303" s="6" t="str">
        <f>VLOOKUP(tblSalaries[[#This Row],[Where do you work]],tblCountries[[Actual]:[Mapping]],2,FALSE)</f>
        <v>UK</v>
      </c>
      <c r="L1303" s="6" t="str">
        <f>VLOOKUP(tblSalaries[[#This Row],[clean Country]],tblCountries[[Mapping]:[Region]],2,FALSE)</f>
        <v>Europe</v>
      </c>
      <c r="M1303" s="6">
        <f>VLOOKUP(tblSalaries[[#This Row],[clean Country]],tblCountries[[Mapping]:[geo_latitude]],3,FALSE)</f>
        <v>-3.2765753000000002</v>
      </c>
      <c r="N1303" s="6">
        <f>VLOOKUP(tblSalaries[[#This Row],[clean Country]],tblCountries[[Mapping]:[geo_latitude]],4,FALSE)</f>
        <v>54.702354499999998</v>
      </c>
      <c r="O1303" s="6" t="s">
        <v>9</v>
      </c>
      <c r="P1303" s="6">
        <v>20</v>
      </c>
      <c r="Q1303" s="6" t="str">
        <f>IF(tblSalaries[[#This Row],[Years of Experience]]&lt;5,"&lt;5",IF(tblSalaries[[#This Row],[Years of Experience]]&lt;10,"&lt;10",IF(tblSalaries[[#This Row],[Years of Experience]]&lt;15,"&lt;15",IF(tblSalaries[[#This Row],[Years of Experience]]&lt;20,"&lt;20"," &gt;20"))))</f>
        <v xml:space="preserve"> &gt;20</v>
      </c>
      <c r="R1303" s="14">
        <v>1286</v>
      </c>
      <c r="S1303" s="14">
        <f>VLOOKUP(tblSalaries[[#This Row],[clean Country]],Table3[[Country]:[GNI]],2,FALSE)</f>
        <v>35840</v>
      </c>
      <c r="T1303" s="18">
        <f>tblSalaries[[#This Row],[Salary in USD]]/tblSalaries[[#This Row],[PPP GNI]]</f>
        <v>0.5301339285714286</v>
      </c>
      <c r="U1303" s="27">
        <f>IF(ISNUMBER(VLOOKUP(tblSalaries[[#This Row],[clean Country]],calc!$B$22:$C$127,2,TRUE)),tblSalaries[[#This Row],[Salary in USD]],0.001)</f>
        <v>19000</v>
      </c>
    </row>
    <row r="1304" spans="2:21" ht="15" customHeight="1" x14ac:dyDescent="0.25">
      <c r="B1304" s="6" t="s">
        <v>3100</v>
      </c>
      <c r="C1304" s="7">
        <v>41057.717210648145</v>
      </c>
      <c r="D1304" s="8">
        <v>18987</v>
      </c>
      <c r="E1304" s="6">
        <v>18987</v>
      </c>
      <c r="F1304" s="6" t="s">
        <v>6</v>
      </c>
      <c r="G1304" s="9">
        <f>tblSalaries[[#This Row],[clean Salary (in local currency)]]*VLOOKUP(tblSalaries[[#This Row],[Currency]],tblXrate[],2,FALSE)</f>
        <v>18987</v>
      </c>
      <c r="H1304" s="6" t="s">
        <v>207</v>
      </c>
      <c r="I1304" s="6" t="s">
        <v>20</v>
      </c>
      <c r="J1304" s="6" t="s">
        <v>870</v>
      </c>
      <c r="K1304" s="6" t="str">
        <f>VLOOKUP(tblSalaries[[#This Row],[Where do you work]],tblCountries[[Actual]:[Mapping]],2,FALSE)</f>
        <v>Nigeria</v>
      </c>
      <c r="L1304" s="6" t="str">
        <f>VLOOKUP(tblSalaries[[#This Row],[clean Country]],tblCountries[[Mapping]:[Region]],2,FALSE)</f>
        <v>Africa</v>
      </c>
      <c r="M1304" s="6">
        <f>VLOOKUP(tblSalaries[[#This Row],[clean Country]],tblCountries[[Mapping]:[geo_latitude]],3,FALSE)</f>
        <v>8.0612316768906709</v>
      </c>
      <c r="N1304" s="6">
        <f>VLOOKUP(tblSalaries[[#This Row],[clean Country]],tblCountries[[Mapping]:[geo_latitude]],4,FALSE)</f>
        <v>9.5096953011900194</v>
      </c>
      <c r="O1304" s="6" t="s">
        <v>13</v>
      </c>
      <c r="P1304" s="6">
        <v>7</v>
      </c>
      <c r="Q1304" s="6" t="str">
        <f>IF(tblSalaries[[#This Row],[Years of Experience]]&lt;5,"&lt;5",IF(tblSalaries[[#This Row],[Years of Experience]]&lt;10,"&lt;10",IF(tblSalaries[[#This Row],[Years of Experience]]&lt;15,"&lt;15",IF(tblSalaries[[#This Row],[Years of Experience]]&lt;20,"&lt;20"," &gt;20"))))</f>
        <v>&lt;10</v>
      </c>
      <c r="R1304" s="14">
        <v>1287</v>
      </c>
      <c r="S1304" s="14">
        <f>VLOOKUP(tblSalaries[[#This Row],[clean Country]],Table3[[Country]:[GNI]],2,FALSE)</f>
        <v>2240</v>
      </c>
      <c r="T1304" s="18">
        <f>tblSalaries[[#This Row],[Salary in USD]]/tblSalaries[[#This Row],[PPP GNI]]</f>
        <v>8.4763392857142854</v>
      </c>
      <c r="U1304" s="27">
        <f>IF(ISNUMBER(VLOOKUP(tblSalaries[[#This Row],[clean Country]],calc!$B$22:$C$127,2,TRUE)),tblSalaries[[#This Row],[Salary in USD]],0.001)</f>
        <v>18987</v>
      </c>
    </row>
    <row r="1305" spans="2:21" ht="15" customHeight="1" x14ac:dyDescent="0.25">
      <c r="B1305" s="6" t="s">
        <v>2902</v>
      </c>
      <c r="C1305" s="7">
        <v>41056.701967592591</v>
      </c>
      <c r="D1305" s="8" t="s">
        <v>1049</v>
      </c>
      <c r="E1305" s="6">
        <v>1050000</v>
      </c>
      <c r="F1305" s="6" t="s">
        <v>40</v>
      </c>
      <c r="G1305" s="9">
        <f>tblSalaries[[#This Row],[clean Salary (in local currency)]]*VLOOKUP(tblSalaries[[#This Row],[Currency]],tblXrate[],2,FALSE)</f>
        <v>18698.312521814696</v>
      </c>
      <c r="H1305" s="6" t="s">
        <v>1050</v>
      </c>
      <c r="I1305" s="6" t="s">
        <v>52</v>
      </c>
      <c r="J1305" s="6" t="s">
        <v>8</v>
      </c>
      <c r="K1305" s="6" t="str">
        <f>VLOOKUP(tblSalaries[[#This Row],[Where do you work]],tblCountries[[Actual]:[Mapping]],2,FALSE)</f>
        <v>India</v>
      </c>
      <c r="L1305" s="6" t="str">
        <f>VLOOKUP(tblSalaries[[#This Row],[clean Country]],tblCountries[[Mapping]:[Region]],2,FALSE)</f>
        <v>Asia</v>
      </c>
      <c r="M1305" s="6">
        <f>VLOOKUP(tblSalaries[[#This Row],[clean Country]],tblCountries[[Mapping]:[geo_latitude]],3,FALSE)</f>
        <v>79.718824157759499</v>
      </c>
      <c r="N1305" s="6">
        <f>VLOOKUP(tblSalaries[[#This Row],[clean Country]],tblCountries[[Mapping]:[geo_latitude]],4,FALSE)</f>
        <v>22.134914550529199</v>
      </c>
      <c r="O1305" s="6" t="s">
        <v>13</v>
      </c>
      <c r="P1305" s="6">
        <v>5</v>
      </c>
      <c r="Q1305" s="6" t="str">
        <f>IF(tblSalaries[[#This Row],[Years of Experience]]&lt;5,"&lt;5",IF(tblSalaries[[#This Row],[Years of Experience]]&lt;10,"&lt;10",IF(tblSalaries[[#This Row],[Years of Experience]]&lt;15,"&lt;15",IF(tblSalaries[[#This Row],[Years of Experience]]&lt;20,"&lt;20"," &gt;20"))))</f>
        <v>&lt;10</v>
      </c>
      <c r="R1305" s="14">
        <v>1288</v>
      </c>
      <c r="S1305" s="14">
        <f>VLOOKUP(tblSalaries[[#This Row],[clean Country]],Table3[[Country]:[GNI]],2,FALSE)</f>
        <v>3400</v>
      </c>
      <c r="T1305" s="18">
        <f>tblSalaries[[#This Row],[Salary in USD]]/tblSalaries[[#This Row],[PPP GNI]]</f>
        <v>5.499503682886675</v>
      </c>
      <c r="U1305" s="27">
        <f>IF(ISNUMBER(VLOOKUP(tblSalaries[[#This Row],[clean Country]],calc!$B$22:$C$127,2,TRUE)),tblSalaries[[#This Row],[Salary in USD]],0.001)</f>
        <v>18698.312521814696</v>
      </c>
    </row>
    <row r="1306" spans="2:21" ht="15" customHeight="1" x14ac:dyDescent="0.25">
      <c r="B1306" s="6" t="s">
        <v>2825</v>
      </c>
      <c r="C1306" s="7">
        <v>41055.968958333331</v>
      </c>
      <c r="D1306" s="8" t="s">
        <v>958</v>
      </c>
      <c r="E1306" s="6">
        <v>65000</v>
      </c>
      <c r="F1306" s="6" t="s">
        <v>959</v>
      </c>
      <c r="G1306" s="9">
        <f>tblSalaries[[#This Row],[clean Salary (in local currency)]]*VLOOKUP(tblSalaries[[#This Row],[Currency]],tblXrate[],2,FALSE)</f>
        <v>18499.860539512854</v>
      </c>
      <c r="H1306" s="6" t="s">
        <v>960</v>
      </c>
      <c r="I1306" s="6" t="s">
        <v>67</v>
      </c>
      <c r="J1306" s="6" t="s">
        <v>73</v>
      </c>
      <c r="K1306" s="6" t="str">
        <f>VLOOKUP(tblSalaries[[#This Row],[Where do you work]],tblCountries[[Actual]:[Mapping]],2,FALSE)</f>
        <v>Romania</v>
      </c>
      <c r="L1306" s="6" t="str">
        <f>VLOOKUP(tblSalaries[[#This Row],[clean Country]],tblCountries[[Mapping]:[Region]],2,FALSE)</f>
        <v>Europe</v>
      </c>
      <c r="M1306" s="6">
        <f>VLOOKUP(tblSalaries[[#This Row],[clean Country]],tblCountries[[Mapping]:[geo_latitude]],3,FALSE)</f>
        <v>25.074970241904701</v>
      </c>
      <c r="N1306" s="6">
        <f>VLOOKUP(tblSalaries[[#This Row],[clean Country]],tblCountries[[Mapping]:[geo_latitude]],4,FALSE)</f>
        <v>45.811115189921601</v>
      </c>
      <c r="O1306" s="6" t="s">
        <v>9</v>
      </c>
      <c r="P1306" s="6">
        <v>6</v>
      </c>
      <c r="Q1306" s="6" t="str">
        <f>IF(tblSalaries[[#This Row],[Years of Experience]]&lt;5,"&lt;5",IF(tblSalaries[[#This Row],[Years of Experience]]&lt;10,"&lt;10",IF(tblSalaries[[#This Row],[Years of Experience]]&lt;15,"&lt;15",IF(tblSalaries[[#This Row],[Years of Experience]]&lt;20,"&lt;20"," &gt;20"))))</f>
        <v>&lt;10</v>
      </c>
      <c r="R1306" s="14">
        <v>1289</v>
      </c>
      <c r="S1306" s="14">
        <f>VLOOKUP(tblSalaries[[#This Row],[clean Country]],Table3[[Country]:[GNI]],2,FALSE)</f>
        <v>14290</v>
      </c>
      <c r="T1306" s="18">
        <f>tblSalaries[[#This Row],[Salary in USD]]/tblSalaries[[#This Row],[PPP GNI]]</f>
        <v>1.2946018572087372</v>
      </c>
      <c r="U1306" s="27">
        <f>IF(ISNUMBER(VLOOKUP(tblSalaries[[#This Row],[clean Country]],calc!$B$22:$C$127,2,TRUE)),tblSalaries[[#This Row],[Salary in USD]],0.001)</f>
        <v>18499.860539512854</v>
      </c>
    </row>
    <row r="1307" spans="2:21" ht="15" customHeight="1" x14ac:dyDescent="0.25">
      <c r="B1307" s="6" t="s">
        <v>2928</v>
      </c>
      <c r="C1307" s="7">
        <v>41056.990312499998</v>
      </c>
      <c r="D1307" s="8">
        <v>18060</v>
      </c>
      <c r="E1307" s="6">
        <v>18060</v>
      </c>
      <c r="F1307" s="6" t="s">
        <v>6</v>
      </c>
      <c r="G1307" s="9">
        <f>tblSalaries[[#This Row],[clean Salary (in local currency)]]*VLOOKUP(tblSalaries[[#This Row],[Currency]],tblXrate[],2,FALSE)</f>
        <v>18060</v>
      </c>
      <c r="H1307" s="6" t="s">
        <v>1076</v>
      </c>
      <c r="I1307" s="6" t="s">
        <v>3999</v>
      </c>
      <c r="J1307" s="6" t="s">
        <v>347</v>
      </c>
      <c r="K1307" s="6" t="str">
        <f>VLOOKUP(tblSalaries[[#This Row],[Where do you work]],tblCountries[[Actual]:[Mapping]],2,FALSE)</f>
        <v>Philippines</v>
      </c>
      <c r="L1307" s="6" t="str">
        <f>VLOOKUP(tblSalaries[[#This Row],[clean Country]],tblCountries[[Mapping]:[Region]],2,FALSE)</f>
        <v>Asia</v>
      </c>
      <c r="M1307" s="6">
        <f>VLOOKUP(tblSalaries[[#This Row],[clean Country]],tblCountries[[Mapping]:[geo_latitude]],3,FALSE)</f>
        <v>121.651388657575</v>
      </c>
      <c r="N1307" s="6">
        <f>VLOOKUP(tblSalaries[[#This Row],[clean Country]],tblCountries[[Mapping]:[geo_latitude]],4,FALSE)</f>
        <v>12.758380905622699</v>
      </c>
      <c r="O1307" s="6" t="s">
        <v>9</v>
      </c>
      <c r="P1307" s="6">
        <v>12</v>
      </c>
      <c r="Q1307" s="6" t="str">
        <f>IF(tblSalaries[[#This Row],[Years of Experience]]&lt;5,"&lt;5",IF(tblSalaries[[#This Row],[Years of Experience]]&lt;10,"&lt;10",IF(tblSalaries[[#This Row],[Years of Experience]]&lt;15,"&lt;15",IF(tblSalaries[[#This Row],[Years of Experience]]&lt;20,"&lt;20"," &gt;20"))))</f>
        <v>&lt;15</v>
      </c>
      <c r="R1307" s="14">
        <v>1290</v>
      </c>
      <c r="S1307" s="14">
        <f>VLOOKUP(tblSalaries[[#This Row],[clean Country]],Table3[[Country]:[GNI]],2,FALSE)</f>
        <v>3980</v>
      </c>
      <c r="T1307" s="18">
        <f>tblSalaries[[#This Row],[Salary in USD]]/tblSalaries[[#This Row],[PPP GNI]]</f>
        <v>4.5376884422110555</v>
      </c>
      <c r="U1307" s="27">
        <f>IF(ISNUMBER(VLOOKUP(tblSalaries[[#This Row],[clean Country]],calc!$B$22:$C$127,2,TRUE)),tblSalaries[[#This Row],[Salary in USD]],0.001)</f>
        <v>18060</v>
      </c>
    </row>
    <row r="1308" spans="2:21" ht="15" customHeight="1" x14ac:dyDescent="0.25">
      <c r="B1308" s="6" t="s">
        <v>3172</v>
      </c>
      <c r="C1308" s="7">
        <v>41057.967719907407</v>
      </c>
      <c r="D1308" s="8" t="s">
        <v>1336</v>
      </c>
      <c r="E1308" s="6">
        <v>60000</v>
      </c>
      <c r="F1308" s="6" t="s">
        <v>1337</v>
      </c>
      <c r="G1308" s="9">
        <f>tblSalaries[[#This Row],[clean Salary (in local currency)]]*VLOOKUP(tblSalaries[[#This Row],[Currency]],tblXrate[],2,FALSE)</f>
        <v>18018.883790212141</v>
      </c>
      <c r="H1308" s="6" t="s">
        <v>108</v>
      </c>
      <c r="I1308" s="6" t="s">
        <v>20</v>
      </c>
      <c r="J1308" s="6" t="s">
        <v>75</v>
      </c>
      <c r="K1308" s="6" t="str">
        <f>VLOOKUP(tblSalaries[[#This Row],[Where do you work]],tblCountries[[Actual]:[Mapping]],2,FALSE)</f>
        <v>Poland</v>
      </c>
      <c r="L1308" s="6" t="str">
        <f>VLOOKUP(tblSalaries[[#This Row],[clean Country]],tblCountries[[Mapping]:[Region]],2,FALSE)</f>
        <v>Europe</v>
      </c>
      <c r="M1308" s="6">
        <f>VLOOKUP(tblSalaries[[#This Row],[clean Country]],tblCountries[[Mapping]:[geo_latitude]],3,FALSE)</f>
        <v>19.320914292266401</v>
      </c>
      <c r="N1308" s="6">
        <f>VLOOKUP(tblSalaries[[#This Row],[clean Country]],tblCountries[[Mapping]:[geo_latitude]],4,FALSE)</f>
        <v>52.209131684561797</v>
      </c>
      <c r="O1308" s="6" t="s">
        <v>13</v>
      </c>
      <c r="P1308" s="6">
        <v>10</v>
      </c>
      <c r="Q1308" s="6" t="str">
        <f>IF(tblSalaries[[#This Row],[Years of Experience]]&lt;5,"&lt;5",IF(tblSalaries[[#This Row],[Years of Experience]]&lt;10,"&lt;10",IF(tblSalaries[[#This Row],[Years of Experience]]&lt;15,"&lt;15",IF(tblSalaries[[#This Row],[Years of Experience]]&lt;20,"&lt;20"," &gt;20"))))</f>
        <v>&lt;15</v>
      </c>
      <c r="R1308" s="14">
        <v>1291</v>
      </c>
      <c r="S1308" s="14">
        <f>VLOOKUP(tblSalaries[[#This Row],[clean Country]],Table3[[Country]:[GNI]],2,FALSE)</f>
        <v>19160</v>
      </c>
      <c r="T1308" s="18">
        <f>tblSalaries[[#This Row],[Salary in USD]]/tblSalaries[[#This Row],[PPP GNI]]</f>
        <v>0.94044278654551883</v>
      </c>
      <c r="U1308" s="27">
        <f>IF(ISNUMBER(VLOOKUP(tblSalaries[[#This Row],[clean Country]],calc!$B$22:$C$127,2,TRUE)),tblSalaries[[#This Row],[Salary in USD]],0.001)</f>
        <v>18018.883790212141</v>
      </c>
    </row>
    <row r="1309" spans="2:21" ht="15" customHeight="1" x14ac:dyDescent="0.25">
      <c r="B1309" s="6" t="s">
        <v>2085</v>
      </c>
      <c r="C1309" s="7">
        <v>41054.972754629627</v>
      </c>
      <c r="D1309" s="8" t="s">
        <v>131</v>
      </c>
      <c r="E1309" s="6">
        <v>18000</v>
      </c>
      <c r="F1309" s="6" t="s">
        <v>6</v>
      </c>
      <c r="G1309" s="9">
        <f>tblSalaries[[#This Row],[clean Salary (in local currency)]]*VLOOKUP(tblSalaries[[#This Row],[Currency]],tblXrate[],2,FALSE)</f>
        <v>18000</v>
      </c>
      <c r="H1309" s="6" t="s">
        <v>132</v>
      </c>
      <c r="I1309" s="6" t="s">
        <v>20</v>
      </c>
      <c r="J1309" s="6" t="s">
        <v>133</v>
      </c>
      <c r="K1309" s="6" t="str">
        <f>VLOOKUP(tblSalaries[[#This Row],[Where do you work]],tblCountries[[Actual]:[Mapping]],2,FALSE)</f>
        <v>Saudi Arabia</v>
      </c>
      <c r="L1309" s="6" t="str">
        <f>VLOOKUP(tblSalaries[[#This Row],[clean Country]],tblCountries[[Mapping]:[Region]],2,FALSE)</f>
        <v>MENA</v>
      </c>
      <c r="M1309" s="6">
        <f>VLOOKUP(tblSalaries[[#This Row],[clean Country]],tblCountries[[Mapping]:[geo_latitude]],3,FALSE)</f>
        <v>42.352831999999999</v>
      </c>
      <c r="N1309" s="6">
        <f>VLOOKUP(tblSalaries[[#This Row],[clean Country]],tblCountries[[Mapping]:[geo_latitude]],4,FALSE)</f>
        <v>25.624262600000002</v>
      </c>
      <c r="O1309" s="6" t="s">
        <v>13</v>
      </c>
      <c r="P1309" s="6"/>
      <c r="Q1309" s="6" t="str">
        <f>IF(tblSalaries[[#This Row],[Years of Experience]]&lt;5,"&lt;5",IF(tblSalaries[[#This Row],[Years of Experience]]&lt;10,"&lt;10",IF(tblSalaries[[#This Row],[Years of Experience]]&lt;15,"&lt;15",IF(tblSalaries[[#This Row],[Years of Experience]]&lt;20,"&lt;20"," &gt;20"))))</f>
        <v>&lt;5</v>
      </c>
      <c r="R1309" s="14">
        <v>1292</v>
      </c>
      <c r="S1309" s="14">
        <f>VLOOKUP(tblSalaries[[#This Row],[clean Country]],Table3[[Country]:[GNI]],2,FALSE)</f>
        <v>22750</v>
      </c>
      <c r="T1309" s="18">
        <f>tblSalaries[[#This Row],[Salary in USD]]/tblSalaries[[#This Row],[PPP GNI]]</f>
        <v>0.79120879120879117</v>
      </c>
      <c r="U1309" s="27">
        <f>IF(ISNUMBER(VLOOKUP(tblSalaries[[#This Row],[clean Country]],calc!$B$22:$C$127,2,TRUE)),tblSalaries[[#This Row],[Salary in USD]],0.001)</f>
        <v>18000</v>
      </c>
    </row>
    <row r="1310" spans="2:21" ht="15" customHeight="1" x14ac:dyDescent="0.25">
      <c r="B1310" s="6" t="s">
        <v>2371</v>
      </c>
      <c r="C1310" s="7">
        <v>41055.077037037037</v>
      </c>
      <c r="D1310" s="8">
        <v>18000</v>
      </c>
      <c r="E1310" s="6">
        <v>18000</v>
      </c>
      <c r="F1310" s="6" t="s">
        <v>6</v>
      </c>
      <c r="G1310" s="9">
        <f>tblSalaries[[#This Row],[clean Salary (in local currency)]]*VLOOKUP(tblSalaries[[#This Row],[Currency]],tblXrate[],2,FALSE)</f>
        <v>18000</v>
      </c>
      <c r="H1310" s="6" t="s">
        <v>452</v>
      </c>
      <c r="I1310" s="6" t="s">
        <v>4001</v>
      </c>
      <c r="J1310" s="6" t="s">
        <v>8</v>
      </c>
      <c r="K1310" s="6" t="str">
        <f>VLOOKUP(tblSalaries[[#This Row],[Where do you work]],tblCountries[[Actual]:[Mapping]],2,FALSE)</f>
        <v>India</v>
      </c>
      <c r="L1310" s="6" t="str">
        <f>VLOOKUP(tblSalaries[[#This Row],[clean Country]],tblCountries[[Mapping]:[Region]],2,FALSE)</f>
        <v>Asia</v>
      </c>
      <c r="M1310" s="6">
        <f>VLOOKUP(tblSalaries[[#This Row],[clean Country]],tblCountries[[Mapping]:[geo_latitude]],3,FALSE)</f>
        <v>79.718824157759499</v>
      </c>
      <c r="N1310" s="6">
        <f>VLOOKUP(tblSalaries[[#This Row],[clean Country]],tblCountries[[Mapping]:[geo_latitude]],4,FALSE)</f>
        <v>22.134914550529199</v>
      </c>
      <c r="O1310" s="6" t="s">
        <v>18</v>
      </c>
      <c r="P1310" s="6"/>
      <c r="Q1310" s="6" t="str">
        <f>IF(tblSalaries[[#This Row],[Years of Experience]]&lt;5,"&lt;5",IF(tblSalaries[[#This Row],[Years of Experience]]&lt;10,"&lt;10",IF(tblSalaries[[#This Row],[Years of Experience]]&lt;15,"&lt;15",IF(tblSalaries[[#This Row],[Years of Experience]]&lt;20,"&lt;20"," &gt;20"))))</f>
        <v>&lt;5</v>
      </c>
      <c r="R1310" s="14">
        <v>1293</v>
      </c>
      <c r="S1310" s="14">
        <f>VLOOKUP(tblSalaries[[#This Row],[clean Country]],Table3[[Country]:[GNI]],2,FALSE)</f>
        <v>3400</v>
      </c>
      <c r="T1310" s="18">
        <f>tblSalaries[[#This Row],[Salary in USD]]/tblSalaries[[#This Row],[PPP GNI]]</f>
        <v>5.2941176470588234</v>
      </c>
      <c r="U1310" s="27">
        <f>IF(ISNUMBER(VLOOKUP(tblSalaries[[#This Row],[clean Country]],calc!$B$22:$C$127,2,TRUE)),tblSalaries[[#This Row],[Salary in USD]],0.001)</f>
        <v>18000</v>
      </c>
    </row>
    <row r="1311" spans="2:21" ht="15" customHeight="1" x14ac:dyDescent="0.25">
      <c r="B1311" s="6" t="s">
        <v>2543</v>
      </c>
      <c r="C1311" s="7">
        <v>41055.229305555556</v>
      </c>
      <c r="D1311" s="8">
        <v>1500</v>
      </c>
      <c r="E1311" s="6">
        <v>18000</v>
      </c>
      <c r="F1311" s="6" t="s">
        <v>6</v>
      </c>
      <c r="G1311" s="9">
        <f>tblSalaries[[#This Row],[clean Salary (in local currency)]]*VLOOKUP(tblSalaries[[#This Row],[Currency]],tblXrate[],2,FALSE)</f>
        <v>18000</v>
      </c>
      <c r="H1311" s="6" t="s">
        <v>279</v>
      </c>
      <c r="I1311" s="6" t="s">
        <v>279</v>
      </c>
      <c r="J1311" s="6" t="s">
        <v>143</v>
      </c>
      <c r="K1311" s="6" t="str">
        <f>VLOOKUP(tblSalaries[[#This Row],[Where do you work]],tblCountries[[Actual]:[Mapping]],2,FALSE)</f>
        <v>Brazil</v>
      </c>
      <c r="L1311" s="6" t="str">
        <f>VLOOKUP(tblSalaries[[#This Row],[clean Country]],tblCountries[[Mapping]:[Region]],2,FALSE)</f>
        <v>Latin America</v>
      </c>
      <c r="M1311" s="6">
        <f>VLOOKUP(tblSalaries[[#This Row],[clean Country]],tblCountries[[Mapping]:[geo_latitude]],3,FALSE)</f>
        <v>-52.856287736986999</v>
      </c>
      <c r="N1311" s="6">
        <f>VLOOKUP(tblSalaries[[#This Row],[clean Country]],tblCountries[[Mapping]:[geo_latitude]],4,FALSE)</f>
        <v>-10.840474551047899</v>
      </c>
      <c r="O1311" s="6" t="s">
        <v>9</v>
      </c>
      <c r="P1311" s="6"/>
      <c r="Q1311" s="6" t="str">
        <f>IF(tblSalaries[[#This Row],[Years of Experience]]&lt;5,"&lt;5",IF(tblSalaries[[#This Row],[Years of Experience]]&lt;10,"&lt;10",IF(tblSalaries[[#This Row],[Years of Experience]]&lt;15,"&lt;15",IF(tblSalaries[[#This Row],[Years of Experience]]&lt;20,"&lt;20"," &gt;20"))))</f>
        <v>&lt;5</v>
      </c>
      <c r="R1311" s="14">
        <v>1294</v>
      </c>
      <c r="S1311" s="14">
        <f>VLOOKUP(tblSalaries[[#This Row],[clean Country]],Table3[[Country]:[GNI]],2,FALSE)</f>
        <v>11000</v>
      </c>
      <c r="T1311" s="18">
        <f>tblSalaries[[#This Row],[Salary in USD]]/tblSalaries[[#This Row],[PPP GNI]]</f>
        <v>1.6363636363636365</v>
      </c>
      <c r="U1311" s="27">
        <f>IF(ISNUMBER(VLOOKUP(tblSalaries[[#This Row],[clean Country]],calc!$B$22:$C$127,2,TRUE)),tblSalaries[[#This Row],[Salary in USD]],0.001)</f>
        <v>18000</v>
      </c>
    </row>
    <row r="1312" spans="2:21" ht="15" customHeight="1" x14ac:dyDescent="0.25">
      <c r="B1312" s="6" t="s">
        <v>2995</v>
      </c>
      <c r="C1312" s="7">
        <v>41057.480092592596</v>
      </c>
      <c r="D1312" s="8">
        <v>18000</v>
      </c>
      <c r="E1312" s="6">
        <v>18000</v>
      </c>
      <c r="F1312" s="6" t="s">
        <v>6</v>
      </c>
      <c r="G1312" s="9">
        <f>tblSalaries[[#This Row],[clean Salary (in local currency)]]*VLOOKUP(tblSalaries[[#This Row],[Currency]],tblXrate[],2,FALSE)</f>
        <v>18000</v>
      </c>
      <c r="H1312" s="6" t="s">
        <v>1144</v>
      </c>
      <c r="I1312" s="6" t="s">
        <v>67</v>
      </c>
      <c r="J1312" s="6" t="s">
        <v>8</v>
      </c>
      <c r="K1312" s="6" t="str">
        <f>VLOOKUP(tblSalaries[[#This Row],[Where do you work]],tblCountries[[Actual]:[Mapping]],2,FALSE)</f>
        <v>India</v>
      </c>
      <c r="L1312" s="6" t="str">
        <f>VLOOKUP(tblSalaries[[#This Row],[clean Country]],tblCountries[[Mapping]:[Region]],2,FALSE)</f>
        <v>Asia</v>
      </c>
      <c r="M1312" s="6">
        <f>VLOOKUP(tblSalaries[[#This Row],[clean Country]],tblCountries[[Mapping]:[geo_latitude]],3,FALSE)</f>
        <v>79.718824157759499</v>
      </c>
      <c r="N1312" s="6">
        <f>VLOOKUP(tblSalaries[[#This Row],[clean Country]],tblCountries[[Mapping]:[geo_latitude]],4,FALSE)</f>
        <v>22.134914550529199</v>
      </c>
      <c r="O1312" s="6" t="s">
        <v>13</v>
      </c>
      <c r="P1312" s="6">
        <v>8</v>
      </c>
      <c r="Q1312" s="6" t="str">
        <f>IF(tblSalaries[[#This Row],[Years of Experience]]&lt;5,"&lt;5",IF(tblSalaries[[#This Row],[Years of Experience]]&lt;10,"&lt;10",IF(tblSalaries[[#This Row],[Years of Experience]]&lt;15,"&lt;15",IF(tblSalaries[[#This Row],[Years of Experience]]&lt;20,"&lt;20"," &gt;20"))))</f>
        <v>&lt;10</v>
      </c>
      <c r="R1312" s="14">
        <v>1295</v>
      </c>
      <c r="S1312" s="14">
        <f>VLOOKUP(tblSalaries[[#This Row],[clean Country]],Table3[[Country]:[GNI]],2,FALSE)</f>
        <v>3400</v>
      </c>
      <c r="T1312" s="18">
        <f>tblSalaries[[#This Row],[Salary in USD]]/tblSalaries[[#This Row],[PPP GNI]]</f>
        <v>5.2941176470588234</v>
      </c>
      <c r="U1312" s="27">
        <f>IF(ISNUMBER(VLOOKUP(tblSalaries[[#This Row],[clean Country]],calc!$B$22:$C$127,2,TRUE)),tblSalaries[[#This Row],[Salary in USD]],0.001)</f>
        <v>18000</v>
      </c>
    </row>
    <row r="1313" spans="2:21" ht="15" customHeight="1" x14ac:dyDescent="0.25">
      <c r="B1313" s="6" t="s">
        <v>3016</v>
      </c>
      <c r="C1313" s="7">
        <v>41057.541655092595</v>
      </c>
      <c r="D1313" s="8">
        <v>18000</v>
      </c>
      <c r="E1313" s="6">
        <v>18000</v>
      </c>
      <c r="F1313" s="6" t="s">
        <v>6</v>
      </c>
      <c r="G1313" s="9">
        <f>tblSalaries[[#This Row],[clean Salary (in local currency)]]*VLOOKUP(tblSalaries[[#This Row],[Currency]],tblXrate[],2,FALSE)</f>
        <v>18000</v>
      </c>
      <c r="H1313" s="6" t="s">
        <v>1171</v>
      </c>
      <c r="I1313" s="6" t="s">
        <v>52</v>
      </c>
      <c r="J1313" s="6" t="s">
        <v>8</v>
      </c>
      <c r="K1313" s="6" t="str">
        <f>VLOOKUP(tblSalaries[[#This Row],[Where do you work]],tblCountries[[Actual]:[Mapping]],2,FALSE)</f>
        <v>India</v>
      </c>
      <c r="L1313" s="6" t="str">
        <f>VLOOKUP(tblSalaries[[#This Row],[clean Country]],tblCountries[[Mapping]:[Region]],2,FALSE)</f>
        <v>Asia</v>
      </c>
      <c r="M1313" s="6">
        <f>VLOOKUP(tblSalaries[[#This Row],[clean Country]],tblCountries[[Mapping]:[geo_latitude]],3,FALSE)</f>
        <v>79.718824157759499</v>
      </c>
      <c r="N1313" s="6">
        <f>VLOOKUP(tblSalaries[[#This Row],[clean Country]],tblCountries[[Mapping]:[geo_latitude]],4,FALSE)</f>
        <v>22.134914550529199</v>
      </c>
      <c r="O1313" s="6" t="s">
        <v>18</v>
      </c>
      <c r="P1313" s="6">
        <v>4.5999999999999996</v>
      </c>
      <c r="Q1313" s="6" t="str">
        <f>IF(tblSalaries[[#This Row],[Years of Experience]]&lt;5,"&lt;5",IF(tblSalaries[[#This Row],[Years of Experience]]&lt;10,"&lt;10",IF(tblSalaries[[#This Row],[Years of Experience]]&lt;15,"&lt;15",IF(tblSalaries[[#This Row],[Years of Experience]]&lt;20,"&lt;20"," &gt;20"))))</f>
        <v>&lt;5</v>
      </c>
      <c r="R1313" s="14">
        <v>1296</v>
      </c>
      <c r="S1313" s="14">
        <f>VLOOKUP(tblSalaries[[#This Row],[clean Country]],Table3[[Country]:[GNI]],2,FALSE)</f>
        <v>3400</v>
      </c>
      <c r="T1313" s="18">
        <f>tblSalaries[[#This Row],[Salary in USD]]/tblSalaries[[#This Row],[PPP GNI]]</f>
        <v>5.2941176470588234</v>
      </c>
      <c r="U1313" s="27">
        <f>IF(ISNUMBER(VLOOKUP(tblSalaries[[#This Row],[clean Country]],calc!$B$22:$C$127,2,TRUE)),tblSalaries[[#This Row],[Salary in USD]],0.001)</f>
        <v>18000</v>
      </c>
    </row>
    <row r="1314" spans="2:21" ht="15" customHeight="1" x14ac:dyDescent="0.25">
      <c r="B1314" s="6" t="s">
        <v>3047</v>
      </c>
      <c r="C1314" s="7">
        <v>41057.613657407404</v>
      </c>
      <c r="D1314" s="8" t="s">
        <v>1200</v>
      </c>
      <c r="E1314" s="6">
        <v>18000</v>
      </c>
      <c r="F1314" s="6" t="s">
        <v>6</v>
      </c>
      <c r="G1314" s="9">
        <f>tblSalaries[[#This Row],[clean Salary (in local currency)]]*VLOOKUP(tblSalaries[[#This Row],[Currency]],tblXrate[],2,FALSE)</f>
        <v>18000</v>
      </c>
      <c r="H1314" s="6" t="s">
        <v>20</v>
      </c>
      <c r="I1314" s="6" t="s">
        <v>20</v>
      </c>
      <c r="J1314" s="6" t="s">
        <v>75</v>
      </c>
      <c r="K1314" s="6" t="str">
        <f>VLOOKUP(tblSalaries[[#This Row],[Where do you work]],tblCountries[[Actual]:[Mapping]],2,FALSE)</f>
        <v>Poland</v>
      </c>
      <c r="L1314" s="6" t="str">
        <f>VLOOKUP(tblSalaries[[#This Row],[clean Country]],tblCountries[[Mapping]:[Region]],2,FALSE)</f>
        <v>Europe</v>
      </c>
      <c r="M1314" s="6">
        <f>VLOOKUP(tblSalaries[[#This Row],[clean Country]],tblCountries[[Mapping]:[geo_latitude]],3,FALSE)</f>
        <v>19.320914292266401</v>
      </c>
      <c r="N1314" s="6">
        <f>VLOOKUP(tblSalaries[[#This Row],[clean Country]],tblCountries[[Mapping]:[geo_latitude]],4,FALSE)</f>
        <v>52.209131684561797</v>
      </c>
      <c r="O1314" s="6" t="s">
        <v>9</v>
      </c>
      <c r="P1314" s="6">
        <v>7</v>
      </c>
      <c r="Q1314" s="6" t="str">
        <f>IF(tblSalaries[[#This Row],[Years of Experience]]&lt;5,"&lt;5",IF(tblSalaries[[#This Row],[Years of Experience]]&lt;10,"&lt;10",IF(tblSalaries[[#This Row],[Years of Experience]]&lt;15,"&lt;15",IF(tblSalaries[[#This Row],[Years of Experience]]&lt;20,"&lt;20"," &gt;20"))))</f>
        <v>&lt;10</v>
      </c>
      <c r="R1314" s="14">
        <v>1297</v>
      </c>
      <c r="S1314" s="14">
        <f>VLOOKUP(tblSalaries[[#This Row],[clean Country]],Table3[[Country]:[GNI]],2,FALSE)</f>
        <v>19160</v>
      </c>
      <c r="T1314" s="18">
        <f>tblSalaries[[#This Row],[Salary in USD]]/tblSalaries[[#This Row],[PPP GNI]]</f>
        <v>0.93945720250521925</v>
      </c>
      <c r="U1314" s="27">
        <f>IF(ISNUMBER(VLOOKUP(tblSalaries[[#This Row],[clean Country]],calc!$B$22:$C$127,2,TRUE)),tblSalaries[[#This Row],[Salary in USD]],0.001)</f>
        <v>18000</v>
      </c>
    </row>
    <row r="1315" spans="2:21" ht="15" customHeight="1" x14ac:dyDescent="0.25">
      <c r="B1315" s="6" t="s">
        <v>3266</v>
      </c>
      <c r="C1315" s="7">
        <v>41058.511886574073</v>
      </c>
      <c r="D1315" s="8">
        <v>18000</v>
      </c>
      <c r="E1315" s="6">
        <v>18000</v>
      </c>
      <c r="F1315" s="6" t="s">
        <v>6</v>
      </c>
      <c r="G1315" s="9">
        <f>tblSalaries[[#This Row],[clean Salary (in local currency)]]*VLOOKUP(tblSalaries[[#This Row],[Currency]],tblXrate[],2,FALSE)</f>
        <v>18000</v>
      </c>
      <c r="H1315" s="6" t="s">
        <v>52</v>
      </c>
      <c r="I1315" s="6" t="s">
        <v>52</v>
      </c>
      <c r="J1315" s="6" t="s">
        <v>8</v>
      </c>
      <c r="K1315" s="6" t="str">
        <f>VLOOKUP(tblSalaries[[#This Row],[Where do you work]],tblCountries[[Actual]:[Mapping]],2,FALSE)</f>
        <v>India</v>
      </c>
      <c r="L1315" s="6" t="str">
        <f>VLOOKUP(tblSalaries[[#This Row],[clean Country]],tblCountries[[Mapping]:[Region]],2,FALSE)</f>
        <v>Asia</v>
      </c>
      <c r="M1315" s="6">
        <f>VLOOKUP(tblSalaries[[#This Row],[clean Country]],tblCountries[[Mapping]:[geo_latitude]],3,FALSE)</f>
        <v>79.718824157759499</v>
      </c>
      <c r="N1315" s="6">
        <f>VLOOKUP(tblSalaries[[#This Row],[clean Country]],tblCountries[[Mapping]:[geo_latitude]],4,FALSE)</f>
        <v>22.134914550529199</v>
      </c>
      <c r="O1315" s="6" t="s">
        <v>9</v>
      </c>
      <c r="P1315" s="6">
        <v>12</v>
      </c>
      <c r="Q1315" s="6" t="str">
        <f>IF(tblSalaries[[#This Row],[Years of Experience]]&lt;5,"&lt;5",IF(tblSalaries[[#This Row],[Years of Experience]]&lt;10,"&lt;10",IF(tblSalaries[[#This Row],[Years of Experience]]&lt;15,"&lt;15",IF(tblSalaries[[#This Row],[Years of Experience]]&lt;20,"&lt;20"," &gt;20"))))</f>
        <v>&lt;15</v>
      </c>
      <c r="R1315" s="14">
        <v>1298</v>
      </c>
      <c r="S1315" s="14">
        <f>VLOOKUP(tblSalaries[[#This Row],[clean Country]],Table3[[Country]:[GNI]],2,FALSE)</f>
        <v>3400</v>
      </c>
      <c r="T1315" s="18">
        <f>tblSalaries[[#This Row],[Salary in USD]]/tblSalaries[[#This Row],[PPP GNI]]</f>
        <v>5.2941176470588234</v>
      </c>
      <c r="U1315" s="27">
        <f>IF(ISNUMBER(VLOOKUP(tblSalaries[[#This Row],[clean Country]],calc!$B$22:$C$127,2,TRUE)),tblSalaries[[#This Row],[Salary in USD]],0.001)</f>
        <v>18000</v>
      </c>
    </row>
    <row r="1316" spans="2:21" ht="15" customHeight="1" x14ac:dyDescent="0.25">
      <c r="B1316" s="6" t="s">
        <v>3318</v>
      </c>
      <c r="C1316" s="7">
        <v>41058.733483796299</v>
      </c>
      <c r="D1316" s="8">
        <v>18000</v>
      </c>
      <c r="E1316" s="6">
        <v>18000</v>
      </c>
      <c r="F1316" s="6" t="s">
        <v>6</v>
      </c>
      <c r="G1316" s="9">
        <f>tblSalaries[[#This Row],[clean Salary (in local currency)]]*VLOOKUP(tblSalaries[[#This Row],[Currency]],tblXrate[],2,FALSE)</f>
        <v>18000</v>
      </c>
      <c r="H1316" s="6" t="s">
        <v>1502</v>
      </c>
      <c r="I1316" s="6" t="s">
        <v>52</v>
      </c>
      <c r="J1316" s="6" t="s">
        <v>1503</v>
      </c>
      <c r="K1316" s="6" t="str">
        <f>VLOOKUP(tblSalaries[[#This Row],[Where do you work]],tblCountries[[Actual]:[Mapping]],2,FALSE)</f>
        <v>Ghana</v>
      </c>
      <c r="L1316" s="6" t="str">
        <f>VLOOKUP(tblSalaries[[#This Row],[clean Country]],tblCountries[[Mapping]:[Region]],2,FALSE)</f>
        <v>Africa</v>
      </c>
      <c r="M1316" s="6">
        <f>VLOOKUP(tblSalaries[[#This Row],[clean Country]],tblCountries[[Mapping]:[geo_latitude]],3,FALSE)</f>
        <v>-1.18954276973065</v>
      </c>
      <c r="N1316" s="6">
        <f>VLOOKUP(tblSalaries[[#This Row],[clean Country]],tblCountries[[Mapping]:[geo_latitude]],4,FALSE)</f>
        <v>7.8428245798460496</v>
      </c>
      <c r="O1316" s="6" t="s">
        <v>9</v>
      </c>
      <c r="P1316" s="6">
        <v>12</v>
      </c>
      <c r="Q1316" s="6" t="str">
        <f>IF(tblSalaries[[#This Row],[Years of Experience]]&lt;5,"&lt;5",IF(tblSalaries[[#This Row],[Years of Experience]]&lt;10,"&lt;10",IF(tblSalaries[[#This Row],[Years of Experience]]&lt;15,"&lt;15",IF(tblSalaries[[#This Row],[Years of Experience]]&lt;20,"&lt;20"," &gt;20"))))</f>
        <v>&lt;15</v>
      </c>
      <c r="R1316" s="14">
        <v>1299</v>
      </c>
      <c r="S1316" s="14">
        <f>VLOOKUP(tblSalaries[[#This Row],[clean Country]],Table3[[Country]:[GNI]],2,FALSE)</f>
        <v>1620</v>
      </c>
      <c r="T1316" s="18">
        <f>tblSalaries[[#This Row],[Salary in USD]]/tblSalaries[[#This Row],[PPP GNI]]</f>
        <v>11.111111111111111</v>
      </c>
      <c r="U1316" s="27">
        <f>IF(ISNUMBER(VLOOKUP(tblSalaries[[#This Row],[clean Country]],calc!$B$22:$C$127,2,TRUE)),tblSalaries[[#This Row],[Salary in USD]],0.001)</f>
        <v>18000</v>
      </c>
    </row>
    <row r="1317" spans="2:21" ht="15" customHeight="1" x14ac:dyDescent="0.25">
      <c r="B1317" s="6" t="s">
        <v>3480</v>
      </c>
      <c r="C1317" s="7">
        <v>41059.979143518518</v>
      </c>
      <c r="D1317" s="8">
        <v>18000</v>
      </c>
      <c r="E1317" s="6">
        <v>18000</v>
      </c>
      <c r="F1317" s="6" t="s">
        <v>6</v>
      </c>
      <c r="G1317" s="9">
        <f>tblSalaries[[#This Row],[clean Salary (in local currency)]]*VLOOKUP(tblSalaries[[#This Row],[Currency]],tblXrate[],2,FALSE)</f>
        <v>18000</v>
      </c>
      <c r="H1317" s="6" t="s">
        <v>1658</v>
      </c>
      <c r="I1317" s="6" t="s">
        <v>20</v>
      </c>
      <c r="J1317" s="6" t="s">
        <v>8</v>
      </c>
      <c r="K1317" s="6" t="str">
        <f>VLOOKUP(tblSalaries[[#This Row],[Where do you work]],tblCountries[[Actual]:[Mapping]],2,FALSE)</f>
        <v>India</v>
      </c>
      <c r="L1317" s="6" t="str">
        <f>VLOOKUP(tblSalaries[[#This Row],[clean Country]],tblCountries[[Mapping]:[Region]],2,FALSE)</f>
        <v>Asia</v>
      </c>
      <c r="M1317" s="6">
        <f>VLOOKUP(tblSalaries[[#This Row],[clean Country]],tblCountries[[Mapping]:[geo_latitude]],3,FALSE)</f>
        <v>79.718824157759499</v>
      </c>
      <c r="N1317" s="6">
        <f>VLOOKUP(tblSalaries[[#This Row],[clean Country]],tblCountries[[Mapping]:[geo_latitude]],4,FALSE)</f>
        <v>22.134914550529199</v>
      </c>
      <c r="O1317" s="6" t="s">
        <v>13</v>
      </c>
      <c r="P1317" s="6">
        <v>6</v>
      </c>
      <c r="Q1317" s="6" t="str">
        <f>IF(tblSalaries[[#This Row],[Years of Experience]]&lt;5,"&lt;5",IF(tblSalaries[[#This Row],[Years of Experience]]&lt;10,"&lt;10",IF(tblSalaries[[#This Row],[Years of Experience]]&lt;15,"&lt;15",IF(tblSalaries[[#This Row],[Years of Experience]]&lt;20,"&lt;20"," &gt;20"))))</f>
        <v>&lt;10</v>
      </c>
      <c r="R1317" s="14">
        <v>1300</v>
      </c>
      <c r="S1317" s="14">
        <f>VLOOKUP(tblSalaries[[#This Row],[clean Country]],Table3[[Country]:[GNI]],2,FALSE)</f>
        <v>3400</v>
      </c>
      <c r="T1317" s="18">
        <f>tblSalaries[[#This Row],[Salary in USD]]/tblSalaries[[#This Row],[PPP GNI]]</f>
        <v>5.2941176470588234</v>
      </c>
      <c r="U1317" s="27">
        <f>IF(ISNUMBER(VLOOKUP(tblSalaries[[#This Row],[clean Country]],calc!$B$22:$C$127,2,TRUE)),tblSalaries[[#This Row],[Salary in USD]],0.001)</f>
        <v>18000</v>
      </c>
    </row>
    <row r="1318" spans="2:21" ht="15" customHeight="1" x14ac:dyDescent="0.25">
      <c r="B1318" s="6" t="s">
        <v>3736</v>
      </c>
      <c r="C1318" s="7">
        <v>41069.859756944446</v>
      </c>
      <c r="D1318" s="8">
        <v>1500</v>
      </c>
      <c r="E1318" s="6">
        <v>18000</v>
      </c>
      <c r="F1318" s="6" t="s">
        <v>6</v>
      </c>
      <c r="G1318" s="9">
        <f>tblSalaries[[#This Row],[clean Salary (in local currency)]]*VLOOKUP(tblSalaries[[#This Row],[Currency]],tblXrate[],2,FALSE)</f>
        <v>18000</v>
      </c>
      <c r="H1318" s="6" t="s">
        <v>932</v>
      </c>
      <c r="I1318" s="6" t="s">
        <v>310</v>
      </c>
      <c r="J1318" s="6" t="s">
        <v>820</v>
      </c>
      <c r="K1318" s="6" t="str">
        <f>VLOOKUP(tblSalaries[[#This Row],[Where do you work]],tblCountries[[Actual]:[Mapping]],2,FALSE)</f>
        <v>UAE</v>
      </c>
      <c r="L1318" s="6" t="str">
        <f>VLOOKUP(tblSalaries[[#This Row],[clean Country]],tblCountries[[Mapping]:[Region]],2,FALSE)</f>
        <v>MENA</v>
      </c>
      <c r="M1318" s="6">
        <f>VLOOKUP(tblSalaries[[#This Row],[clean Country]],tblCountries[[Mapping]:[geo_latitude]],3,FALSE)</f>
        <v>53.96484375</v>
      </c>
      <c r="N1318" s="6" t="str">
        <f>VLOOKUP(tblSalaries[[#This Row],[clean Country]],tblCountries[[Mapping]:[geo_latitude]],4,FALSE)</f>
        <v>23.805449612314625,</v>
      </c>
      <c r="O1318" s="6" t="s">
        <v>13</v>
      </c>
      <c r="P1318" s="6">
        <v>3</v>
      </c>
      <c r="Q1318" s="6" t="str">
        <f>IF(tblSalaries[[#This Row],[Years of Experience]]&lt;5,"&lt;5",IF(tblSalaries[[#This Row],[Years of Experience]]&lt;10,"&lt;10",IF(tblSalaries[[#This Row],[Years of Experience]]&lt;15,"&lt;15",IF(tblSalaries[[#This Row],[Years of Experience]]&lt;20,"&lt;20"," &gt;20"))))</f>
        <v>&lt;5</v>
      </c>
      <c r="R1318" s="14">
        <v>1301</v>
      </c>
      <c r="S1318" s="14">
        <f>VLOOKUP(tblSalaries[[#This Row],[clean Country]],Table3[[Country]:[GNI]],2,FALSE)</f>
        <v>50580</v>
      </c>
      <c r="T1318" s="18">
        <f>tblSalaries[[#This Row],[Salary in USD]]/tblSalaries[[#This Row],[PPP GNI]]</f>
        <v>0.35587188612099646</v>
      </c>
      <c r="U1318" s="27">
        <f>IF(ISNUMBER(VLOOKUP(tblSalaries[[#This Row],[clean Country]],calc!$B$22:$C$127,2,TRUE)),tblSalaries[[#This Row],[Salary in USD]],0.001)</f>
        <v>18000</v>
      </c>
    </row>
    <row r="1319" spans="2:21" ht="15" customHeight="1" x14ac:dyDescent="0.25">
      <c r="B1319" s="6" t="s">
        <v>2031</v>
      </c>
      <c r="C1319" s="7">
        <v>41054.188668981478</v>
      </c>
      <c r="D1319" s="8">
        <v>1000000</v>
      </c>
      <c r="E1319" s="6">
        <v>1000000</v>
      </c>
      <c r="F1319" s="6" t="s">
        <v>40</v>
      </c>
      <c r="G1319" s="9">
        <f>tblSalaries[[#This Row],[clean Salary (in local currency)]]*VLOOKUP(tblSalaries[[#This Row],[Currency]],tblXrate[],2,FALSE)</f>
        <v>17807.916687442568</v>
      </c>
      <c r="H1319" s="6" t="s">
        <v>52</v>
      </c>
      <c r="I1319" s="6" t="s">
        <v>52</v>
      </c>
      <c r="J1319" s="6" t="s">
        <v>8</v>
      </c>
      <c r="K1319" s="6" t="str">
        <f>VLOOKUP(tblSalaries[[#This Row],[Where do you work]],tblCountries[[Actual]:[Mapping]],2,FALSE)</f>
        <v>India</v>
      </c>
      <c r="L1319" s="6" t="str">
        <f>VLOOKUP(tblSalaries[[#This Row],[clean Country]],tblCountries[[Mapping]:[Region]],2,FALSE)</f>
        <v>Asia</v>
      </c>
      <c r="M1319" s="6">
        <f>VLOOKUP(tblSalaries[[#This Row],[clean Country]],tblCountries[[Mapping]:[geo_latitude]],3,FALSE)</f>
        <v>79.718824157759499</v>
      </c>
      <c r="N1319" s="6">
        <f>VLOOKUP(tblSalaries[[#This Row],[clean Country]],tblCountries[[Mapping]:[geo_latitude]],4,FALSE)</f>
        <v>22.134914550529199</v>
      </c>
      <c r="O1319" s="6" t="s">
        <v>9</v>
      </c>
      <c r="P1319" s="6"/>
      <c r="Q1319" s="6" t="str">
        <f>IF(tblSalaries[[#This Row],[Years of Experience]]&lt;5,"&lt;5",IF(tblSalaries[[#This Row],[Years of Experience]]&lt;10,"&lt;10",IF(tblSalaries[[#This Row],[Years of Experience]]&lt;15,"&lt;15",IF(tblSalaries[[#This Row],[Years of Experience]]&lt;20,"&lt;20"," &gt;20"))))</f>
        <v>&lt;5</v>
      </c>
      <c r="R1319" s="14">
        <v>1302</v>
      </c>
      <c r="S1319" s="14">
        <f>VLOOKUP(tblSalaries[[#This Row],[clean Country]],Table3[[Country]:[GNI]],2,FALSE)</f>
        <v>3400</v>
      </c>
      <c r="T1319" s="18">
        <f>tblSalaries[[#This Row],[Salary in USD]]/tblSalaries[[#This Row],[PPP GNI]]</f>
        <v>5.2376225551301667</v>
      </c>
      <c r="U1319" s="27">
        <f>IF(ISNUMBER(VLOOKUP(tblSalaries[[#This Row],[clean Country]],calc!$B$22:$C$127,2,TRUE)),tblSalaries[[#This Row],[Salary in USD]],0.001)</f>
        <v>17807.916687442568</v>
      </c>
    </row>
    <row r="1320" spans="2:21" ht="15" customHeight="1" x14ac:dyDescent="0.25">
      <c r="B1320" s="6" t="s">
        <v>2323</v>
      </c>
      <c r="C1320" s="7">
        <v>41055.060925925929</v>
      </c>
      <c r="D1320" s="8" t="s">
        <v>395</v>
      </c>
      <c r="E1320" s="6">
        <v>1000000</v>
      </c>
      <c r="F1320" s="6" t="s">
        <v>40</v>
      </c>
      <c r="G1320" s="9">
        <f>tblSalaries[[#This Row],[clean Salary (in local currency)]]*VLOOKUP(tblSalaries[[#This Row],[Currency]],tblXrate[],2,FALSE)</f>
        <v>17807.916687442568</v>
      </c>
      <c r="H1320" s="6" t="s">
        <v>52</v>
      </c>
      <c r="I1320" s="6" t="s">
        <v>52</v>
      </c>
      <c r="J1320" s="6" t="s">
        <v>8</v>
      </c>
      <c r="K1320" s="6" t="str">
        <f>VLOOKUP(tblSalaries[[#This Row],[Where do you work]],tblCountries[[Actual]:[Mapping]],2,FALSE)</f>
        <v>India</v>
      </c>
      <c r="L1320" s="6" t="str">
        <f>VLOOKUP(tblSalaries[[#This Row],[clean Country]],tblCountries[[Mapping]:[Region]],2,FALSE)</f>
        <v>Asia</v>
      </c>
      <c r="M1320" s="6">
        <f>VLOOKUP(tblSalaries[[#This Row],[clean Country]],tblCountries[[Mapping]:[geo_latitude]],3,FALSE)</f>
        <v>79.718824157759499</v>
      </c>
      <c r="N1320" s="6">
        <f>VLOOKUP(tblSalaries[[#This Row],[clean Country]],tblCountries[[Mapping]:[geo_latitude]],4,FALSE)</f>
        <v>22.134914550529199</v>
      </c>
      <c r="O1320" s="6" t="s">
        <v>9</v>
      </c>
      <c r="P1320" s="6"/>
      <c r="Q1320" s="6" t="str">
        <f>IF(tblSalaries[[#This Row],[Years of Experience]]&lt;5,"&lt;5",IF(tblSalaries[[#This Row],[Years of Experience]]&lt;10,"&lt;10",IF(tblSalaries[[#This Row],[Years of Experience]]&lt;15,"&lt;15",IF(tblSalaries[[#This Row],[Years of Experience]]&lt;20,"&lt;20"," &gt;20"))))</f>
        <v>&lt;5</v>
      </c>
      <c r="R1320" s="14">
        <v>1303</v>
      </c>
      <c r="S1320" s="14">
        <f>VLOOKUP(tblSalaries[[#This Row],[clean Country]],Table3[[Country]:[GNI]],2,FALSE)</f>
        <v>3400</v>
      </c>
      <c r="T1320" s="18">
        <f>tblSalaries[[#This Row],[Salary in USD]]/tblSalaries[[#This Row],[PPP GNI]]</f>
        <v>5.2376225551301667</v>
      </c>
      <c r="U1320" s="27">
        <f>IF(ISNUMBER(VLOOKUP(tblSalaries[[#This Row],[clean Country]],calc!$B$22:$C$127,2,TRUE)),tblSalaries[[#This Row],[Salary in USD]],0.001)</f>
        <v>17807.916687442568</v>
      </c>
    </row>
    <row r="1321" spans="2:21" ht="15" customHeight="1" x14ac:dyDescent="0.25">
      <c r="B1321" s="6" t="s">
        <v>2725</v>
      </c>
      <c r="C1321" s="7">
        <v>41055.631562499999</v>
      </c>
      <c r="D1321" s="8" t="s">
        <v>838</v>
      </c>
      <c r="E1321" s="6">
        <v>1000000</v>
      </c>
      <c r="F1321" s="6" t="s">
        <v>40</v>
      </c>
      <c r="G1321" s="9">
        <f>tblSalaries[[#This Row],[clean Salary (in local currency)]]*VLOOKUP(tblSalaries[[#This Row],[Currency]],tblXrate[],2,FALSE)</f>
        <v>17807.916687442568</v>
      </c>
      <c r="H1321" s="6" t="s">
        <v>839</v>
      </c>
      <c r="I1321" s="6" t="s">
        <v>20</v>
      </c>
      <c r="J1321" s="6" t="s">
        <v>8</v>
      </c>
      <c r="K1321" s="6" t="str">
        <f>VLOOKUP(tblSalaries[[#This Row],[Where do you work]],tblCountries[[Actual]:[Mapping]],2,FALSE)</f>
        <v>India</v>
      </c>
      <c r="L1321" s="6" t="str">
        <f>VLOOKUP(tblSalaries[[#This Row],[clean Country]],tblCountries[[Mapping]:[Region]],2,FALSE)</f>
        <v>Asia</v>
      </c>
      <c r="M1321" s="6">
        <f>VLOOKUP(tblSalaries[[#This Row],[clean Country]],tblCountries[[Mapping]:[geo_latitude]],3,FALSE)</f>
        <v>79.718824157759499</v>
      </c>
      <c r="N1321" s="6">
        <f>VLOOKUP(tblSalaries[[#This Row],[clean Country]],tblCountries[[Mapping]:[geo_latitude]],4,FALSE)</f>
        <v>22.134914550529199</v>
      </c>
      <c r="O1321" s="6" t="s">
        <v>18</v>
      </c>
      <c r="P1321" s="6">
        <v>12</v>
      </c>
      <c r="Q1321" s="6" t="str">
        <f>IF(tblSalaries[[#This Row],[Years of Experience]]&lt;5,"&lt;5",IF(tblSalaries[[#This Row],[Years of Experience]]&lt;10,"&lt;10",IF(tblSalaries[[#This Row],[Years of Experience]]&lt;15,"&lt;15",IF(tblSalaries[[#This Row],[Years of Experience]]&lt;20,"&lt;20"," &gt;20"))))</f>
        <v>&lt;15</v>
      </c>
      <c r="R1321" s="14">
        <v>1304</v>
      </c>
      <c r="S1321" s="14">
        <f>VLOOKUP(tblSalaries[[#This Row],[clean Country]],Table3[[Country]:[GNI]],2,FALSE)</f>
        <v>3400</v>
      </c>
      <c r="T1321" s="18">
        <f>tblSalaries[[#This Row],[Salary in USD]]/tblSalaries[[#This Row],[PPP GNI]]</f>
        <v>5.2376225551301667</v>
      </c>
      <c r="U1321" s="27">
        <f>IF(ISNUMBER(VLOOKUP(tblSalaries[[#This Row],[clean Country]],calc!$B$22:$C$127,2,TRUE)),tblSalaries[[#This Row],[Salary in USD]],0.001)</f>
        <v>17807.916687442568</v>
      </c>
    </row>
    <row r="1322" spans="2:21" ht="15" customHeight="1" x14ac:dyDescent="0.25">
      <c r="B1322" s="6" t="s">
        <v>2829</v>
      </c>
      <c r="C1322" s="7">
        <v>41055.985000000001</v>
      </c>
      <c r="D1322" s="8">
        <v>1000000</v>
      </c>
      <c r="E1322" s="6">
        <v>1000000</v>
      </c>
      <c r="F1322" s="6" t="s">
        <v>40</v>
      </c>
      <c r="G1322" s="9">
        <f>tblSalaries[[#This Row],[clean Salary (in local currency)]]*VLOOKUP(tblSalaries[[#This Row],[Currency]],tblXrate[],2,FALSE)</f>
        <v>17807.916687442568</v>
      </c>
      <c r="H1322" s="6" t="s">
        <v>966</v>
      </c>
      <c r="I1322" s="6" t="s">
        <v>20</v>
      </c>
      <c r="J1322" s="6" t="s">
        <v>8</v>
      </c>
      <c r="K1322" s="6" t="str">
        <f>VLOOKUP(tblSalaries[[#This Row],[Where do you work]],tblCountries[[Actual]:[Mapping]],2,FALSE)</f>
        <v>India</v>
      </c>
      <c r="L1322" s="6" t="str">
        <f>VLOOKUP(tblSalaries[[#This Row],[clean Country]],tblCountries[[Mapping]:[Region]],2,FALSE)</f>
        <v>Asia</v>
      </c>
      <c r="M1322" s="6">
        <f>VLOOKUP(tblSalaries[[#This Row],[clean Country]],tblCountries[[Mapping]:[geo_latitude]],3,FALSE)</f>
        <v>79.718824157759499</v>
      </c>
      <c r="N1322" s="6">
        <f>VLOOKUP(tblSalaries[[#This Row],[clean Country]],tblCountries[[Mapping]:[geo_latitude]],4,FALSE)</f>
        <v>22.134914550529199</v>
      </c>
      <c r="O1322" s="6" t="s">
        <v>9</v>
      </c>
      <c r="P1322" s="6">
        <v>10</v>
      </c>
      <c r="Q1322" s="6" t="str">
        <f>IF(tblSalaries[[#This Row],[Years of Experience]]&lt;5,"&lt;5",IF(tblSalaries[[#This Row],[Years of Experience]]&lt;10,"&lt;10",IF(tblSalaries[[#This Row],[Years of Experience]]&lt;15,"&lt;15",IF(tblSalaries[[#This Row],[Years of Experience]]&lt;20,"&lt;20"," &gt;20"))))</f>
        <v>&lt;15</v>
      </c>
      <c r="R1322" s="14">
        <v>1305</v>
      </c>
      <c r="S1322" s="14">
        <f>VLOOKUP(tblSalaries[[#This Row],[clean Country]],Table3[[Country]:[GNI]],2,FALSE)</f>
        <v>3400</v>
      </c>
      <c r="T1322" s="18">
        <f>tblSalaries[[#This Row],[Salary in USD]]/tblSalaries[[#This Row],[PPP GNI]]</f>
        <v>5.2376225551301667</v>
      </c>
      <c r="U1322" s="27">
        <f>IF(ISNUMBER(VLOOKUP(tblSalaries[[#This Row],[clean Country]],calc!$B$22:$C$127,2,TRUE)),tblSalaries[[#This Row],[Salary in USD]],0.001)</f>
        <v>17807.916687442568</v>
      </c>
    </row>
    <row r="1323" spans="2:21" ht="15" customHeight="1" x14ac:dyDescent="0.25">
      <c r="B1323" s="6" t="s">
        <v>2841</v>
      </c>
      <c r="C1323" s="7">
        <v>41056.0702662037</v>
      </c>
      <c r="D1323" s="8" t="s">
        <v>980</v>
      </c>
      <c r="E1323" s="6">
        <v>1000000</v>
      </c>
      <c r="F1323" s="6" t="s">
        <v>40</v>
      </c>
      <c r="G1323" s="9">
        <f>tblSalaries[[#This Row],[clean Salary (in local currency)]]*VLOOKUP(tblSalaries[[#This Row],[Currency]],tblXrate[],2,FALSE)</f>
        <v>17807.916687442568</v>
      </c>
      <c r="H1323" s="6" t="s">
        <v>379</v>
      </c>
      <c r="I1323" s="6" t="s">
        <v>20</v>
      </c>
      <c r="J1323" s="6" t="s">
        <v>8</v>
      </c>
      <c r="K1323" s="6" t="str">
        <f>VLOOKUP(tblSalaries[[#This Row],[Where do you work]],tblCountries[[Actual]:[Mapping]],2,FALSE)</f>
        <v>India</v>
      </c>
      <c r="L1323" s="6" t="str">
        <f>VLOOKUP(tblSalaries[[#This Row],[clean Country]],tblCountries[[Mapping]:[Region]],2,FALSE)</f>
        <v>Asia</v>
      </c>
      <c r="M1323" s="6">
        <f>VLOOKUP(tblSalaries[[#This Row],[clean Country]],tblCountries[[Mapping]:[geo_latitude]],3,FALSE)</f>
        <v>79.718824157759499</v>
      </c>
      <c r="N1323" s="6">
        <f>VLOOKUP(tblSalaries[[#This Row],[clean Country]],tblCountries[[Mapping]:[geo_latitude]],4,FALSE)</f>
        <v>22.134914550529199</v>
      </c>
      <c r="O1323" s="6" t="s">
        <v>9</v>
      </c>
      <c r="P1323" s="6">
        <v>6.5</v>
      </c>
      <c r="Q1323" s="6" t="str">
        <f>IF(tblSalaries[[#This Row],[Years of Experience]]&lt;5,"&lt;5",IF(tblSalaries[[#This Row],[Years of Experience]]&lt;10,"&lt;10",IF(tblSalaries[[#This Row],[Years of Experience]]&lt;15,"&lt;15",IF(tblSalaries[[#This Row],[Years of Experience]]&lt;20,"&lt;20"," &gt;20"))))</f>
        <v>&lt;10</v>
      </c>
      <c r="R1323" s="14">
        <v>1306</v>
      </c>
      <c r="S1323" s="14">
        <f>VLOOKUP(tblSalaries[[#This Row],[clean Country]],Table3[[Country]:[GNI]],2,FALSE)</f>
        <v>3400</v>
      </c>
      <c r="T1323" s="18">
        <f>tblSalaries[[#This Row],[Salary in USD]]/tblSalaries[[#This Row],[PPP GNI]]</f>
        <v>5.2376225551301667</v>
      </c>
      <c r="U1323" s="27">
        <f>IF(ISNUMBER(VLOOKUP(tblSalaries[[#This Row],[clean Country]],calc!$B$22:$C$127,2,TRUE)),tblSalaries[[#This Row],[Salary in USD]],0.001)</f>
        <v>17807.916687442568</v>
      </c>
    </row>
    <row r="1324" spans="2:21" ht="15" customHeight="1" x14ac:dyDescent="0.25">
      <c r="B1324" s="6" t="s">
        <v>2889</v>
      </c>
      <c r="C1324" s="7">
        <v>41056.618703703702</v>
      </c>
      <c r="D1324" s="8">
        <v>1000000</v>
      </c>
      <c r="E1324" s="6">
        <v>1000000</v>
      </c>
      <c r="F1324" s="6" t="s">
        <v>40</v>
      </c>
      <c r="G1324" s="9">
        <f>tblSalaries[[#This Row],[clean Salary (in local currency)]]*VLOOKUP(tblSalaries[[#This Row],[Currency]],tblXrate[],2,FALSE)</f>
        <v>17807.916687442568</v>
      </c>
      <c r="H1324" s="6" t="s">
        <v>1039</v>
      </c>
      <c r="I1324" s="6" t="s">
        <v>52</v>
      </c>
      <c r="J1324" s="6" t="s">
        <v>8</v>
      </c>
      <c r="K1324" s="6" t="str">
        <f>VLOOKUP(tblSalaries[[#This Row],[Where do you work]],tblCountries[[Actual]:[Mapping]],2,FALSE)</f>
        <v>India</v>
      </c>
      <c r="L1324" s="6" t="str">
        <f>VLOOKUP(tblSalaries[[#This Row],[clean Country]],tblCountries[[Mapping]:[Region]],2,FALSE)</f>
        <v>Asia</v>
      </c>
      <c r="M1324" s="6">
        <f>VLOOKUP(tblSalaries[[#This Row],[clean Country]],tblCountries[[Mapping]:[geo_latitude]],3,FALSE)</f>
        <v>79.718824157759499</v>
      </c>
      <c r="N1324" s="6">
        <f>VLOOKUP(tblSalaries[[#This Row],[clean Country]],tblCountries[[Mapping]:[geo_latitude]],4,FALSE)</f>
        <v>22.134914550529199</v>
      </c>
      <c r="O1324" s="6" t="s">
        <v>9</v>
      </c>
      <c r="P1324" s="6">
        <v>5</v>
      </c>
      <c r="Q1324" s="6" t="str">
        <f>IF(tblSalaries[[#This Row],[Years of Experience]]&lt;5,"&lt;5",IF(tblSalaries[[#This Row],[Years of Experience]]&lt;10,"&lt;10",IF(tblSalaries[[#This Row],[Years of Experience]]&lt;15,"&lt;15",IF(tblSalaries[[#This Row],[Years of Experience]]&lt;20,"&lt;20"," &gt;20"))))</f>
        <v>&lt;10</v>
      </c>
      <c r="R1324" s="14">
        <v>1307</v>
      </c>
      <c r="S1324" s="14">
        <f>VLOOKUP(tblSalaries[[#This Row],[clean Country]],Table3[[Country]:[GNI]],2,FALSE)</f>
        <v>3400</v>
      </c>
      <c r="T1324" s="18">
        <f>tblSalaries[[#This Row],[Salary in USD]]/tblSalaries[[#This Row],[PPP GNI]]</f>
        <v>5.2376225551301667</v>
      </c>
      <c r="U1324" s="27">
        <f>IF(ISNUMBER(VLOOKUP(tblSalaries[[#This Row],[clean Country]],calc!$B$22:$C$127,2,TRUE)),tblSalaries[[#This Row],[Salary in USD]],0.001)</f>
        <v>17807.916687442568</v>
      </c>
    </row>
    <row r="1325" spans="2:21" ht="15" customHeight="1" x14ac:dyDescent="0.25">
      <c r="B1325" s="6" t="s">
        <v>2924</v>
      </c>
      <c r="C1325" s="7">
        <v>41056.960659722223</v>
      </c>
      <c r="D1325" s="8">
        <v>1000000</v>
      </c>
      <c r="E1325" s="6">
        <v>1000000</v>
      </c>
      <c r="F1325" s="6" t="s">
        <v>40</v>
      </c>
      <c r="G1325" s="9">
        <f>tblSalaries[[#This Row],[clean Salary (in local currency)]]*VLOOKUP(tblSalaries[[#This Row],[Currency]],tblXrate[],2,FALSE)</f>
        <v>17807.916687442568</v>
      </c>
      <c r="H1325" s="6" t="s">
        <v>1072</v>
      </c>
      <c r="I1325" s="6" t="s">
        <v>52</v>
      </c>
      <c r="J1325" s="6" t="s">
        <v>8</v>
      </c>
      <c r="K1325" s="6" t="str">
        <f>VLOOKUP(tblSalaries[[#This Row],[Where do you work]],tblCountries[[Actual]:[Mapping]],2,FALSE)</f>
        <v>India</v>
      </c>
      <c r="L1325" s="6" t="str">
        <f>VLOOKUP(tblSalaries[[#This Row],[clean Country]],tblCountries[[Mapping]:[Region]],2,FALSE)</f>
        <v>Asia</v>
      </c>
      <c r="M1325" s="6">
        <f>VLOOKUP(tblSalaries[[#This Row],[clean Country]],tblCountries[[Mapping]:[geo_latitude]],3,FALSE)</f>
        <v>79.718824157759499</v>
      </c>
      <c r="N1325" s="6">
        <f>VLOOKUP(tblSalaries[[#This Row],[clean Country]],tblCountries[[Mapping]:[geo_latitude]],4,FALSE)</f>
        <v>22.134914550529199</v>
      </c>
      <c r="O1325" s="6" t="s">
        <v>13</v>
      </c>
      <c r="P1325" s="6">
        <v>8</v>
      </c>
      <c r="Q1325" s="6" t="str">
        <f>IF(tblSalaries[[#This Row],[Years of Experience]]&lt;5,"&lt;5",IF(tblSalaries[[#This Row],[Years of Experience]]&lt;10,"&lt;10",IF(tblSalaries[[#This Row],[Years of Experience]]&lt;15,"&lt;15",IF(tblSalaries[[#This Row],[Years of Experience]]&lt;20,"&lt;20"," &gt;20"))))</f>
        <v>&lt;10</v>
      </c>
      <c r="R1325" s="14">
        <v>1308</v>
      </c>
      <c r="S1325" s="14">
        <f>VLOOKUP(tblSalaries[[#This Row],[clean Country]],Table3[[Country]:[GNI]],2,FALSE)</f>
        <v>3400</v>
      </c>
      <c r="T1325" s="18">
        <f>tblSalaries[[#This Row],[Salary in USD]]/tblSalaries[[#This Row],[PPP GNI]]</f>
        <v>5.2376225551301667</v>
      </c>
      <c r="U1325" s="27">
        <f>IF(ISNUMBER(VLOOKUP(tblSalaries[[#This Row],[clean Country]],calc!$B$22:$C$127,2,TRUE)),tblSalaries[[#This Row],[Salary in USD]],0.001)</f>
        <v>17807.916687442568</v>
      </c>
    </row>
    <row r="1326" spans="2:21" ht="15" customHeight="1" x14ac:dyDescent="0.25">
      <c r="B1326" s="6" t="s">
        <v>2988</v>
      </c>
      <c r="C1326" s="7">
        <v>41057.435937499999</v>
      </c>
      <c r="D1326" s="8" t="s">
        <v>1134</v>
      </c>
      <c r="E1326" s="6">
        <v>1000000</v>
      </c>
      <c r="F1326" s="6" t="s">
        <v>40</v>
      </c>
      <c r="G1326" s="9">
        <f>tblSalaries[[#This Row],[clean Salary (in local currency)]]*VLOOKUP(tblSalaries[[#This Row],[Currency]],tblXrate[],2,FALSE)</f>
        <v>17807.916687442568</v>
      </c>
      <c r="H1326" s="6" t="s">
        <v>1135</v>
      </c>
      <c r="I1326" s="6" t="s">
        <v>52</v>
      </c>
      <c r="J1326" s="6" t="s">
        <v>8</v>
      </c>
      <c r="K1326" s="6" t="str">
        <f>VLOOKUP(tblSalaries[[#This Row],[Where do you work]],tblCountries[[Actual]:[Mapping]],2,FALSE)</f>
        <v>India</v>
      </c>
      <c r="L1326" s="6" t="str">
        <f>VLOOKUP(tblSalaries[[#This Row],[clean Country]],tblCountries[[Mapping]:[Region]],2,FALSE)</f>
        <v>Asia</v>
      </c>
      <c r="M1326" s="6">
        <f>VLOOKUP(tblSalaries[[#This Row],[clean Country]],tblCountries[[Mapping]:[geo_latitude]],3,FALSE)</f>
        <v>79.718824157759499</v>
      </c>
      <c r="N1326" s="6">
        <f>VLOOKUP(tblSalaries[[#This Row],[clean Country]],tblCountries[[Mapping]:[geo_latitude]],4,FALSE)</f>
        <v>22.134914550529199</v>
      </c>
      <c r="O1326" s="6" t="s">
        <v>13</v>
      </c>
      <c r="P1326" s="6">
        <v>8</v>
      </c>
      <c r="Q1326" s="6" t="str">
        <f>IF(tblSalaries[[#This Row],[Years of Experience]]&lt;5,"&lt;5",IF(tblSalaries[[#This Row],[Years of Experience]]&lt;10,"&lt;10",IF(tblSalaries[[#This Row],[Years of Experience]]&lt;15,"&lt;15",IF(tblSalaries[[#This Row],[Years of Experience]]&lt;20,"&lt;20"," &gt;20"))))</f>
        <v>&lt;10</v>
      </c>
      <c r="R1326" s="14">
        <v>1309</v>
      </c>
      <c r="S1326" s="14">
        <f>VLOOKUP(tblSalaries[[#This Row],[clean Country]],Table3[[Country]:[GNI]],2,FALSE)</f>
        <v>3400</v>
      </c>
      <c r="T1326" s="18">
        <f>tblSalaries[[#This Row],[Salary in USD]]/tblSalaries[[#This Row],[PPP GNI]]</f>
        <v>5.2376225551301667</v>
      </c>
      <c r="U1326" s="27">
        <f>IF(ISNUMBER(VLOOKUP(tblSalaries[[#This Row],[clean Country]],calc!$B$22:$C$127,2,TRUE)),tblSalaries[[#This Row],[Salary in USD]],0.001)</f>
        <v>17807.916687442568</v>
      </c>
    </row>
    <row r="1327" spans="2:21" ht="15" customHeight="1" x14ac:dyDescent="0.25">
      <c r="B1327" s="6" t="s">
        <v>3024</v>
      </c>
      <c r="C1327" s="7">
        <v>41057.560949074075</v>
      </c>
      <c r="D1327" s="8" t="s">
        <v>1177</v>
      </c>
      <c r="E1327" s="6">
        <v>1000000</v>
      </c>
      <c r="F1327" s="6" t="s">
        <v>40</v>
      </c>
      <c r="G1327" s="9">
        <f>tblSalaries[[#This Row],[clean Salary (in local currency)]]*VLOOKUP(tblSalaries[[#This Row],[Currency]],tblXrate[],2,FALSE)</f>
        <v>17807.916687442568</v>
      </c>
      <c r="H1327" s="6" t="s">
        <v>1178</v>
      </c>
      <c r="I1327" s="6" t="s">
        <v>20</v>
      </c>
      <c r="J1327" s="6" t="s">
        <v>8</v>
      </c>
      <c r="K1327" s="6" t="str">
        <f>VLOOKUP(tblSalaries[[#This Row],[Where do you work]],tblCountries[[Actual]:[Mapping]],2,FALSE)</f>
        <v>India</v>
      </c>
      <c r="L1327" s="6" t="str">
        <f>VLOOKUP(tblSalaries[[#This Row],[clean Country]],tblCountries[[Mapping]:[Region]],2,FALSE)</f>
        <v>Asia</v>
      </c>
      <c r="M1327" s="6">
        <f>VLOOKUP(tblSalaries[[#This Row],[clean Country]],tblCountries[[Mapping]:[geo_latitude]],3,FALSE)</f>
        <v>79.718824157759499</v>
      </c>
      <c r="N1327" s="6">
        <f>VLOOKUP(tblSalaries[[#This Row],[clean Country]],tblCountries[[Mapping]:[geo_latitude]],4,FALSE)</f>
        <v>22.134914550529199</v>
      </c>
      <c r="O1327" s="6" t="s">
        <v>25</v>
      </c>
      <c r="P1327" s="6">
        <v>25</v>
      </c>
      <c r="Q1327" s="6" t="str">
        <f>IF(tblSalaries[[#This Row],[Years of Experience]]&lt;5,"&lt;5",IF(tblSalaries[[#This Row],[Years of Experience]]&lt;10,"&lt;10",IF(tblSalaries[[#This Row],[Years of Experience]]&lt;15,"&lt;15",IF(tblSalaries[[#This Row],[Years of Experience]]&lt;20,"&lt;20"," &gt;20"))))</f>
        <v xml:space="preserve"> &gt;20</v>
      </c>
      <c r="R1327" s="14">
        <v>1310</v>
      </c>
      <c r="S1327" s="14">
        <f>VLOOKUP(tblSalaries[[#This Row],[clean Country]],Table3[[Country]:[GNI]],2,FALSE)</f>
        <v>3400</v>
      </c>
      <c r="T1327" s="18">
        <f>tblSalaries[[#This Row],[Salary in USD]]/tblSalaries[[#This Row],[PPP GNI]]</f>
        <v>5.2376225551301667</v>
      </c>
      <c r="U1327" s="27">
        <f>IF(ISNUMBER(VLOOKUP(tblSalaries[[#This Row],[clean Country]],calc!$B$22:$C$127,2,TRUE)),tblSalaries[[#This Row],[Salary in USD]],0.001)</f>
        <v>17807.916687442568</v>
      </c>
    </row>
    <row r="1328" spans="2:21" ht="15" customHeight="1" x14ac:dyDescent="0.25">
      <c r="B1328" s="6" t="s">
        <v>3204</v>
      </c>
      <c r="C1328" s="7">
        <v>41058.057627314818</v>
      </c>
      <c r="D1328" s="8" t="s">
        <v>395</v>
      </c>
      <c r="E1328" s="6">
        <v>1000000</v>
      </c>
      <c r="F1328" s="6" t="s">
        <v>40</v>
      </c>
      <c r="G1328" s="9">
        <f>tblSalaries[[#This Row],[clean Salary (in local currency)]]*VLOOKUP(tblSalaries[[#This Row],[Currency]],tblXrate[],2,FALSE)</f>
        <v>17807.916687442568</v>
      </c>
      <c r="H1328" s="6" t="s">
        <v>1020</v>
      </c>
      <c r="I1328" s="6" t="s">
        <v>52</v>
      </c>
      <c r="J1328" s="6" t="s">
        <v>8</v>
      </c>
      <c r="K1328" s="6" t="str">
        <f>VLOOKUP(tblSalaries[[#This Row],[Where do you work]],tblCountries[[Actual]:[Mapping]],2,FALSE)</f>
        <v>India</v>
      </c>
      <c r="L1328" s="6" t="str">
        <f>VLOOKUP(tblSalaries[[#This Row],[clean Country]],tblCountries[[Mapping]:[Region]],2,FALSE)</f>
        <v>Asia</v>
      </c>
      <c r="M1328" s="6">
        <f>VLOOKUP(tblSalaries[[#This Row],[clean Country]],tblCountries[[Mapping]:[geo_latitude]],3,FALSE)</f>
        <v>79.718824157759499</v>
      </c>
      <c r="N1328" s="6">
        <f>VLOOKUP(tblSalaries[[#This Row],[clean Country]],tblCountries[[Mapping]:[geo_latitude]],4,FALSE)</f>
        <v>22.134914550529199</v>
      </c>
      <c r="O1328" s="6" t="s">
        <v>9</v>
      </c>
      <c r="P1328" s="6">
        <v>8.5</v>
      </c>
      <c r="Q1328" s="6" t="str">
        <f>IF(tblSalaries[[#This Row],[Years of Experience]]&lt;5,"&lt;5",IF(tblSalaries[[#This Row],[Years of Experience]]&lt;10,"&lt;10",IF(tblSalaries[[#This Row],[Years of Experience]]&lt;15,"&lt;15",IF(tblSalaries[[#This Row],[Years of Experience]]&lt;20,"&lt;20"," &gt;20"))))</f>
        <v>&lt;10</v>
      </c>
      <c r="R1328" s="14">
        <v>1311</v>
      </c>
      <c r="S1328" s="14">
        <f>VLOOKUP(tblSalaries[[#This Row],[clean Country]],Table3[[Country]:[GNI]],2,FALSE)</f>
        <v>3400</v>
      </c>
      <c r="T1328" s="18">
        <f>tblSalaries[[#This Row],[Salary in USD]]/tblSalaries[[#This Row],[PPP GNI]]</f>
        <v>5.2376225551301667</v>
      </c>
      <c r="U1328" s="27">
        <f>IF(ISNUMBER(VLOOKUP(tblSalaries[[#This Row],[clean Country]],calc!$B$22:$C$127,2,TRUE)),tblSalaries[[#This Row],[Salary in USD]],0.001)</f>
        <v>17807.916687442568</v>
      </c>
    </row>
    <row r="1329" spans="2:21" ht="15" customHeight="1" x14ac:dyDescent="0.25">
      <c r="B1329" s="6" t="s">
        <v>3262</v>
      </c>
      <c r="C1329" s="7">
        <v>41058.483252314814</v>
      </c>
      <c r="D1329" s="8" t="s">
        <v>1435</v>
      </c>
      <c r="E1329" s="6">
        <v>1000000</v>
      </c>
      <c r="F1329" s="6" t="s">
        <v>40</v>
      </c>
      <c r="G1329" s="9">
        <f>tblSalaries[[#This Row],[clean Salary (in local currency)]]*VLOOKUP(tblSalaries[[#This Row],[Currency]],tblXrate[],2,FALSE)</f>
        <v>17807.916687442568</v>
      </c>
      <c r="H1329" s="6" t="s">
        <v>52</v>
      </c>
      <c r="I1329" s="6" t="s">
        <v>52</v>
      </c>
      <c r="J1329" s="6" t="s">
        <v>8</v>
      </c>
      <c r="K1329" s="6" t="str">
        <f>VLOOKUP(tblSalaries[[#This Row],[Where do you work]],tblCountries[[Actual]:[Mapping]],2,FALSE)</f>
        <v>India</v>
      </c>
      <c r="L1329" s="6" t="str">
        <f>VLOOKUP(tblSalaries[[#This Row],[clean Country]],tblCountries[[Mapping]:[Region]],2,FALSE)</f>
        <v>Asia</v>
      </c>
      <c r="M1329" s="6">
        <f>VLOOKUP(tblSalaries[[#This Row],[clean Country]],tblCountries[[Mapping]:[geo_latitude]],3,FALSE)</f>
        <v>79.718824157759499</v>
      </c>
      <c r="N1329" s="6">
        <f>VLOOKUP(tblSalaries[[#This Row],[clean Country]],tblCountries[[Mapping]:[geo_latitude]],4,FALSE)</f>
        <v>22.134914550529199</v>
      </c>
      <c r="O1329" s="6" t="s">
        <v>18</v>
      </c>
      <c r="P1329" s="6">
        <v>10</v>
      </c>
      <c r="Q1329" s="6" t="str">
        <f>IF(tblSalaries[[#This Row],[Years of Experience]]&lt;5,"&lt;5",IF(tblSalaries[[#This Row],[Years of Experience]]&lt;10,"&lt;10",IF(tblSalaries[[#This Row],[Years of Experience]]&lt;15,"&lt;15",IF(tblSalaries[[#This Row],[Years of Experience]]&lt;20,"&lt;20"," &gt;20"))))</f>
        <v>&lt;15</v>
      </c>
      <c r="R1329" s="14">
        <v>1312</v>
      </c>
      <c r="S1329" s="14">
        <f>VLOOKUP(tblSalaries[[#This Row],[clean Country]],Table3[[Country]:[GNI]],2,FALSE)</f>
        <v>3400</v>
      </c>
      <c r="T1329" s="18">
        <f>tblSalaries[[#This Row],[Salary in USD]]/tblSalaries[[#This Row],[PPP GNI]]</f>
        <v>5.2376225551301667</v>
      </c>
      <c r="U1329" s="27">
        <f>IF(ISNUMBER(VLOOKUP(tblSalaries[[#This Row],[clean Country]],calc!$B$22:$C$127,2,TRUE)),tblSalaries[[#This Row],[Salary in USD]],0.001)</f>
        <v>17807.916687442568</v>
      </c>
    </row>
    <row r="1330" spans="2:21" ht="15" customHeight="1" x14ac:dyDescent="0.25">
      <c r="B1330" s="6" t="s">
        <v>3431</v>
      </c>
      <c r="C1330" s="7">
        <v>41059.567152777781</v>
      </c>
      <c r="D1330" s="8">
        <v>1000000</v>
      </c>
      <c r="E1330" s="6">
        <v>1000000</v>
      </c>
      <c r="F1330" s="6" t="s">
        <v>40</v>
      </c>
      <c r="G1330" s="9">
        <f>tblSalaries[[#This Row],[clean Salary (in local currency)]]*VLOOKUP(tblSalaries[[#This Row],[Currency]],tblXrate[],2,FALSE)</f>
        <v>17807.916687442568</v>
      </c>
      <c r="H1330" s="6" t="s">
        <v>1604</v>
      </c>
      <c r="I1330" s="6" t="s">
        <v>52</v>
      </c>
      <c r="J1330" s="6" t="s">
        <v>8</v>
      </c>
      <c r="K1330" s="6" t="str">
        <f>VLOOKUP(tblSalaries[[#This Row],[Where do you work]],tblCountries[[Actual]:[Mapping]],2,FALSE)</f>
        <v>India</v>
      </c>
      <c r="L1330" s="6" t="str">
        <f>VLOOKUP(tblSalaries[[#This Row],[clean Country]],tblCountries[[Mapping]:[Region]],2,FALSE)</f>
        <v>Asia</v>
      </c>
      <c r="M1330" s="6">
        <f>VLOOKUP(tblSalaries[[#This Row],[clean Country]],tblCountries[[Mapping]:[geo_latitude]],3,FALSE)</f>
        <v>79.718824157759499</v>
      </c>
      <c r="N1330" s="6">
        <f>VLOOKUP(tblSalaries[[#This Row],[clean Country]],tblCountries[[Mapping]:[geo_latitude]],4,FALSE)</f>
        <v>22.134914550529199</v>
      </c>
      <c r="O1330" s="6" t="s">
        <v>13</v>
      </c>
      <c r="P1330" s="6">
        <v>6</v>
      </c>
      <c r="Q1330" s="6" t="str">
        <f>IF(tblSalaries[[#This Row],[Years of Experience]]&lt;5,"&lt;5",IF(tblSalaries[[#This Row],[Years of Experience]]&lt;10,"&lt;10",IF(tblSalaries[[#This Row],[Years of Experience]]&lt;15,"&lt;15",IF(tblSalaries[[#This Row],[Years of Experience]]&lt;20,"&lt;20"," &gt;20"))))</f>
        <v>&lt;10</v>
      </c>
      <c r="R1330" s="14">
        <v>1313</v>
      </c>
      <c r="S1330" s="14">
        <f>VLOOKUP(tblSalaries[[#This Row],[clean Country]],Table3[[Country]:[GNI]],2,FALSE)</f>
        <v>3400</v>
      </c>
      <c r="T1330" s="18">
        <f>tblSalaries[[#This Row],[Salary in USD]]/tblSalaries[[#This Row],[PPP GNI]]</f>
        <v>5.2376225551301667</v>
      </c>
      <c r="U1330" s="27">
        <f>IF(ISNUMBER(VLOOKUP(tblSalaries[[#This Row],[clean Country]],calc!$B$22:$C$127,2,TRUE)),tblSalaries[[#This Row],[Salary in USD]],0.001)</f>
        <v>17807.916687442568</v>
      </c>
    </row>
    <row r="1331" spans="2:21" ht="15" customHeight="1" x14ac:dyDescent="0.25">
      <c r="B1331" s="6" t="s">
        <v>3442</v>
      </c>
      <c r="C1331" s="7">
        <v>41059.665983796294</v>
      </c>
      <c r="D1331" s="8" t="s">
        <v>1616</v>
      </c>
      <c r="E1331" s="6">
        <v>1000000</v>
      </c>
      <c r="F1331" s="6" t="s">
        <v>40</v>
      </c>
      <c r="G1331" s="9">
        <f>tblSalaries[[#This Row],[clean Salary (in local currency)]]*VLOOKUP(tblSalaries[[#This Row],[Currency]],tblXrate[],2,FALSE)</f>
        <v>17807.916687442568</v>
      </c>
      <c r="H1331" s="6" t="s">
        <v>658</v>
      </c>
      <c r="I1331" s="6" t="s">
        <v>67</v>
      </c>
      <c r="J1331" s="6" t="s">
        <v>8</v>
      </c>
      <c r="K1331" s="6" t="str">
        <f>VLOOKUP(tblSalaries[[#This Row],[Where do you work]],tblCountries[[Actual]:[Mapping]],2,FALSE)</f>
        <v>India</v>
      </c>
      <c r="L1331" s="6" t="str">
        <f>VLOOKUP(tblSalaries[[#This Row],[clean Country]],tblCountries[[Mapping]:[Region]],2,FALSE)</f>
        <v>Asia</v>
      </c>
      <c r="M1331" s="6">
        <f>VLOOKUP(tblSalaries[[#This Row],[clean Country]],tblCountries[[Mapping]:[geo_latitude]],3,FALSE)</f>
        <v>79.718824157759499</v>
      </c>
      <c r="N1331" s="6">
        <f>VLOOKUP(tblSalaries[[#This Row],[clean Country]],tblCountries[[Mapping]:[geo_latitude]],4,FALSE)</f>
        <v>22.134914550529199</v>
      </c>
      <c r="O1331" s="6" t="s">
        <v>18</v>
      </c>
      <c r="P1331" s="6">
        <v>7</v>
      </c>
      <c r="Q1331" s="6" t="str">
        <f>IF(tblSalaries[[#This Row],[Years of Experience]]&lt;5,"&lt;5",IF(tblSalaries[[#This Row],[Years of Experience]]&lt;10,"&lt;10",IF(tblSalaries[[#This Row],[Years of Experience]]&lt;15,"&lt;15",IF(tblSalaries[[#This Row],[Years of Experience]]&lt;20,"&lt;20"," &gt;20"))))</f>
        <v>&lt;10</v>
      </c>
      <c r="R1331" s="14">
        <v>1314</v>
      </c>
      <c r="S1331" s="14">
        <f>VLOOKUP(tblSalaries[[#This Row],[clean Country]],Table3[[Country]:[GNI]],2,FALSE)</f>
        <v>3400</v>
      </c>
      <c r="T1331" s="18">
        <f>tblSalaries[[#This Row],[Salary in USD]]/tblSalaries[[#This Row],[PPP GNI]]</f>
        <v>5.2376225551301667</v>
      </c>
      <c r="U1331" s="27">
        <f>IF(ISNUMBER(VLOOKUP(tblSalaries[[#This Row],[clean Country]],calc!$B$22:$C$127,2,TRUE)),tblSalaries[[#This Row],[Salary in USD]],0.001)</f>
        <v>17807.916687442568</v>
      </c>
    </row>
    <row r="1332" spans="2:21" ht="15" customHeight="1" x14ac:dyDescent="0.25">
      <c r="B1332" s="6" t="s">
        <v>3522</v>
      </c>
      <c r="C1332" s="7">
        <v>41060.842673611114</v>
      </c>
      <c r="D1332" s="8">
        <v>1000000</v>
      </c>
      <c r="E1332" s="6">
        <v>1000000</v>
      </c>
      <c r="F1332" s="6" t="s">
        <v>40</v>
      </c>
      <c r="G1332" s="9">
        <f>tblSalaries[[#This Row],[clean Salary (in local currency)]]*VLOOKUP(tblSalaries[[#This Row],[Currency]],tblXrate[],2,FALSE)</f>
        <v>17807.916687442568</v>
      </c>
      <c r="H1332" s="6" t="s">
        <v>466</v>
      </c>
      <c r="I1332" s="6" t="s">
        <v>20</v>
      </c>
      <c r="J1332" s="6" t="s">
        <v>8</v>
      </c>
      <c r="K1332" s="6" t="str">
        <f>VLOOKUP(tblSalaries[[#This Row],[Where do you work]],tblCountries[[Actual]:[Mapping]],2,FALSE)</f>
        <v>India</v>
      </c>
      <c r="L1332" s="6" t="str">
        <f>VLOOKUP(tblSalaries[[#This Row],[clean Country]],tblCountries[[Mapping]:[Region]],2,FALSE)</f>
        <v>Asia</v>
      </c>
      <c r="M1332" s="6">
        <f>VLOOKUP(tblSalaries[[#This Row],[clean Country]],tblCountries[[Mapping]:[geo_latitude]],3,FALSE)</f>
        <v>79.718824157759499</v>
      </c>
      <c r="N1332" s="6">
        <f>VLOOKUP(tblSalaries[[#This Row],[clean Country]],tblCountries[[Mapping]:[geo_latitude]],4,FALSE)</f>
        <v>22.134914550529199</v>
      </c>
      <c r="O1332" s="6" t="s">
        <v>13</v>
      </c>
      <c r="P1332" s="6">
        <v>10</v>
      </c>
      <c r="Q1332" s="6" t="str">
        <f>IF(tblSalaries[[#This Row],[Years of Experience]]&lt;5,"&lt;5",IF(tblSalaries[[#This Row],[Years of Experience]]&lt;10,"&lt;10",IF(tblSalaries[[#This Row],[Years of Experience]]&lt;15,"&lt;15",IF(tblSalaries[[#This Row],[Years of Experience]]&lt;20,"&lt;20"," &gt;20"))))</f>
        <v>&lt;15</v>
      </c>
      <c r="R1332" s="14">
        <v>1315</v>
      </c>
      <c r="S1332" s="14">
        <f>VLOOKUP(tblSalaries[[#This Row],[clean Country]],Table3[[Country]:[GNI]],2,FALSE)</f>
        <v>3400</v>
      </c>
      <c r="T1332" s="18">
        <f>tblSalaries[[#This Row],[Salary in USD]]/tblSalaries[[#This Row],[PPP GNI]]</f>
        <v>5.2376225551301667</v>
      </c>
      <c r="U1332" s="27">
        <f>IF(ISNUMBER(VLOOKUP(tblSalaries[[#This Row],[clean Country]],calc!$B$22:$C$127,2,TRUE)),tblSalaries[[#This Row],[Salary in USD]],0.001)</f>
        <v>17807.916687442568</v>
      </c>
    </row>
    <row r="1333" spans="2:21" ht="15" customHeight="1" x14ac:dyDescent="0.25">
      <c r="B1333" s="6" t="s">
        <v>3565</v>
      </c>
      <c r="C1333" s="7">
        <v>41061.762858796297</v>
      </c>
      <c r="D1333" s="8" t="s">
        <v>1744</v>
      </c>
      <c r="E1333" s="6">
        <v>1000000</v>
      </c>
      <c r="F1333" s="6" t="s">
        <v>40</v>
      </c>
      <c r="G1333" s="9">
        <f>tblSalaries[[#This Row],[clean Salary (in local currency)]]*VLOOKUP(tblSalaries[[#This Row],[Currency]],tblXrate[],2,FALSE)</f>
        <v>17807.916687442568</v>
      </c>
      <c r="H1333" s="6" t="s">
        <v>72</v>
      </c>
      <c r="I1333" s="6" t="s">
        <v>20</v>
      </c>
      <c r="J1333" s="6" t="s">
        <v>8</v>
      </c>
      <c r="K1333" s="6" t="str">
        <f>VLOOKUP(tblSalaries[[#This Row],[Where do you work]],tblCountries[[Actual]:[Mapping]],2,FALSE)</f>
        <v>India</v>
      </c>
      <c r="L1333" s="6" t="str">
        <f>VLOOKUP(tblSalaries[[#This Row],[clean Country]],tblCountries[[Mapping]:[Region]],2,FALSE)</f>
        <v>Asia</v>
      </c>
      <c r="M1333" s="6">
        <f>VLOOKUP(tblSalaries[[#This Row],[clean Country]],tblCountries[[Mapping]:[geo_latitude]],3,FALSE)</f>
        <v>79.718824157759499</v>
      </c>
      <c r="N1333" s="6">
        <f>VLOOKUP(tblSalaries[[#This Row],[clean Country]],tblCountries[[Mapping]:[geo_latitude]],4,FALSE)</f>
        <v>22.134914550529199</v>
      </c>
      <c r="O1333" s="6" t="s">
        <v>13</v>
      </c>
      <c r="P1333" s="6">
        <v>4</v>
      </c>
      <c r="Q1333" s="6" t="str">
        <f>IF(tblSalaries[[#This Row],[Years of Experience]]&lt;5,"&lt;5",IF(tblSalaries[[#This Row],[Years of Experience]]&lt;10,"&lt;10",IF(tblSalaries[[#This Row],[Years of Experience]]&lt;15,"&lt;15",IF(tblSalaries[[#This Row],[Years of Experience]]&lt;20,"&lt;20"," &gt;20"))))</f>
        <v>&lt;5</v>
      </c>
      <c r="R1333" s="14">
        <v>1316</v>
      </c>
      <c r="S1333" s="14">
        <f>VLOOKUP(tblSalaries[[#This Row],[clean Country]],Table3[[Country]:[GNI]],2,FALSE)</f>
        <v>3400</v>
      </c>
      <c r="T1333" s="18">
        <f>tblSalaries[[#This Row],[Salary in USD]]/tblSalaries[[#This Row],[PPP GNI]]</f>
        <v>5.2376225551301667</v>
      </c>
      <c r="U1333" s="27">
        <f>IF(ISNUMBER(VLOOKUP(tblSalaries[[#This Row],[clean Country]],calc!$B$22:$C$127,2,TRUE)),tblSalaries[[#This Row],[Salary in USD]],0.001)</f>
        <v>17807.916687442568</v>
      </c>
    </row>
    <row r="1334" spans="2:21" ht="15" customHeight="1" x14ac:dyDescent="0.25">
      <c r="B1334" s="6" t="s">
        <v>3609</v>
      </c>
      <c r="C1334" s="7">
        <v>41063.506562499999</v>
      </c>
      <c r="D1334" s="8" t="s">
        <v>1780</v>
      </c>
      <c r="E1334" s="6">
        <v>1000000</v>
      </c>
      <c r="F1334" s="6" t="s">
        <v>40</v>
      </c>
      <c r="G1334" s="9">
        <f>tblSalaries[[#This Row],[clean Salary (in local currency)]]*VLOOKUP(tblSalaries[[#This Row],[Currency]],tblXrate[],2,FALSE)</f>
        <v>17807.916687442568</v>
      </c>
      <c r="H1334" s="6" t="s">
        <v>1781</v>
      </c>
      <c r="I1334" s="6" t="s">
        <v>52</v>
      </c>
      <c r="J1334" s="6" t="s">
        <v>8</v>
      </c>
      <c r="K1334" s="6" t="str">
        <f>VLOOKUP(tblSalaries[[#This Row],[Where do you work]],tblCountries[[Actual]:[Mapping]],2,FALSE)</f>
        <v>India</v>
      </c>
      <c r="L1334" s="6" t="str">
        <f>VLOOKUP(tblSalaries[[#This Row],[clean Country]],tblCountries[[Mapping]:[Region]],2,FALSE)</f>
        <v>Asia</v>
      </c>
      <c r="M1334" s="6">
        <f>VLOOKUP(tblSalaries[[#This Row],[clean Country]],tblCountries[[Mapping]:[geo_latitude]],3,FALSE)</f>
        <v>79.718824157759499</v>
      </c>
      <c r="N1334" s="6">
        <f>VLOOKUP(tblSalaries[[#This Row],[clean Country]],tblCountries[[Mapping]:[geo_latitude]],4,FALSE)</f>
        <v>22.134914550529199</v>
      </c>
      <c r="O1334" s="6" t="s">
        <v>18</v>
      </c>
      <c r="P1334" s="6">
        <v>13</v>
      </c>
      <c r="Q1334" s="6" t="str">
        <f>IF(tblSalaries[[#This Row],[Years of Experience]]&lt;5,"&lt;5",IF(tblSalaries[[#This Row],[Years of Experience]]&lt;10,"&lt;10",IF(tblSalaries[[#This Row],[Years of Experience]]&lt;15,"&lt;15",IF(tblSalaries[[#This Row],[Years of Experience]]&lt;20,"&lt;20"," &gt;20"))))</f>
        <v>&lt;15</v>
      </c>
      <c r="R1334" s="14">
        <v>1317</v>
      </c>
      <c r="S1334" s="14">
        <f>VLOOKUP(tblSalaries[[#This Row],[clean Country]],Table3[[Country]:[GNI]],2,FALSE)</f>
        <v>3400</v>
      </c>
      <c r="T1334" s="18">
        <f>tblSalaries[[#This Row],[Salary in USD]]/tblSalaries[[#This Row],[PPP GNI]]</f>
        <v>5.2376225551301667</v>
      </c>
      <c r="U1334" s="27">
        <f>IF(ISNUMBER(VLOOKUP(tblSalaries[[#This Row],[clean Country]],calc!$B$22:$C$127,2,TRUE)),tblSalaries[[#This Row],[Salary in USD]],0.001)</f>
        <v>17807.916687442568</v>
      </c>
    </row>
    <row r="1335" spans="2:21" ht="15" customHeight="1" x14ac:dyDescent="0.25">
      <c r="B1335" s="6" t="s">
        <v>3615</v>
      </c>
      <c r="C1335" s="7">
        <v>41063.619687500002</v>
      </c>
      <c r="D1335" s="8" t="s">
        <v>395</v>
      </c>
      <c r="E1335" s="6">
        <v>1000000</v>
      </c>
      <c r="F1335" s="6" t="s">
        <v>40</v>
      </c>
      <c r="G1335" s="9">
        <f>tblSalaries[[#This Row],[clean Salary (in local currency)]]*VLOOKUP(tblSalaries[[#This Row],[Currency]],tblXrate[],2,FALSE)</f>
        <v>17807.916687442568</v>
      </c>
      <c r="H1335" s="6" t="s">
        <v>1785</v>
      </c>
      <c r="I1335" s="6" t="s">
        <v>20</v>
      </c>
      <c r="J1335" s="6" t="s">
        <v>8</v>
      </c>
      <c r="K1335" s="6" t="str">
        <f>VLOOKUP(tblSalaries[[#This Row],[Where do you work]],tblCountries[[Actual]:[Mapping]],2,FALSE)</f>
        <v>India</v>
      </c>
      <c r="L1335" s="6" t="str">
        <f>VLOOKUP(tblSalaries[[#This Row],[clean Country]],tblCountries[[Mapping]:[Region]],2,FALSE)</f>
        <v>Asia</v>
      </c>
      <c r="M1335" s="6">
        <f>VLOOKUP(tblSalaries[[#This Row],[clean Country]],tblCountries[[Mapping]:[geo_latitude]],3,FALSE)</f>
        <v>79.718824157759499</v>
      </c>
      <c r="N1335" s="6">
        <f>VLOOKUP(tblSalaries[[#This Row],[clean Country]],tblCountries[[Mapping]:[geo_latitude]],4,FALSE)</f>
        <v>22.134914550529199</v>
      </c>
      <c r="O1335" s="6" t="s">
        <v>13</v>
      </c>
      <c r="P1335" s="6">
        <v>4</v>
      </c>
      <c r="Q1335" s="6" t="str">
        <f>IF(tblSalaries[[#This Row],[Years of Experience]]&lt;5,"&lt;5",IF(tblSalaries[[#This Row],[Years of Experience]]&lt;10,"&lt;10",IF(tblSalaries[[#This Row],[Years of Experience]]&lt;15,"&lt;15",IF(tblSalaries[[#This Row],[Years of Experience]]&lt;20,"&lt;20"," &gt;20"))))</f>
        <v>&lt;5</v>
      </c>
      <c r="R1335" s="14">
        <v>1318</v>
      </c>
      <c r="S1335" s="14">
        <f>VLOOKUP(tblSalaries[[#This Row],[clean Country]],Table3[[Country]:[GNI]],2,FALSE)</f>
        <v>3400</v>
      </c>
      <c r="T1335" s="18">
        <f>tblSalaries[[#This Row],[Salary in USD]]/tblSalaries[[#This Row],[PPP GNI]]</f>
        <v>5.2376225551301667</v>
      </c>
      <c r="U1335" s="27">
        <f>IF(ISNUMBER(VLOOKUP(tblSalaries[[#This Row],[clean Country]],calc!$B$22:$C$127,2,TRUE)),tblSalaries[[#This Row],[Salary in USD]],0.001)</f>
        <v>17807.916687442568</v>
      </c>
    </row>
    <row r="1336" spans="2:21" ht="15" customHeight="1" x14ac:dyDescent="0.25">
      <c r="B1336" s="6" t="s">
        <v>3796</v>
      </c>
      <c r="C1336" s="7">
        <v>41073.767361111109</v>
      </c>
      <c r="D1336" s="8" t="s">
        <v>1934</v>
      </c>
      <c r="E1336" s="6">
        <v>1000000</v>
      </c>
      <c r="F1336" s="6" t="s">
        <v>40</v>
      </c>
      <c r="G1336" s="9">
        <f>tblSalaries[[#This Row],[clean Salary (in local currency)]]*VLOOKUP(tblSalaries[[#This Row],[Currency]],tblXrate[],2,FALSE)</f>
        <v>17807.916687442568</v>
      </c>
      <c r="H1336" s="6" t="s">
        <v>1935</v>
      </c>
      <c r="I1336" s="6" t="s">
        <v>52</v>
      </c>
      <c r="J1336" s="6" t="s">
        <v>8</v>
      </c>
      <c r="K1336" s="6" t="str">
        <f>VLOOKUP(tblSalaries[[#This Row],[Where do you work]],tblCountries[[Actual]:[Mapping]],2,FALSE)</f>
        <v>India</v>
      </c>
      <c r="L1336" s="6" t="str">
        <f>VLOOKUP(tblSalaries[[#This Row],[clean Country]],tblCountries[[Mapping]:[Region]],2,FALSE)</f>
        <v>Asia</v>
      </c>
      <c r="M1336" s="6">
        <f>VLOOKUP(tblSalaries[[#This Row],[clean Country]],tblCountries[[Mapping]:[geo_latitude]],3,FALSE)</f>
        <v>79.718824157759499</v>
      </c>
      <c r="N1336" s="6">
        <f>VLOOKUP(tblSalaries[[#This Row],[clean Country]],tblCountries[[Mapping]:[geo_latitude]],4,FALSE)</f>
        <v>22.134914550529199</v>
      </c>
      <c r="O1336" s="6" t="s">
        <v>18</v>
      </c>
      <c r="P1336" s="6">
        <v>10</v>
      </c>
      <c r="Q1336" s="6" t="str">
        <f>IF(tblSalaries[[#This Row],[Years of Experience]]&lt;5,"&lt;5",IF(tblSalaries[[#This Row],[Years of Experience]]&lt;10,"&lt;10",IF(tblSalaries[[#This Row],[Years of Experience]]&lt;15,"&lt;15",IF(tblSalaries[[#This Row],[Years of Experience]]&lt;20,"&lt;20"," &gt;20"))))</f>
        <v>&lt;15</v>
      </c>
      <c r="R1336" s="14">
        <v>1319</v>
      </c>
      <c r="S1336" s="14">
        <f>VLOOKUP(tblSalaries[[#This Row],[clean Country]],Table3[[Country]:[GNI]],2,FALSE)</f>
        <v>3400</v>
      </c>
      <c r="T1336" s="18">
        <f>tblSalaries[[#This Row],[Salary in USD]]/tblSalaries[[#This Row],[PPP GNI]]</f>
        <v>5.2376225551301667</v>
      </c>
      <c r="U1336" s="27">
        <f>IF(ISNUMBER(VLOOKUP(tblSalaries[[#This Row],[clean Country]],calc!$B$22:$C$127,2,TRUE)),tblSalaries[[#This Row],[Salary in USD]],0.001)</f>
        <v>17807.916687442568</v>
      </c>
    </row>
    <row r="1337" spans="2:21" ht="15" customHeight="1" x14ac:dyDescent="0.25">
      <c r="B1337" s="6" t="s">
        <v>3826</v>
      </c>
      <c r="C1337" s="7">
        <v>41075.733449074076</v>
      </c>
      <c r="D1337" s="8" t="s">
        <v>395</v>
      </c>
      <c r="E1337" s="6">
        <v>1000000</v>
      </c>
      <c r="F1337" s="6" t="s">
        <v>40</v>
      </c>
      <c r="G1337" s="9">
        <f>tblSalaries[[#This Row],[clean Salary (in local currency)]]*VLOOKUP(tblSalaries[[#This Row],[Currency]],tblXrate[],2,FALSE)</f>
        <v>17807.916687442568</v>
      </c>
      <c r="H1337" s="6" t="s">
        <v>1954</v>
      </c>
      <c r="I1337" s="6" t="s">
        <v>52</v>
      </c>
      <c r="J1337" s="6" t="s">
        <v>8</v>
      </c>
      <c r="K1337" s="6" t="str">
        <f>VLOOKUP(tblSalaries[[#This Row],[Where do you work]],tblCountries[[Actual]:[Mapping]],2,FALSE)</f>
        <v>India</v>
      </c>
      <c r="L1337" s="6" t="str">
        <f>VLOOKUP(tblSalaries[[#This Row],[clean Country]],tblCountries[[Mapping]:[Region]],2,FALSE)</f>
        <v>Asia</v>
      </c>
      <c r="M1337" s="6">
        <f>VLOOKUP(tblSalaries[[#This Row],[clean Country]],tblCountries[[Mapping]:[geo_latitude]],3,FALSE)</f>
        <v>79.718824157759499</v>
      </c>
      <c r="N1337" s="6">
        <f>VLOOKUP(tblSalaries[[#This Row],[clean Country]],tblCountries[[Mapping]:[geo_latitude]],4,FALSE)</f>
        <v>22.134914550529199</v>
      </c>
      <c r="O1337" s="6" t="s">
        <v>13</v>
      </c>
      <c r="P1337" s="6">
        <v>10</v>
      </c>
      <c r="Q1337" s="6" t="str">
        <f>IF(tblSalaries[[#This Row],[Years of Experience]]&lt;5,"&lt;5",IF(tblSalaries[[#This Row],[Years of Experience]]&lt;10,"&lt;10",IF(tblSalaries[[#This Row],[Years of Experience]]&lt;15,"&lt;15",IF(tblSalaries[[#This Row],[Years of Experience]]&lt;20,"&lt;20"," &gt;20"))))</f>
        <v>&lt;15</v>
      </c>
      <c r="R1337" s="14">
        <v>1320</v>
      </c>
      <c r="S1337" s="14">
        <f>VLOOKUP(tblSalaries[[#This Row],[clean Country]],Table3[[Country]:[GNI]],2,FALSE)</f>
        <v>3400</v>
      </c>
      <c r="T1337" s="18">
        <f>tblSalaries[[#This Row],[Salary in USD]]/tblSalaries[[#This Row],[PPP GNI]]</f>
        <v>5.2376225551301667</v>
      </c>
      <c r="U1337" s="27">
        <f>IF(ISNUMBER(VLOOKUP(tblSalaries[[#This Row],[clean Country]],calc!$B$22:$C$127,2,TRUE)),tblSalaries[[#This Row],[Salary in USD]],0.001)</f>
        <v>17807.916687442568</v>
      </c>
    </row>
    <row r="1338" spans="2:21" ht="15" customHeight="1" x14ac:dyDescent="0.25">
      <c r="B1338" s="6" t="s">
        <v>3549</v>
      </c>
      <c r="C1338" s="7">
        <v>41061.244571759256</v>
      </c>
      <c r="D1338" s="8">
        <v>17728.57</v>
      </c>
      <c r="E1338" s="6">
        <v>17728</v>
      </c>
      <c r="F1338" s="6" t="s">
        <v>6</v>
      </c>
      <c r="G1338" s="9">
        <f>tblSalaries[[#This Row],[clean Salary (in local currency)]]*VLOOKUP(tblSalaries[[#This Row],[Currency]],tblXrate[],2,FALSE)</f>
        <v>17728</v>
      </c>
      <c r="H1338" s="6" t="s">
        <v>466</v>
      </c>
      <c r="I1338" s="6" t="s">
        <v>20</v>
      </c>
      <c r="J1338" s="6" t="s">
        <v>166</v>
      </c>
      <c r="K1338" s="6" t="str">
        <f>VLOOKUP(tblSalaries[[#This Row],[Where do you work]],tblCountries[[Actual]:[Mapping]],2,FALSE)</f>
        <v>Mexico</v>
      </c>
      <c r="L1338" s="6" t="str">
        <f>VLOOKUP(tblSalaries[[#This Row],[clean Country]],tblCountries[[Mapping]:[Region]],2,FALSE)</f>
        <v>Latin America</v>
      </c>
      <c r="M1338" s="6">
        <f>VLOOKUP(tblSalaries[[#This Row],[clean Country]],tblCountries[[Mapping]:[geo_latitude]],3,FALSE)</f>
        <v>-103.373900728424</v>
      </c>
      <c r="N1338" s="6">
        <f>VLOOKUP(tblSalaries[[#This Row],[clean Country]],tblCountries[[Mapping]:[geo_latitude]],4,FALSE)</f>
        <v>23.996424387451</v>
      </c>
      <c r="O1338" s="6" t="s">
        <v>9</v>
      </c>
      <c r="P1338" s="6">
        <v>3</v>
      </c>
      <c r="Q1338" s="6" t="str">
        <f>IF(tblSalaries[[#This Row],[Years of Experience]]&lt;5,"&lt;5",IF(tblSalaries[[#This Row],[Years of Experience]]&lt;10,"&lt;10",IF(tblSalaries[[#This Row],[Years of Experience]]&lt;15,"&lt;15",IF(tblSalaries[[#This Row],[Years of Experience]]&lt;20,"&lt;20"," &gt;20"))))</f>
        <v>&lt;5</v>
      </c>
      <c r="R1338" s="14">
        <v>1321</v>
      </c>
      <c r="S1338" s="14">
        <f>VLOOKUP(tblSalaries[[#This Row],[clean Country]],Table3[[Country]:[GNI]],2,FALSE)</f>
        <v>14400</v>
      </c>
      <c r="T1338" s="18">
        <f>tblSalaries[[#This Row],[Salary in USD]]/tblSalaries[[#This Row],[PPP GNI]]</f>
        <v>1.231111111111111</v>
      </c>
      <c r="U1338" s="27">
        <f>IF(ISNUMBER(VLOOKUP(tblSalaries[[#This Row],[clean Country]],calc!$B$22:$C$127,2,TRUE)),tblSalaries[[#This Row],[Salary in USD]],0.001)</f>
        <v>17728</v>
      </c>
    </row>
    <row r="1339" spans="2:21" ht="15" customHeight="1" x14ac:dyDescent="0.25">
      <c r="B1339" s="6" t="s">
        <v>2398</v>
      </c>
      <c r="C1339" s="7">
        <v>41055.086168981485</v>
      </c>
      <c r="D1339" s="8" t="s">
        <v>482</v>
      </c>
      <c r="E1339" s="6">
        <v>1440000</v>
      </c>
      <c r="F1339" s="6" t="s">
        <v>483</v>
      </c>
      <c r="G1339" s="9">
        <f>tblSalaries[[#This Row],[clean Salary (in local currency)]]*VLOOKUP(tblSalaries[[#This Row],[Currency]],tblXrate[],2,FALSE)</f>
        <v>17598.017290051986</v>
      </c>
      <c r="H1339" s="6" t="s">
        <v>484</v>
      </c>
      <c r="I1339" s="6" t="s">
        <v>20</v>
      </c>
      <c r="J1339" s="6" t="s">
        <v>425</v>
      </c>
      <c r="K1339" s="6" t="str">
        <f>VLOOKUP(tblSalaries[[#This Row],[Where do you work]],tblCountries[[Actual]:[Mapping]],2,FALSE)</f>
        <v>Bangladesh</v>
      </c>
      <c r="L1339" s="6" t="str">
        <f>VLOOKUP(tblSalaries[[#This Row],[clean Country]],tblCountries[[Mapping]:[Region]],2,FALSE)</f>
        <v>Asia</v>
      </c>
      <c r="M1339" s="6">
        <f>VLOOKUP(tblSalaries[[#This Row],[clean Country]],tblCountries[[Mapping]:[geo_latitude]],3,FALSE)</f>
        <v>90.326292725326695</v>
      </c>
      <c r="N1339" s="6">
        <f>VLOOKUP(tblSalaries[[#This Row],[clean Country]],tblCountries[[Mapping]:[geo_latitude]],4,FALSE)</f>
        <v>23.664597176175199</v>
      </c>
      <c r="O1339" s="6" t="s">
        <v>18</v>
      </c>
      <c r="P1339" s="6"/>
      <c r="Q1339" s="6" t="str">
        <f>IF(tblSalaries[[#This Row],[Years of Experience]]&lt;5,"&lt;5",IF(tblSalaries[[#This Row],[Years of Experience]]&lt;10,"&lt;10",IF(tblSalaries[[#This Row],[Years of Experience]]&lt;15,"&lt;15",IF(tblSalaries[[#This Row],[Years of Experience]]&lt;20,"&lt;20"," &gt;20"))))</f>
        <v>&lt;5</v>
      </c>
      <c r="R1339" s="14">
        <v>1322</v>
      </c>
      <c r="S1339" s="14">
        <f>VLOOKUP(tblSalaries[[#This Row],[clean Country]],Table3[[Country]:[GNI]],2,FALSE)</f>
        <v>1810</v>
      </c>
      <c r="T1339" s="18">
        <f>tblSalaries[[#This Row],[Salary in USD]]/tblSalaries[[#This Row],[PPP GNI]]</f>
        <v>9.7226614862165679</v>
      </c>
      <c r="U1339" s="27">
        <f>IF(ISNUMBER(VLOOKUP(tblSalaries[[#This Row],[clean Country]],calc!$B$22:$C$127,2,TRUE)),tblSalaries[[#This Row],[Salary in USD]],0.001)</f>
        <v>17598.017290051986</v>
      </c>
    </row>
    <row r="1340" spans="2:21" ht="15" customHeight="1" x14ac:dyDescent="0.25">
      <c r="B1340" s="6" t="s">
        <v>2673</v>
      </c>
      <c r="C1340" s="7">
        <v>41055.544120370374</v>
      </c>
      <c r="D1340" s="8">
        <v>720000</v>
      </c>
      <c r="E1340" s="6">
        <v>720000</v>
      </c>
      <c r="F1340" s="6" t="s">
        <v>3951</v>
      </c>
      <c r="G1340" s="9">
        <f>tblSalaries[[#This Row],[clean Salary (in local currency)]]*VLOOKUP(tblSalaries[[#This Row],[Currency]],tblXrate[],2,FALSE)</f>
        <v>17067.637625607145</v>
      </c>
      <c r="H1340" s="6" t="s">
        <v>454</v>
      </c>
      <c r="I1340" s="6" t="s">
        <v>52</v>
      </c>
      <c r="J1340" s="6" t="s">
        <v>347</v>
      </c>
      <c r="K1340" s="6" t="str">
        <f>VLOOKUP(tblSalaries[[#This Row],[Where do you work]],tblCountries[[Actual]:[Mapping]],2,FALSE)</f>
        <v>Philippines</v>
      </c>
      <c r="L1340" s="6" t="str">
        <f>VLOOKUP(tblSalaries[[#This Row],[clean Country]],tblCountries[[Mapping]:[Region]],2,FALSE)</f>
        <v>Asia</v>
      </c>
      <c r="M1340" s="6">
        <f>VLOOKUP(tblSalaries[[#This Row],[clean Country]],tblCountries[[Mapping]:[geo_latitude]],3,FALSE)</f>
        <v>121.651388657575</v>
      </c>
      <c r="N1340" s="6">
        <f>VLOOKUP(tblSalaries[[#This Row],[clean Country]],tblCountries[[Mapping]:[geo_latitude]],4,FALSE)</f>
        <v>12.758380905622699</v>
      </c>
      <c r="O1340" s="6" t="s">
        <v>9</v>
      </c>
      <c r="P1340" s="6">
        <v>9</v>
      </c>
      <c r="Q1340" s="6" t="str">
        <f>IF(tblSalaries[[#This Row],[Years of Experience]]&lt;5,"&lt;5",IF(tblSalaries[[#This Row],[Years of Experience]]&lt;10,"&lt;10",IF(tblSalaries[[#This Row],[Years of Experience]]&lt;15,"&lt;15",IF(tblSalaries[[#This Row],[Years of Experience]]&lt;20,"&lt;20"," &gt;20"))))</f>
        <v>&lt;10</v>
      </c>
      <c r="R1340" s="14">
        <v>1323</v>
      </c>
      <c r="S1340" s="14">
        <f>VLOOKUP(tblSalaries[[#This Row],[clean Country]],Table3[[Country]:[GNI]],2,FALSE)</f>
        <v>3980</v>
      </c>
      <c r="T1340" s="18">
        <f>tblSalaries[[#This Row],[Salary in USD]]/tblSalaries[[#This Row],[PPP GNI]]</f>
        <v>4.2883511622128507</v>
      </c>
      <c r="U1340" s="27">
        <f>IF(ISNUMBER(VLOOKUP(tblSalaries[[#This Row],[clean Country]],calc!$B$22:$C$127,2,TRUE)),tblSalaries[[#This Row],[Salary in USD]],0.001)</f>
        <v>17067.637625607145</v>
      </c>
    </row>
    <row r="1341" spans="2:21" ht="15" customHeight="1" x14ac:dyDescent="0.25">
      <c r="B1341" s="6" t="s">
        <v>2653</v>
      </c>
      <c r="C1341" s="7">
        <v>41055.519502314812</v>
      </c>
      <c r="D1341" s="8" t="s">
        <v>758</v>
      </c>
      <c r="E1341" s="6">
        <v>950000</v>
      </c>
      <c r="F1341" s="6" t="s">
        <v>40</v>
      </c>
      <c r="G1341" s="9">
        <f>tblSalaries[[#This Row],[clean Salary (in local currency)]]*VLOOKUP(tblSalaries[[#This Row],[Currency]],tblXrate[],2,FALSE)</f>
        <v>16917.52085307044</v>
      </c>
      <c r="H1341" s="6" t="s">
        <v>759</v>
      </c>
      <c r="I1341" s="6" t="s">
        <v>52</v>
      </c>
      <c r="J1341" s="6" t="s">
        <v>8</v>
      </c>
      <c r="K1341" s="6" t="str">
        <f>VLOOKUP(tblSalaries[[#This Row],[Where do you work]],tblCountries[[Actual]:[Mapping]],2,FALSE)</f>
        <v>India</v>
      </c>
      <c r="L1341" s="6" t="str">
        <f>VLOOKUP(tblSalaries[[#This Row],[clean Country]],tblCountries[[Mapping]:[Region]],2,FALSE)</f>
        <v>Asia</v>
      </c>
      <c r="M1341" s="6">
        <f>VLOOKUP(tblSalaries[[#This Row],[clean Country]],tblCountries[[Mapping]:[geo_latitude]],3,FALSE)</f>
        <v>79.718824157759499</v>
      </c>
      <c r="N1341" s="6">
        <f>VLOOKUP(tblSalaries[[#This Row],[clean Country]],tblCountries[[Mapping]:[geo_latitude]],4,FALSE)</f>
        <v>22.134914550529199</v>
      </c>
      <c r="O1341" s="6" t="s">
        <v>9</v>
      </c>
      <c r="P1341" s="6">
        <v>3</v>
      </c>
      <c r="Q1341" s="6" t="str">
        <f>IF(tblSalaries[[#This Row],[Years of Experience]]&lt;5,"&lt;5",IF(tblSalaries[[#This Row],[Years of Experience]]&lt;10,"&lt;10",IF(tblSalaries[[#This Row],[Years of Experience]]&lt;15,"&lt;15",IF(tblSalaries[[#This Row],[Years of Experience]]&lt;20,"&lt;20"," &gt;20"))))</f>
        <v>&lt;5</v>
      </c>
      <c r="R1341" s="14">
        <v>1324</v>
      </c>
      <c r="S1341" s="14">
        <f>VLOOKUP(tblSalaries[[#This Row],[clean Country]],Table3[[Country]:[GNI]],2,FALSE)</f>
        <v>3400</v>
      </c>
      <c r="T1341" s="18">
        <f>tblSalaries[[#This Row],[Salary in USD]]/tblSalaries[[#This Row],[PPP GNI]]</f>
        <v>4.9757414273736593</v>
      </c>
      <c r="U1341" s="27">
        <f>IF(ISNUMBER(VLOOKUP(tblSalaries[[#This Row],[clean Country]],calc!$B$22:$C$127,2,TRUE)),tblSalaries[[#This Row],[Salary in USD]],0.001)</f>
        <v>16917.52085307044</v>
      </c>
    </row>
    <row r="1342" spans="2:21" ht="15" customHeight="1" x14ac:dyDescent="0.25">
      <c r="B1342" s="6" t="s">
        <v>3716</v>
      </c>
      <c r="C1342" s="7">
        <v>41068.568576388891</v>
      </c>
      <c r="D1342" s="8" t="s">
        <v>1872</v>
      </c>
      <c r="E1342" s="6">
        <v>950000</v>
      </c>
      <c r="F1342" s="6" t="s">
        <v>40</v>
      </c>
      <c r="G1342" s="9">
        <f>tblSalaries[[#This Row],[clean Salary (in local currency)]]*VLOOKUP(tblSalaries[[#This Row],[Currency]],tblXrate[],2,FALSE)</f>
        <v>16917.52085307044</v>
      </c>
      <c r="H1342" s="6" t="s">
        <v>1873</v>
      </c>
      <c r="I1342" s="6" t="s">
        <v>52</v>
      </c>
      <c r="J1342" s="6" t="s">
        <v>8</v>
      </c>
      <c r="K1342" s="6" t="str">
        <f>VLOOKUP(tblSalaries[[#This Row],[Where do you work]],tblCountries[[Actual]:[Mapping]],2,FALSE)</f>
        <v>India</v>
      </c>
      <c r="L1342" s="6" t="str">
        <f>VLOOKUP(tblSalaries[[#This Row],[clean Country]],tblCountries[[Mapping]:[Region]],2,FALSE)</f>
        <v>Asia</v>
      </c>
      <c r="M1342" s="6">
        <f>VLOOKUP(tblSalaries[[#This Row],[clean Country]],tblCountries[[Mapping]:[geo_latitude]],3,FALSE)</f>
        <v>79.718824157759499</v>
      </c>
      <c r="N1342" s="6">
        <f>VLOOKUP(tblSalaries[[#This Row],[clean Country]],tblCountries[[Mapping]:[geo_latitude]],4,FALSE)</f>
        <v>22.134914550529199</v>
      </c>
      <c r="O1342" s="6" t="s">
        <v>18</v>
      </c>
      <c r="P1342" s="6">
        <v>9</v>
      </c>
      <c r="Q1342" s="6" t="str">
        <f>IF(tblSalaries[[#This Row],[Years of Experience]]&lt;5,"&lt;5",IF(tblSalaries[[#This Row],[Years of Experience]]&lt;10,"&lt;10",IF(tblSalaries[[#This Row],[Years of Experience]]&lt;15,"&lt;15",IF(tblSalaries[[#This Row],[Years of Experience]]&lt;20,"&lt;20"," &gt;20"))))</f>
        <v>&lt;10</v>
      </c>
      <c r="R1342" s="14">
        <v>1325</v>
      </c>
      <c r="S1342" s="14">
        <f>VLOOKUP(tblSalaries[[#This Row],[clean Country]],Table3[[Country]:[GNI]],2,FALSE)</f>
        <v>3400</v>
      </c>
      <c r="T1342" s="18">
        <f>tblSalaries[[#This Row],[Salary in USD]]/tblSalaries[[#This Row],[PPP GNI]]</f>
        <v>4.9757414273736593</v>
      </c>
      <c r="U1342" s="27">
        <f>IF(ISNUMBER(VLOOKUP(tblSalaries[[#This Row],[clean Country]],calc!$B$22:$C$127,2,TRUE)),tblSalaries[[#This Row],[Salary in USD]],0.001)</f>
        <v>16917.52085307044</v>
      </c>
    </row>
    <row r="1343" spans="2:21" ht="15" customHeight="1" x14ac:dyDescent="0.25">
      <c r="B1343" s="6" t="s">
        <v>2655</v>
      </c>
      <c r="C1343" s="7">
        <v>41055.521087962959</v>
      </c>
      <c r="D1343" s="8">
        <v>1400</v>
      </c>
      <c r="E1343" s="6">
        <v>16800</v>
      </c>
      <c r="F1343" s="6" t="s">
        <v>6</v>
      </c>
      <c r="G1343" s="9">
        <f>tblSalaries[[#This Row],[clean Salary (in local currency)]]*VLOOKUP(tblSalaries[[#This Row],[Currency]],tblXrate[],2,FALSE)</f>
        <v>16800</v>
      </c>
      <c r="H1343" s="6" t="s">
        <v>678</v>
      </c>
      <c r="I1343" s="6" t="s">
        <v>20</v>
      </c>
      <c r="J1343" s="6" t="s">
        <v>17</v>
      </c>
      <c r="K1343" s="6" t="str">
        <f>VLOOKUP(tblSalaries[[#This Row],[Where do you work]],tblCountries[[Actual]:[Mapping]],2,FALSE)</f>
        <v>Pakistan</v>
      </c>
      <c r="L1343" s="6" t="str">
        <f>VLOOKUP(tblSalaries[[#This Row],[clean Country]],tblCountries[[Mapping]:[Region]],2,FALSE)</f>
        <v>Asia</v>
      </c>
      <c r="M1343" s="6">
        <f>VLOOKUP(tblSalaries[[#This Row],[clean Country]],tblCountries[[Mapping]:[geo_latitude]],3,FALSE)</f>
        <v>71.247499000000005</v>
      </c>
      <c r="N1343" s="6">
        <f>VLOOKUP(tblSalaries[[#This Row],[clean Country]],tblCountries[[Mapping]:[geo_latitude]],4,FALSE)</f>
        <v>30.3308401</v>
      </c>
      <c r="O1343" s="6" t="s">
        <v>9</v>
      </c>
      <c r="P1343" s="6">
        <v>12</v>
      </c>
      <c r="Q1343" s="6" t="str">
        <f>IF(tblSalaries[[#This Row],[Years of Experience]]&lt;5,"&lt;5",IF(tblSalaries[[#This Row],[Years of Experience]]&lt;10,"&lt;10",IF(tblSalaries[[#This Row],[Years of Experience]]&lt;15,"&lt;15",IF(tblSalaries[[#This Row],[Years of Experience]]&lt;20,"&lt;20"," &gt;20"))))</f>
        <v>&lt;15</v>
      </c>
      <c r="R1343" s="14">
        <v>1326</v>
      </c>
      <c r="S1343" s="14">
        <f>VLOOKUP(tblSalaries[[#This Row],[clean Country]],Table3[[Country]:[GNI]],2,FALSE)</f>
        <v>2790</v>
      </c>
      <c r="T1343" s="18">
        <f>tblSalaries[[#This Row],[Salary in USD]]/tblSalaries[[#This Row],[PPP GNI]]</f>
        <v>6.021505376344086</v>
      </c>
      <c r="U1343" s="27">
        <f>IF(ISNUMBER(VLOOKUP(tblSalaries[[#This Row],[clean Country]],calc!$B$22:$C$127,2,TRUE)),tblSalaries[[#This Row],[Salary in USD]],0.001)</f>
        <v>16800</v>
      </c>
    </row>
    <row r="1344" spans="2:21" ht="15" customHeight="1" x14ac:dyDescent="0.25">
      <c r="B1344" s="6" t="s">
        <v>2897</v>
      </c>
      <c r="C1344" s="7">
        <v>41056.658368055556</v>
      </c>
      <c r="D1344" s="8">
        <v>16350</v>
      </c>
      <c r="E1344" s="6">
        <v>16350</v>
      </c>
      <c r="F1344" s="6" t="s">
        <v>6</v>
      </c>
      <c r="G1344" s="9">
        <f>tblSalaries[[#This Row],[clean Salary (in local currency)]]*VLOOKUP(tblSalaries[[#This Row],[Currency]],tblXrate[],2,FALSE)</f>
        <v>16350</v>
      </c>
      <c r="H1344" s="6" t="s">
        <v>846</v>
      </c>
      <c r="I1344" s="6" t="s">
        <v>52</v>
      </c>
      <c r="J1344" s="6" t="s">
        <v>8</v>
      </c>
      <c r="K1344" s="6" t="str">
        <f>VLOOKUP(tblSalaries[[#This Row],[Where do you work]],tblCountries[[Actual]:[Mapping]],2,FALSE)</f>
        <v>India</v>
      </c>
      <c r="L1344" s="6" t="str">
        <f>VLOOKUP(tblSalaries[[#This Row],[clean Country]],tblCountries[[Mapping]:[Region]],2,FALSE)</f>
        <v>Asia</v>
      </c>
      <c r="M1344" s="6">
        <f>VLOOKUP(tblSalaries[[#This Row],[clean Country]],tblCountries[[Mapping]:[geo_latitude]],3,FALSE)</f>
        <v>79.718824157759499</v>
      </c>
      <c r="N1344" s="6">
        <f>VLOOKUP(tblSalaries[[#This Row],[clean Country]],tblCountries[[Mapping]:[geo_latitude]],4,FALSE)</f>
        <v>22.134914550529199</v>
      </c>
      <c r="O1344" s="6" t="s">
        <v>9</v>
      </c>
      <c r="P1344" s="6">
        <v>5</v>
      </c>
      <c r="Q1344" s="6" t="str">
        <f>IF(tblSalaries[[#This Row],[Years of Experience]]&lt;5,"&lt;5",IF(tblSalaries[[#This Row],[Years of Experience]]&lt;10,"&lt;10",IF(tblSalaries[[#This Row],[Years of Experience]]&lt;15,"&lt;15",IF(tblSalaries[[#This Row],[Years of Experience]]&lt;20,"&lt;20"," &gt;20"))))</f>
        <v>&lt;10</v>
      </c>
      <c r="R1344" s="14">
        <v>1327</v>
      </c>
      <c r="S1344" s="14">
        <f>VLOOKUP(tblSalaries[[#This Row],[clean Country]],Table3[[Country]:[GNI]],2,FALSE)</f>
        <v>3400</v>
      </c>
      <c r="T1344" s="18">
        <f>tblSalaries[[#This Row],[Salary in USD]]/tblSalaries[[#This Row],[PPP GNI]]</f>
        <v>4.8088235294117645</v>
      </c>
      <c r="U1344" s="27">
        <f>IF(ISNUMBER(VLOOKUP(tblSalaries[[#This Row],[clean Country]],calc!$B$22:$C$127,2,TRUE)),tblSalaries[[#This Row],[Salary in USD]],0.001)</f>
        <v>16350</v>
      </c>
    </row>
    <row r="1345" spans="2:21" ht="15" customHeight="1" x14ac:dyDescent="0.25">
      <c r="B1345" s="6" t="s">
        <v>2855</v>
      </c>
      <c r="C1345" s="7">
        <v>41056.188287037039</v>
      </c>
      <c r="D1345" s="8" t="s">
        <v>993</v>
      </c>
      <c r="E1345" s="6">
        <v>134000</v>
      </c>
      <c r="F1345" s="6" t="s">
        <v>585</v>
      </c>
      <c r="G1345" s="9">
        <f>tblSalaries[[#This Row],[clean Salary (in local currency)]]*VLOOKUP(tblSalaries[[#This Row],[Currency]],tblXrate[],2,FALSE)</f>
        <v>16337.518501630093</v>
      </c>
      <c r="H1345" s="6" t="s">
        <v>153</v>
      </c>
      <c r="I1345" s="6" t="s">
        <v>20</v>
      </c>
      <c r="J1345" s="6" t="s">
        <v>48</v>
      </c>
      <c r="K1345" s="6" t="str">
        <f>VLOOKUP(tblSalaries[[#This Row],[Where do you work]],tblCountries[[Actual]:[Mapping]],2,FALSE)</f>
        <v>South Africa</v>
      </c>
      <c r="L1345" s="6" t="str">
        <f>VLOOKUP(tblSalaries[[#This Row],[clean Country]],tblCountries[[Mapping]:[Region]],2,FALSE)</f>
        <v>Africa</v>
      </c>
      <c r="M1345" s="6">
        <f>VLOOKUP(tblSalaries[[#This Row],[clean Country]],tblCountries[[Mapping]:[geo_latitude]],3,FALSE)</f>
        <v>25.075048595878101</v>
      </c>
      <c r="N1345" s="6">
        <f>VLOOKUP(tblSalaries[[#This Row],[clean Country]],tblCountries[[Mapping]:[geo_latitude]],4,FALSE)</f>
        <v>-29.262871995561401</v>
      </c>
      <c r="O1345" s="6" t="s">
        <v>9</v>
      </c>
      <c r="P1345" s="6">
        <v>2</v>
      </c>
      <c r="Q1345" s="6" t="str">
        <f>IF(tblSalaries[[#This Row],[Years of Experience]]&lt;5,"&lt;5",IF(tblSalaries[[#This Row],[Years of Experience]]&lt;10,"&lt;10",IF(tblSalaries[[#This Row],[Years of Experience]]&lt;15,"&lt;15",IF(tblSalaries[[#This Row],[Years of Experience]]&lt;20,"&lt;20"," &gt;20"))))</f>
        <v>&lt;5</v>
      </c>
      <c r="R1345" s="14">
        <v>1328</v>
      </c>
      <c r="S1345" s="14">
        <f>VLOOKUP(tblSalaries[[#This Row],[clean Country]],Table3[[Country]:[GNI]],2,FALSE)</f>
        <v>10360</v>
      </c>
      <c r="T1345" s="18">
        <f>tblSalaries[[#This Row],[Salary in USD]]/tblSalaries[[#This Row],[PPP GNI]]</f>
        <v>1.5769805503503951</v>
      </c>
      <c r="U1345" s="27">
        <f>IF(ISNUMBER(VLOOKUP(tblSalaries[[#This Row],[clean Country]],calc!$B$22:$C$127,2,TRUE)),tblSalaries[[#This Row],[Salary in USD]],0.001)</f>
        <v>16337.518501630093</v>
      </c>
    </row>
    <row r="1346" spans="2:21" ht="15" customHeight="1" x14ac:dyDescent="0.25">
      <c r="B1346" s="6" t="s">
        <v>3830</v>
      </c>
      <c r="C1346" s="7">
        <v>41075.897407407407</v>
      </c>
      <c r="D1346" s="8" t="s">
        <v>1957</v>
      </c>
      <c r="E1346" s="6">
        <v>16110</v>
      </c>
      <c r="F1346" s="6" t="s">
        <v>6</v>
      </c>
      <c r="G1346" s="9">
        <f>tblSalaries[[#This Row],[clean Salary (in local currency)]]*VLOOKUP(tblSalaries[[#This Row],[Currency]],tblXrate[],2,FALSE)</f>
        <v>16110</v>
      </c>
      <c r="H1346" s="6" t="s">
        <v>1958</v>
      </c>
      <c r="I1346" s="6" t="s">
        <v>20</v>
      </c>
      <c r="J1346" s="6" t="s">
        <v>1959</v>
      </c>
      <c r="K1346" s="6" t="str">
        <f>VLOOKUP(tblSalaries[[#This Row],[Where do you work]],tblCountries[[Actual]:[Mapping]],2,FALSE)</f>
        <v>Colombia</v>
      </c>
      <c r="L1346" s="6" t="str">
        <f>VLOOKUP(tblSalaries[[#This Row],[clean Country]],tblCountries[[Mapping]:[Region]],2,FALSE)</f>
        <v>Latin America</v>
      </c>
      <c r="M1346" s="6">
        <f>VLOOKUP(tblSalaries[[#This Row],[clean Country]],tblCountries[[Mapping]:[geo_latitude]],3,FALSE)</f>
        <v>-73.784507199999993</v>
      </c>
      <c r="N1346" s="6">
        <f>VLOOKUP(tblSalaries[[#This Row],[clean Country]],tblCountries[[Mapping]:[geo_latitude]],4,FALSE)</f>
        <v>2.8930785999999999</v>
      </c>
      <c r="O1346" s="6" t="s">
        <v>13</v>
      </c>
      <c r="P1346" s="6">
        <v>10</v>
      </c>
      <c r="Q1346" s="6" t="str">
        <f>IF(tblSalaries[[#This Row],[Years of Experience]]&lt;5,"&lt;5",IF(tblSalaries[[#This Row],[Years of Experience]]&lt;10,"&lt;10",IF(tblSalaries[[#This Row],[Years of Experience]]&lt;15,"&lt;15",IF(tblSalaries[[#This Row],[Years of Experience]]&lt;20,"&lt;20"," &gt;20"))))</f>
        <v>&lt;15</v>
      </c>
      <c r="R1346" s="14">
        <v>1329</v>
      </c>
      <c r="S1346" s="14">
        <f>VLOOKUP(tblSalaries[[#This Row],[clean Country]],Table3[[Country]:[GNI]],2,FALSE)</f>
        <v>9060</v>
      </c>
      <c r="T1346" s="18">
        <f>tblSalaries[[#This Row],[Salary in USD]]/tblSalaries[[#This Row],[PPP GNI]]</f>
        <v>1.7781456953642385</v>
      </c>
      <c r="U1346" s="27">
        <f>IF(ISNUMBER(VLOOKUP(tblSalaries[[#This Row],[clean Country]],calc!$B$22:$C$127,2,TRUE)),tblSalaries[[#This Row],[Salary in USD]],0.001)</f>
        <v>16110</v>
      </c>
    </row>
    <row r="1347" spans="2:21" ht="15" customHeight="1" x14ac:dyDescent="0.25">
      <c r="B1347" s="6" t="s">
        <v>2036</v>
      </c>
      <c r="C1347" s="7">
        <v>41054.203043981484</v>
      </c>
      <c r="D1347" s="8" t="s">
        <v>60</v>
      </c>
      <c r="E1347" s="6">
        <v>900000</v>
      </c>
      <c r="F1347" s="6" t="s">
        <v>40</v>
      </c>
      <c r="G1347" s="9">
        <f>tblSalaries[[#This Row],[clean Salary (in local currency)]]*VLOOKUP(tblSalaries[[#This Row],[Currency]],tblXrate[],2,FALSE)</f>
        <v>16027.125018698311</v>
      </c>
      <c r="H1347" s="6" t="s">
        <v>61</v>
      </c>
      <c r="I1347" s="6" t="s">
        <v>279</v>
      </c>
      <c r="J1347" s="6" t="s">
        <v>8</v>
      </c>
      <c r="K1347" s="6" t="str">
        <f>VLOOKUP(tblSalaries[[#This Row],[Where do you work]],tblCountries[[Actual]:[Mapping]],2,FALSE)</f>
        <v>India</v>
      </c>
      <c r="L1347" s="6" t="str">
        <f>VLOOKUP(tblSalaries[[#This Row],[clean Country]],tblCountries[[Mapping]:[Region]],2,FALSE)</f>
        <v>Asia</v>
      </c>
      <c r="M1347" s="6">
        <f>VLOOKUP(tblSalaries[[#This Row],[clean Country]],tblCountries[[Mapping]:[geo_latitude]],3,FALSE)</f>
        <v>79.718824157759499</v>
      </c>
      <c r="N1347" s="6">
        <f>VLOOKUP(tblSalaries[[#This Row],[clean Country]],tblCountries[[Mapping]:[geo_latitude]],4,FALSE)</f>
        <v>22.134914550529199</v>
      </c>
      <c r="O1347" s="6" t="s">
        <v>25</v>
      </c>
      <c r="P1347" s="6"/>
      <c r="Q1347" s="6" t="str">
        <f>IF(tblSalaries[[#This Row],[Years of Experience]]&lt;5,"&lt;5",IF(tblSalaries[[#This Row],[Years of Experience]]&lt;10,"&lt;10",IF(tblSalaries[[#This Row],[Years of Experience]]&lt;15,"&lt;15",IF(tblSalaries[[#This Row],[Years of Experience]]&lt;20,"&lt;20"," &gt;20"))))</f>
        <v>&lt;5</v>
      </c>
      <c r="R1347" s="14">
        <v>1330</v>
      </c>
      <c r="S1347" s="14">
        <f>VLOOKUP(tblSalaries[[#This Row],[clean Country]],Table3[[Country]:[GNI]],2,FALSE)</f>
        <v>3400</v>
      </c>
      <c r="T1347" s="18">
        <f>tblSalaries[[#This Row],[Salary in USD]]/tblSalaries[[#This Row],[PPP GNI]]</f>
        <v>4.7138602996171501</v>
      </c>
      <c r="U1347" s="27">
        <f>IF(ISNUMBER(VLOOKUP(tblSalaries[[#This Row],[clean Country]],calc!$B$22:$C$127,2,TRUE)),tblSalaries[[#This Row],[Salary in USD]],0.001)</f>
        <v>16027.125018698311</v>
      </c>
    </row>
    <row r="1348" spans="2:21" ht="15" customHeight="1" x14ac:dyDescent="0.25">
      <c r="B1348" s="6" t="s">
        <v>2454</v>
      </c>
      <c r="C1348" s="7">
        <v>41055.123460648145</v>
      </c>
      <c r="D1348" s="8">
        <v>900000</v>
      </c>
      <c r="E1348" s="6">
        <v>900000</v>
      </c>
      <c r="F1348" s="6" t="s">
        <v>40</v>
      </c>
      <c r="G1348" s="9">
        <f>tblSalaries[[#This Row],[clean Salary (in local currency)]]*VLOOKUP(tblSalaries[[#This Row],[Currency]],tblXrate[],2,FALSE)</f>
        <v>16027.125018698311</v>
      </c>
      <c r="H1348" s="6" t="s">
        <v>549</v>
      </c>
      <c r="I1348" s="6" t="s">
        <v>52</v>
      </c>
      <c r="J1348" s="6" t="s">
        <v>8</v>
      </c>
      <c r="K1348" s="6" t="str">
        <f>VLOOKUP(tblSalaries[[#This Row],[Where do you work]],tblCountries[[Actual]:[Mapping]],2,FALSE)</f>
        <v>India</v>
      </c>
      <c r="L1348" s="6" t="str">
        <f>VLOOKUP(tblSalaries[[#This Row],[clean Country]],tblCountries[[Mapping]:[Region]],2,FALSE)</f>
        <v>Asia</v>
      </c>
      <c r="M1348" s="6">
        <f>VLOOKUP(tblSalaries[[#This Row],[clean Country]],tblCountries[[Mapping]:[geo_latitude]],3,FALSE)</f>
        <v>79.718824157759499</v>
      </c>
      <c r="N1348" s="6">
        <f>VLOOKUP(tblSalaries[[#This Row],[clean Country]],tblCountries[[Mapping]:[geo_latitude]],4,FALSE)</f>
        <v>22.134914550529199</v>
      </c>
      <c r="O1348" s="6" t="s">
        <v>25</v>
      </c>
      <c r="P1348" s="6"/>
      <c r="Q1348" s="6" t="str">
        <f>IF(tblSalaries[[#This Row],[Years of Experience]]&lt;5,"&lt;5",IF(tblSalaries[[#This Row],[Years of Experience]]&lt;10,"&lt;10",IF(tblSalaries[[#This Row],[Years of Experience]]&lt;15,"&lt;15",IF(tblSalaries[[#This Row],[Years of Experience]]&lt;20,"&lt;20"," &gt;20"))))</f>
        <v>&lt;5</v>
      </c>
      <c r="R1348" s="14">
        <v>1331</v>
      </c>
      <c r="S1348" s="14">
        <f>VLOOKUP(tblSalaries[[#This Row],[clean Country]],Table3[[Country]:[GNI]],2,FALSE)</f>
        <v>3400</v>
      </c>
      <c r="T1348" s="18">
        <f>tblSalaries[[#This Row],[Salary in USD]]/tblSalaries[[#This Row],[PPP GNI]]</f>
        <v>4.7138602996171501</v>
      </c>
      <c r="U1348" s="27">
        <f>IF(ISNUMBER(VLOOKUP(tblSalaries[[#This Row],[clean Country]],calc!$B$22:$C$127,2,TRUE)),tblSalaries[[#This Row],[Salary in USD]],0.001)</f>
        <v>16027.125018698311</v>
      </c>
    </row>
    <row r="1349" spans="2:21" ht="15" customHeight="1" x14ac:dyDescent="0.25">
      <c r="B1349" s="6" t="s">
        <v>2831</v>
      </c>
      <c r="C1349" s="7">
        <v>41055.999224537038</v>
      </c>
      <c r="D1349" s="8" t="s">
        <v>968</v>
      </c>
      <c r="E1349" s="6">
        <v>900000</v>
      </c>
      <c r="F1349" s="6" t="s">
        <v>40</v>
      </c>
      <c r="G1349" s="9">
        <f>tblSalaries[[#This Row],[clean Salary (in local currency)]]*VLOOKUP(tblSalaries[[#This Row],[Currency]],tblXrate[],2,FALSE)</f>
        <v>16027.125018698311</v>
      </c>
      <c r="H1349" s="6" t="s">
        <v>938</v>
      </c>
      <c r="I1349" s="6" t="s">
        <v>52</v>
      </c>
      <c r="J1349" s="6" t="s">
        <v>8</v>
      </c>
      <c r="K1349" s="6" t="str">
        <f>VLOOKUP(tblSalaries[[#This Row],[Where do you work]],tblCountries[[Actual]:[Mapping]],2,FALSE)</f>
        <v>India</v>
      </c>
      <c r="L1349" s="6" t="str">
        <f>VLOOKUP(tblSalaries[[#This Row],[clean Country]],tblCountries[[Mapping]:[Region]],2,FALSE)</f>
        <v>Asia</v>
      </c>
      <c r="M1349" s="6">
        <f>VLOOKUP(tblSalaries[[#This Row],[clean Country]],tblCountries[[Mapping]:[geo_latitude]],3,FALSE)</f>
        <v>79.718824157759499</v>
      </c>
      <c r="N1349" s="6">
        <f>VLOOKUP(tblSalaries[[#This Row],[clean Country]],tblCountries[[Mapping]:[geo_latitude]],4,FALSE)</f>
        <v>22.134914550529199</v>
      </c>
      <c r="O1349" s="6" t="s">
        <v>25</v>
      </c>
      <c r="P1349" s="6">
        <v>9</v>
      </c>
      <c r="Q1349" s="6" t="str">
        <f>IF(tblSalaries[[#This Row],[Years of Experience]]&lt;5,"&lt;5",IF(tblSalaries[[#This Row],[Years of Experience]]&lt;10,"&lt;10",IF(tblSalaries[[#This Row],[Years of Experience]]&lt;15,"&lt;15",IF(tblSalaries[[#This Row],[Years of Experience]]&lt;20,"&lt;20"," &gt;20"))))</f>
        <v>&lt;10</v>
      </c>
      <c r="R1349" s="14">
        <v>1332</v>
      </c>
      <c r="S1349" s="14">
        <f>VLOOKUP(tblSalaries[[#This Row],[clean Country]],Table3[[Country]:[GNI]],2,FALSE)</f>
        <v>3400</v>
      </c>
      <c r="T1349" s="18">
        <f>tblSalaries[[#This Row],[Salary in USD]]/tblSalaries[[#This Row],[PPP GNI]]</f>
        <v>4.7138602996171501</v>
      </c>
      <c r="U1349" s="27">
        <f>IF(ISNUMBER(VLOOKUP(tblSalaries[[#This Row],[clean Country]],calc!$B$22:$C$127,2,TRUE)),tblSalaries[[#This Row],[Salary in USD]],0.001)</f>
        <v>16027.125018698311</v>
      </c>
    </row>
    <row r="1350" spans="2:21" ht="15" customHeight="1" x14ac:dyDescent="0.25">
      <c r="B1350" s="6" t="s">
        <v>3111</v>
      </c>
      <c r="C1350" s="7">
        <v>41057.745636574073</v>
      </c>
      <c r="D1350" s="8" t="s">
        <v>1263</v>
      </c>
      <c r="E1350" s="6">
        <v>900000</v>
      </c>
      <c r="F1350" s="6" t="s">
        <v>40</v>
      </c>
      <c r="G1350" s="9">
        <f>tblSalaries[[#This Row],[clean Salary (in local currency)]]*VLOOKUP(tblSalaries[[#This Row],[Currency]],tblXrate[],2,FALSE)</f>
        <v>16027.125018698311</v>
      </c>
      <c r="H1350" s="6" t="s">
        <v>1264</v>
      </c>
      <c r="I1350" s="6" t="s">
        <v>52</v>
      </c>
      <c r="J1350" s="6" t="s">
        <v>8</v>
      </c>
      <c r="K1350" s="6" t="str">
        <f>VLOOKUP(tblSalaries[[#This Row],[Where do you work]],tblCountries[[Actual]:[Mapping]],2,FALSE)</f>
        <v>India</v>
      </c>
      <c r="L1350" s="6" t="str">
        <f>VLOOKUP(tblSalaries[[#This Row],[clean Country]],tblCountries[[Mapping]:[Region]],2,FALSE)</f>
        <v>Asia</v>
      </c>
      <c r="M1350" s="6">
        <f>VLOOKUP(tblSalaries[[#This Row],[clean Country]],tblCountries[[Mapping]:[geo_latitude]],3,FALSE)</f>
        <v>79.718824157759499</v>
      </c>
      <c r="N1350" s="6">
        <f>VLOOKUP(tblSalaries[[#This Row],[clean Country]],tblCountries[[Mapping]:[geo_latitude]],4,FALSE)</f>
        <v>22.134914550529199</v>
      </c>
      <c r="O1350" s="6" t="s">
        <v>9</v>
      </c>
      <c r="P1350" s="6">
        <v>22</v>
      </c>
      <c r="Q1350" s="6" t="str">
        <f>IF(tblSalaries[[#This Row],[Years of Experience]]&lt;5,"&lt;5",IF(tblSalaries[[#This Row],[Years of Experience]]&lt;10,"&lt;10",IF(tblSalaries[[#This Row],[Years of Experience]]&lt;15,"&lt;15",IF(tblSalaries[[#This Row],[Years of Experience]]&lt;20,"&lt;20"," &gt;20"))))</f>
        <v xml:space="preserve"> &gt;20</v>
      </c>
      <c r="R1350" s="14">
        <v>1333</v>
      </c>
      <c r="S1350" s="14">
        <f>VLOOKUP(tblSalaries[[#This Row],[clean Country]],Table3[[Country]:[GNI]],2,FALSE)</f>
        <v>3400</v>
      </c>
      <c r="T1350" s="18">
        <f>tblSalaries[[#This Row],[Salary in USD]]/tblSalaries[[#This Row],[PPP GNI]]</f>
        <v>4.7138602996171501</v>
      </c>
      <c r="U1350" s="27">
        <f>IF(ISNUMBER(VLOOKUP(tblSalaries[[#This Row],[clean Country]],calc!$B$22:$C$127,2,TRUE)),tblSalaries[[#This Row],[Salary in USD]],0.001)</f>
        <v>16027.125018698311</v>
      </c>
    </row>
    <row r="1351" spans="2:21" ht="15" customHeight="1" x14ac:dyDescent="0.25">
      <c r="B1351" s="6" t="s">
        <v>3190</v>
      </c>
      <c r="C1351" s="7">
        <v>41058.011747685188</v>
      </c>
      <c r="D1351" s="8" t="s">
        <v>1263</v>
      </c>
      <c r="E1351" s="6">
        <v>900000</v>
      </c>
      <c r="F1351" s="6" t="s">
        <v>40</v>
      </c>
      <c r="G1351" s="9">
        <f>tblSalaries[[#This Row],[clean Salary (in local currency)]]*VLOOKUP(tblSalaries[[#This Row],[Currency]],tblXrate[],2,FALSE)</f>
        <v>16027.125018698311</v>
      </c>
      <c r="H1351" s="6" t="s">
        <v>1359</v>
      </c>
      <c r="I1351" s="6" t="s">
        <v>52</v>
      </c>
      <c r="J1351" s="6" t="s">
        <v>8</v>
      </c>
      <c r="K1351" s="6" t="str">
        <f>VLOOKUP(tblSalaries[[#This Row],[Where do you work]],tblCountries[[Actual]:[Mapping]],2,FALSE)</f>
        <v>India</v>
      </c>
      <c r="L1351" s="6" t="str">
        <f>VLOOKUP(tblSalaries[[#This Row],[clean Country]],tblCountries[[Mapping]:[Region]],2,FALSE)</f>
        <v>Asia</v>
      </c>
      <c r="M1351" s="6">
        <f>VLOOKUP(tblSalaries[[#This Row],[clean Country]],tblCountries[[Mapping]:[geo_latitude]],3,FALSE)</f>
        <v>79.718824157759499</v>
      </c>
      <c r="N1351" s="6">
        <f>VLOOKUP(tblSalaries[[#This Row],[clean Country]],tblCountries[[Mapping]:[geo_latitude]],4,FALSE)</f>
        <v>22.134914550529199</v>
      </c>
      <c r="O1351" s="6" t="s">
        <v>25</v>
      </c>
      <c r="P1351" s="6">
        <v>13</v>
      </c>
      <c r="Q1351" s="6" t="str">
        <f>IF(tblSalaries[[#This Row],[Years of Experience]]&lt;5,"&lt;5",IF(tblSalaries[[#This Row],[Years of Experience]]&lt;10,"&lt;10",IF(tblSalaries[[#This Row],[Years of Experience]]&lt;15,"&lt;15",IF(tblSalaries[[#This Row],[Years of Experience]]&lt;20,"&lt;20"," &gt;20"))))</f>
        <v>&lt;15</v>
      </c>
      <c r="R1351" s="14">
        <v>1334</v>
      </c>
      <c r="S1351" s="14">
        <f>VLOOKUP(tblSalaries[[#This Row],[clean Country]],Table3[[Country]:[GNI]],2,FALSE)</f>
        <v>3400</v>
      </c>
      <c r="T1351" s="18">
        <f>tblSalaries[[#This Row],[Salary in USD]]/tblSalaries[[#This Row],[PPP GNI]]</f>
        <v>4.7138602996171501</v>
      </c>
      <c r="U1351" s="27">
        <f>IF(ISNUMBER(VLOOKUP(tblSalaries[[#This Row],[clean Country]],calc!$B$22:$C$127,2,TRUE)),tblSalaries[[#This Row],[Salary in USD]],0.001)</f>
        <v>16027.125018698311</v>
      </c>
    </row>
    <row r="1352" spans="2:21" ht="15" customHeight="1" x14ac:dyDescent="0.25">
      <c r="B1352" s="6" t="s">
        <v>3263</v>
      </c>
      <c r="C1352" s="7">
        <v>41058.49082175926</v>
      </c>
      <c r="D1352" s="8" t="s">
        <v>1436</v>
      </c>
      <c r="E1352" s="6">
        <v>900000</v>
      </c>
      <c r="F1352" s="6" t="s">
        <v>40</v>
      </c>
      <c r="G1352" s="9">
        <f>tblSalaries[[#This Row],[clean Salary (in local currency)]]*VLOOKUP(tblSalaries[[#This Row],[Currency]],tblXrate[],2,FALSE)</f>
        <v>16027.125018698311</v>
      </c>
      <c r="H1352" s="6" t="s">
        <v>1437</v>
      </c>
      <c r="I1352" s="6" t="s">
        <v>488</v>
      </c>
      <c r="J1352" s="6" t="s">
        <v>8</v>
      </c>
      <c r="K1352" s="6" t="str">
        <f>VLOOKUP(tblSalaries[[#This Row],[Where do you work]],tblCountries[[Actual]:[Mapping]],2,FALSE)</f>
        <v>India</v>
      </c>
      <c r="L1352" s="6" t="str">
        <f>VLOOKUP(tblSalaries[[#This Row],[clean Country]],tblCountries[[Mapping]:[Region]],2,FALSE)</f>
        <v>Asia</v>
      </c>
      <c r="M1352" s="6">
        <f>VLOOKUP(tblSalaries[[#This Row],[clean Country]],tblCountries[[Mapping]:[geo_latitude]],3,FALSE)</f>
        <v>79.718824157759499</v>
      </c>
      <c r="N1352" s="6">
        <f>VLOOKUP(tblSalaries[[#This Row],[clean Country]],tblCountries[[Mapping]:[geo_latitude]],4,FALSE)</f>
        <v>22.134914550529199</v>
      </c>
      <c r="O1352" s="6" t="s">
        <v>13</v>
      </c>
      <c r="P1352" s="6">
        <v>8</v>
      </c>
      <c r="Q1352" s="6" t="str">
        <f>IF(tblSalaries[[#This Row],[Years of Experience]]&lt;5,"&lt;5",IF(tblSalaries[[#This Row],[Years of Experience]]&lt;10,"&lt;10",IF(tblSalaries[[#This Row],[Years of Experience]]&lt;15,"&lt;15",IF(tblSalaries[[#This Row],[Years of Experience]]&lt;20,"&lt;20"," &gt;20"))))</f>
        <v>&lt;10</v>
      </c>
      <c r="R1352" s="14">
        <v>1335</v>
      </c>
      <c r="S1352" s="14">
        <f>VLOOKUP(tblSalaries[[#This Row],[clean Country]],Table3[[Country]:[GNI]],2,FALSE)</f>
        <v>3400</v>
      </c>
      <c r="T1352" s="18">
        <f>tblSalaries[[#This Row],[Salary in USD]]/tblSalaries[[#This Row],[PPP GNI]]</f>
        <v>4.7138602996171501</v>
      </c>
      <c r="U1352" s="27">
        <f>IF(ISNUMBER(VLOOKUP(tblSalaries[[#This Row],[clean Country]],calc!$B$22:$C$127,2,TRUE)),tblSalaries[[#This Row],[Salary in USD]],0.001)</f>
        <v>16027.125018698311</v>
      </c>
    </row>
    <row r="1353" spans="2:21" ht="15" customHeight="1" x14ac:dyDescent="0.25">
      <c r="B1353" s="6" t="s">
        <v>3425</v>
      </c>
      <c r="C1353" s="7">
        <v>41059.524398148147</v>
      </c>
      <c r="D1353" s="8" t="s">
        <v>1600</v>
      </c>
      <c r="E1353" s="6">
        <v>900000</v>
      </c>
      <c r="F1353" s="6" t="s">
        <v>40</v>
      </c>
      <c r="G1353" s="9">
        <f>tblSalaries[[#This Row],[clean Salary (in local currency)]]*VLOOKUP(tblSalaries[[#This Row],[Currency]],tblXrate[],2,FALSE)</f>
        <v>16027.125018698311</v>
      </c>
      <c r="H1353" s="6" t="s">
        <v>153</v>
      </c>
      <c r="I1353" s="6" t="s">
        <v>20</v>
      </c>
      <c r="J1353" s="6" t="s">
        <v>8</v>
      </c>
      <c r="K1353" s="6" t="str">
        <f>VLOOKUP(tblSalaries[[#This Row],[Where do you work]],tblCountries[[Actual]:[Mapping]],2,FALSE)</f>
        <v>India</v>
      </c>
      <c r="L1353" s="6" t="str">
        <f>VLOOKUP(tblSalaries[[#This Row],[clean Country]],tblCountries[[Mapping]:[Region]],2,FALSE)</f>
        <v>Asia</v>
      </c>
      <c r="M1353" s="6">
        <f>VLOOKUP(tblSalaries[[#This Row],[clean Country]],tblCountries[[Mapping]:[geo_latitude]],3,FALSE)</f>
        <v>79.718824157759499</v>
      </c>
      <c r="N1353" s="6">
        <f>VLOOKUP(tblSalaries[[#This Row],[clean Country]],tblCountries[[Mapping]:[geo_latitude]],4,FALSE)</f>
        <v>22.134914550529199</v>
      </c>
      <c r="O1353" s="6" t="s">
        <v>9</v>
      </c>
      <c r="P1353" s="6">
        <v>4</v>
      </c>
      <c r="Q1353" s="6" t="str">
        <f>IF(tblSalaries[[#This Row],[Years of Experience]]&lt;5,"&lt;5",IF(tblSalaries[[#This Row],[Years of Experience]]&lt;10,"&lt;10",IF(tblSalaries[[#This Row],[Years of Experience]]&lt;15,"&lt;15",IF(tblSalaries[[#This Row],[Years of Experience]]&lt;20,"&lt;20"," &gt;20"))))</f>
        <v>&lt;5</v>
      </c>
      <c r="R1353" s="14">
        <v>1336</v>
      </c>
      <c r="S1353" s="14">
        <f>VLOOKUP(tblSalaries[[#This Row],[clean Country]],Table3[[Country]:[GNI]],2,FALSE)</f>
        <v>3400</v>
      </c>
      <c r="T1353" s="18">
        <f>tblSalaries[[#This Row],[Salary in USD]]/tblSalaries[[#This Row],[PPP GNI]]</f>
        <v>4.7138602996171501</v>
      </c>
      <c r="U1353" s="27">
        <f>IF(ISNUMBER(VLOOKUP(tblSalaries[[#This Row],[clean Country]],calc!$B$22:$C$127,2,TRUE)),tblSalaries[[#This Row],[Salary in USD]],0.001)</f>
        <v>16027.125018698311</v>
      </c>
    </row>
    <row r="1354" spans="2:21" ht="15" customHeight="1" x14ac:dyDescent="0.25">
      <c r="B1354" s="6" t="s">
        <v>3797</v>
      </c>
      <c r="C1354" s="7">
        <v>41073.805844907409</v>
      </c>
      <c r="D1354" s="8">
        <v>900000</v>
      </c>
      <c r="E1354" s="6">
        <v>900000</v>
      </c>
      <c r="F1354" s="6" t="s">
        <v>40</v>
      </c>
      <c r="G1354" s="9">
        <f>tblSalaries[[#This Row],[clean Salary (in local currency)]]*VLOOKUP(tblSalaries[[#This Row],[Currency]],tblXrate[],2,FALSE)</f>
        <v>16027.125018698311</v>
      </c>
      <c r="H1354" s="6" t="s">
        <v>1936</v>
      </c>
      <c r="I1354" s="6" t="s">
        <v>52</v>
      </c>
      <c r="J1354" s="6" t="s">
        <v>8</v>
      </c>
      <c r="K1354" s="6" t="str">
        <f>VLOOKUP(tblSalaries[[#This Row],[Where do you work]],tblCountries[[Actual]:[Mapping]],2,FALSE)</f>
        <v>India</v>
      </c>
      <c r="L1354" s="6" t="str">
        <f>VLOOKUP(tblSalaries[[#This Row],[clean Country]],tblCountries[[Mapping]:[Region]],2,FALSE)</f>
        <v>Asia</v>
      </c>
      <c r="M1354" s="6">
        <f>VLOOKUP(tblSalaries[[#This Row],[clean Country]],tblCountries[[Mapping]:[geo_latitude]],3,FALSE)</f>
        <v>79.718824157759499</v>
      </c>
      <c r="N1354" s="6">
        <f>VLOOKUP(tblSalaries[[#This Row],[clean Country]],tblCountries[[Mapping]:[geo_latitude]],4,FALSE)</f>
        <v>22.134914550529199</v>
      </c>
      <c r="O1354" s="6" t="s">
        <v>18</v>
      </c>
      <c r="P1354" s="6">
        <v>6</v>
      </c>
      <c r="Q1354" s="6" t="str">
        <f>IF(tblSalaries[[#This Row],[Years of Experience]]&lt;5,"&lt;5",IF(tblSalaries[[#This Row],[Years of Experience]]&lt;10,"&lt;10",IF(tblSalaries[[#This Row],[Years of Experience]]&lt;15,"&lt;15",IF(tblSalaries[[#This Row],[Years of Experience]]&lt;20,"&lt;20"," &gt;20"))))</f>
        <v>&lt;10</v>
      </c>
      <c r="R1354" s="14">
        <v>1337</v>
      </c>
      <c r="S1354" s="14">
        <f>VLOOKUP(tblSalaries[[#This Row],[clean Country]],Table3[[Country]:[GNI]],2,FALSE)</f>
        <v>3400</v>
      </c>
      <c r="T1354" s="18">
        <f>tblSalaries[[#This Row],[Salary in USD]]/tblSalaries[[#This Row],[PPP GNI]]</f>
        <v>4.7138602996171501</v>
      </c>
      <c r="U1354" s="27">
        <f>IF(ISNUMBER(VLOOKUP(tblSalaries[[#This Row],[clean Country]],calc!$B$22:$C$127,2,TRUE)),tblSalaries[[#This Row],[Salary in USD]],0.001)</f>
        <v>16027.125018698311</v>
      </c>
    </row>
    <row r="1355" spans="2:21" ht="15" customHeight="1" x14ac:dyDescent="0.25">
      <c r="B1355" s="6" t="s">
        <v>2303</v>
      </c>
      <c r="C1355" s="7">
        <v>41055.05704861111</v>
      </c>
      <c r="D1355" s="8">
        <v>16000</v>
      </c>
      <c r="E1355" s="6">
        <v>16000</v>
      </c>
      <c r="F1355" s="6" t="s">
        <v>6</v>
      </c>
      <c r="G1355" s="9">
        <f>tblSalaries[[#This Row],[clean Salary (in local currency)]]*VLOOKUP(tblSalaries[[#This Row],[Currency]],tblXrate[],2,FALSE)</f>
        <v>16000</v>
      </c>
      <c r="H1355" s="6" t="s">
        <v>374</v>
      </c>
      <c r="I1355" s="6" t="s">
        <v>4001</v>
      </c>
      <c r="J1355" s="6" t="s">
        <v>15</v>
      </c>
      <c r="K1355" s="6" t="str">
        <f>VLOOKUP(tblSalaries[[#This Row],[Where do you work]],tblCountries[[Actual]:[Mapping]],2,FALSE)</f>
        <v>USA</v>
      </c>
      <c r="L1355" s="6" t="str">
        <f>VLOOKUP(tblSalaries[[#This Row],[clean Country]],tblCountries[[Mapping]:[Region]],2,FALSE)</f>
        <v>America</v>
      </c>
      <c r="M1355" s="6">
        <f>VLOOKUP(tblSalaries[[#This Row],[clean Country]],tblCountries[[Mapping]:[geo_latitude]],3,FALSE)</f>
        <v>-100.37109375</v>
      </c>
      <c r="N1355" s="6">
        <f>VLOOKUP(tblSalaries[[#This Row],[clean Country]],tblCountries[[Mapping]:[geo_latitude]],4,FALSE)</f>
        <v>40.580584664127599</v>
      </c>
      <c r="O1355" s="6" t="s">
        <v>25</v>
      </c>
      <c r="P1355" s="6"/>
      <c r="Q1355" s="6" t="str">
        <f>IF(tblSalaries[[#This Row],[Years of Experience]]&lt;5,"&lt;5",IF(tblSalaries[[#This Row],[Years of Experience]]&lt;10,"&lt;10",IF(tblSalaries[[#This Row],[Years of Experience]]&lt;15,"&lt;15",IF(tblSalaries[[#This Row],[Years of Experience]]&lt;20,"&lt;20"," &gt;20"))))</f>
        <v>&lt;5</v>
      </c>
      <c r="R1355" s="14">
        <v>1338</v>
      </c>
      <c r="S1355" s="14">
        <f>VLOOKUP(tblSalaries[[#This Row],[clean Country]],Table3[[Country]:[GNI]],2,FALSE)</f>
        <v>47310</v>
      </c>
      <c r="T1355" s="18">
        <f>tblSalaries[[#This Row],[Salary in USD]]/tblSalaries[[#This Row],[PPP GNI]]</f>
        <v>0.33819488480236737</v>
      </c>
      <c r="U1355" s="27">
        <f>IF(ISNUMBER(VLOOKUP(tblSalaries[[#This Row],[clean Country]],calc!$B$22:$C$127,2,TRUE)),tblSalaries[[#This Row],[Salary in USD]],0.001)</f>
        <v>1E-3</v>
      </c>
    </row>
    <row r="1356" spans="2:21" ht="15" customHeight="1" x14ac:dyDescent="0.25">
      <c r="B1356" s="6" t="s">
        <v>2742</v>
      </c>
      <c r="C1356" s="7">
        <v>41055.682986111111</v>
      </c>
      <c r="D1356" s="8">
        <v>16000</v>
      </c>
      <c r="E1356" s="6">
        <v>16000</v>
      </c>
      <c r="F1356" s="6" t="s">
        <v>6</v>
      </c>
      <c r="G1356" s="9">
        <f>tblSalaries[[#This Row],[clean Salary (in local currency)]]*VLOOKUP(tblSalaries[[#This Row],[Currency]],tblXrate[],2,FALSE)</f>
        <v>16000</v>
      </c>
      <c r="H1356" s="6" t="s">
        <v>279</v>
      </c>
      <c r="I1356" s="6" t="s">
        <v>279</v>
      </c>
      <c r="J1356" s="6" t="s">
        <v>8</v>
      </c>
      <c r="K1356" s="6" t="str">
        <f>VLOOKUP(tblSalaries[[#This Row],[Where do you work]],tblCountries[[Actual]:[Mapping]],2,FALSE)</f>
        <v>India</v>
      </c>
      <c r="L1356" s="6" t="str">
        <f>VLOOKUP(tblSalaries[[#This Row],[clean Country]],tblCountries[[Mapping]:[Region]],2,FALSE)</f>
        <v>Asia</v>
      </c>
      <c r="M1356" s="6">
        <f>VLOOKUP(tblSalaries[[#This Row],[clean Country]],tblCountries[[Mapping]:[geo_latitude]],3,FALSE)</f>
        <v>79.718824157759499</v>
      </c>
      <c r="N1356" s="6">
        <f>VLOOKUP(tblSalaries[[#This Row],[clean Country]],tblCountries[[Mapping]:[geo_latitude]],4,FALSE)</f>
        <v>22.134914550529199</v>
      </c>
      <c r="O1356" s="6" t="s">
        <v>18</v>
      </c>
      <c r="P1356" s="6">
        <v>5</v>
      </c>
      <c r="Q1356" s="6" t="str">
        <f>IF(tblSalaries[[#This Row],[Years of Experience]]&lt;5,"&lt;5",IF(tblSalaries[[#This Row],[Years of Experience]]&lt;10,"&lt;10",IF(tblSalaries[[#This Row],[Years of Experience]]&lt;15,"&lt;15",IF(tblSalaries[[#This Row],[Years of Experience]]&lt;20,"&lt;20"," &gt;20"))))</f>
        <v>&lt;10</v>
      </c>
      <c r="R1356" s="14">
        <v>1339</v>
      </c>
      <c r="S1356" s="14">
        <f>VLOOKUP(tblSalaries[[#This Row],[clean Country]],Table3[[Country]:[GNI]],2,FALSE)</f>
        <v>3400</v>
      </c>
      <c r="T1356" s="18">
        <f>tblSalaries[[#This Row],[Salary in USD]]/tblSalaries[[#This Row],[PPP GNI]]</f>
        <v>4.7058823529411766</v>
      </c>
      <c r="U1356" s="27">
        <f>IF(ISNUMBER(VLOOKUP(tblSalaries[[#This Row],[clean Country]],calc!$B$22:$C$127,2,TRUE)),tblSalaries[[#This Row],[Salary in USD]],0.001)</f>
        <v>16000</v>
      </c>
    </row>
    <row r="1357" spans="2:21" ht="15" customHeight="1" x14ac:dyDescent="0.25">
      <c r="B1357" s="6" t="s">
        <v>2779</v>
      </c>
      <c r="C1357" s="7">
        <v>41055.812199074076</v>
      </c>
      <c r="D1357" s="8">
        <v>16000</v>
      </c>
      <c r="E1357" s="6">
        <v>16000</v>
      </c>
      <c r="F1357" s="6" t="s">
        <v>6</v>
      </c>
      <c r="G1357" s="9">
        <f>tblSalaries[[#This Row],[clean Salary (in local currency)]]*VLOOKUP(tblSalaries[[#This Row],[Currency]],tblXrate[],2,FALSE)</f>
        <v>16000</v>
      </c>
      <c r="H1357" s="6" t="s">
        <v>905</v>
      </c>
      <c r="I1357" s="6" t="s">
        <v>3999</v>
      </c>
      <c r="J1357" s="6" t="s">
        <v>8</v>
      </c>
      <c r="K1357" s="6" t="str">
        <f>VLOOKUP(tblSalaries[[#This Row],[Where do you work]],tblCountries[[Actual]:[Mapping]],2,FALSE)</f>
        <v>India</v>
      </c>
      <c r="L1357" s="6" t="str">
        <f>VLOOKUP(tblSalaries[[#This Row],[clean Country]],tblCountries[[Mapping]:[Region]],2,FALSE)</f>
        <v>Asia</v>
      </c>
      <c r="M1357" s="6">
        <f>VLOOKUP(tblSalaries[[#This Row],[clean Country]],tblCountries[[Mapping]:[geo_latitude]],3,FALSE)</f>
        <v>79.718824157759499</v>
      </c>
      <c r="N1357" s="6">
        <f>VLOOKUP(tblSalaries[[#This Row],[clean Country]],tblCountries[[Mapping]:[geo_latitude]],4,FALSE)</f>
        <v>22.134914550529199</v>
      </c>
      <c r="O1357" s="6" t="s">
        <v>13</v>
      </c>
      <c r="P1357" s="6">
        <v>1</v>
      </c>
      <c r="Q1357" s="6" t="str">
        <f>IF(tblSalaries[[#This Row],[Years of Experience]]&lt;5,"&lt;5",IF(tblSalaries[[#This Row],[Years of Experience]]&lt;10,"&lt;10",IF(tblSalaries[[#This Row],[Years of Experience]]&lt;15,"&lt;15",IF(tblSalaries[[#This Row],[Years of Experience]]&lt;20,"&lt;20"," &gt;20"))))</f>
        <v>&lt;5</v>
      </c>
      <c r="R1357" s="14">
        <v>1340</v>
      </c>
      <c r="S1357" s="14">
        <f>VLOOKUP(tblSalaries[[#This Row],[clean Country]],Table3[[Country]:[GNI]],2,FALSE)</f>
        <v>3400</v>
      </c>
      <c r="T1357" s="18">
        <f>tblSalaries[[#This Row],[Salary in USD]]/tblSalaries[[#This Row],[PPP GNI]]</f>
        <v>4.7058823529411766</v>
      </c>
      <c r="U1357" s="27">
        <f>IF(ISNUMBER(VLOOKUP(tblSalaries[[#This Row],[clean Country]],calc!$B$22:$C$127,2,TRUE)),tblSalaries[[#This Row],[Salary in USD]],0.001)</f>
        <v>16000</v>
      </c>
    </row>
    <row r="1358" spans="2:21" ht="15" customHeight="1" x14ac:dyDescent="0.25">
      <c r="B1358" s="6" t="s">
        <v>3543</v>
      </c>
      <c r="C1358" s="7">
        <v>41061.125740740739</v>
      </c>
      <c r="D1358" s="8">
        <v>1320</v>
      </c>
      <c r="E1358" s="6">
        <v>15840</v>
      </c>
      <c r="F1358" s="6" t="s">
        <v>6</v>
      </c>
      <c r="G1358" s="9">
        <f>tblSalaries[[#This Row],[clean Salary (in local currency)]]*VLOOKUP(tblSalaries[[#This Row],[Currency]],tblXrate[],2,FALSE)</f>
        <v>15840</v>
      </c>
      <c r="H1358" s="6" t="s">
        <v>1721</v>
      </c>
      <c r="I1358" s="6" t="s">
        <v>20</v>
      </c>
      <c r="J1358" s="6" t="s">
        <v>1722</v>
      </c>
      <c r="K1358" s="6" t="str">
        <f>VLOOKUP(tblSalaries[[#This Row],[Where do you work]],tblCountries[[Actual]:[Mapping]],2,FALSE)</f>
        <v>Peru</v>
      </c>
      <c r="L1358" s="6" t="str">
        <f>VLOOKUP(tblSalaries[[#This Row],[clean Country]],tblCountries[[Mapping]:[Region]],2,FALSE)</f>
        <v>Latin America</v>
      </c>
      <c r="M1358" s="6">
        <f>VLOOKUP(tblSalaries[[#This Row],[clean Country]],tblCountries[[Mapping]:[geo_latitude]],3,FALSE)</f>
        <v>-76.3322088645468</v>
      </c>
      <c r="N1358" s="6">
        <f>VLOOKUP(tblSalaries[[#This Row],[clean Country]],tblCountries[[Mapping]:[geo_latitude]],4,FALSE)</f>
        <v>-9.9099573253956894</v>
      </c>
      <c r="O1358" s="6" t="s">
        <v>13</v>
      </c>
      <c r="P1358" s="6">
        <v>8</v>
      </c>
      <c r="Q1358" s="6" t="str">
        <f>IF(tblSalaries[[#This Row],[Years of Experience]]&lt;5,"&lt;5",IF(tblSalaries[[#This Row],[Years of Experience]]&lt;10,"&lt;10",IF(tblSalaries[[#This Row],[Years of Experience]]&lt;15,"&lt;15",IF(tblSalaries[[#This Row],[Years of Experience]]&lt;20,"&lt;20"," &gt;20"))))</f>
        <v>&lt;10</v>
      </c>
      <c r="R1358" s="14">
        <v>1341</v>
      </c>
      <c r="S1358" s="14">
        <f>VLOOKUP(tblSalaries[[#This Row],[clean Country]],Table3[[Country]:[GNI]],2,FALSE)</f>
        <v>8930</v>
      </c>
      <c r="T1358" s="18">
        <f>tblSalaries[[#This Row],[Salary in USD]]/tblSalaries[[#This Row],[PPP GNI]]</f>
        <v>1.7737961926091825</v>
      </c>
      <c r="U1358" s="27">
        <f>IF(ISNUMBER(VLOOKUP(tblSalaries[[#This Row],[clean Country]],calc!$B$22:$C$127,2,TRUE)),tblSalaries[[#This Row],[Salary in USD]],0.001)</f>
        <v>15840</v>
      </c>
    </row>
    <row r="1359" spans="2:21" ht="15" customHeight="1" x14ac:dyDescent="0.25">
      <c r="B1359" s="6" t="s">
        <v>3465</v>
      </c>
      <c r="C1359" s="7">
        <v>41059.862812500003</v>
      </c>
      <c r="D1359" s="8">
        <v>10000</v>
      </c>
      <c r="E1359" s="6">
        <v>10000</v>
      </c>
      <c r="F1359" s="6" t="s">
        <v>69</v>
      </c>
      <c r="G1359" s="9">
        <f>tblSalaries[[#This Row],[clean Salary (in local currency)]]*VLOOKUP(tblSalaries[[#This Row],[Currency]],tblXrate[],2,FALSE)</f>
        <v>15761.782720672842</v>
      </c>
      <c r="H1359" s="6" t="s">
        <v>20</v>
      </c>
      <c r="I1359" s="6" t="s">
        <v>20</v>
      </c>
      <c r="J1359" s="6" t="s">
        <v>71</v>
      </c>
      <c r="K1359" s="6" t="str">
        <f>VLOOKUP(tblSalaries[[#This Row],[Where do you work]],tblCountries[[Actual]:[Mapping]],2,FALSE)</f>
        <v>UK</v>
      </c>
      <c r="L1359" s="6" t="str">
        <f>VLOOKUP(tblSalaries[[#This Row],[clean Country]],tblCountries[[Mapping]:[Region]],2,FALSE)</f>
        <v>Europe</v>
      </c>
      <c r="M1359" s="6">
        <f>VLOOKUP(tblSalaries[[#This Row],[clean Country]],tblCountries[[Mapping]:[geo_latitude]],3,FALSE)</f>
        <v>-3.2765753000000002</v>
      </c>
      <c r="N1359" s="6">
        <f>VLOOKUP(tblSalaries[[#This Row],[clean Country]],tblCountries[[Mapping]:[geo_latitude]],4,FALSE)</f>
        <v>54.702354499999998</v>
      </c>
      <c r="O1359" s="6" t="s">
        <v>18</v>
      </c>
      <c r="P1359" s="6">
        <v>8</v>
      </c>
      <c r="Q1359" s="6" t="str">
        <f>IF(tblSalaries[[#This Row],[Years of Experience]]&lt;5,"&lt;5",IF(tblSalaries[[#This Row],[Years of Experience]]&lt;10,"&lt;10",IF(tblSalaries[[#This Row],[Years of Experience]]&lt;15,"&lt;15",IF(tblSalaries[[#This Row],[Years of Experience]]&lt;20,"&lt;20"," &gt;20"))))</f>
        <v>&lt;10</v>
      </c>
      <c r="R1359" s="14">
        <v>1342</v>
      </c>
      <c r="S1359" s="14">
        <f>VLOOKUP(tblSalaries[[#This Row],[clean Country]],Table3[[Country]:[GNI]],2,FALSE)</f>
        <v>35840</v>
      </c>
      <c r="T1359" s="18">
        <f>tblSalaries[[#This Row],[Salary in USD]]/tblSalaries[[#This Row],[PPP GNI]]</f>
        <v>0.43978188394734491</v>
      </c>
      <c r="U1359" s="27">
        <f>IF(ISNUMBER(VLOOKUP(tblSalaries[[#This Row],[clean Country]],calc!$B$22:$C$127,2,TRUE)),tblSalaries[[#This Row],[Salary in USD]],0.001)</f>
        <v>15761.782720672842</v>
      </c>
    </row>
    <row r="1360" spans="2:21" ht="15" customHeight="1" x14ac:dyDescent="0.25">
      <c r="B1360" s="6" t="s">
        <v>2558</v>
      </c>
      <c r="C1360" s="7">
        <v>41055.251354166663</v>
      </c>
      <c r="D1360" s="8">
        <v>1300</v>
      </c>
      <c r="E1360" s="6">
        <v>15600</v>
      </c>
      <c r="F1360" s="6" t="s">
        <v>6</v>
      </c>
      <c r="G1360" s="9">
        <f>tblSalaries[[#This Row],[clean Salary (in local currency)]]*VLOOKUP(tblSalaries[[#This Row],[Currency]],tblXrate[],2,FALSE)</f>
        <v>15600</v>
      </c>
      <c r="H1360" s="6" t="s">
        <v>661</v>
      </c>
      <c r="I1360" s="6" t="s">
        <v>488</v>
      </c>
      <c r="J1360" s="6" t="s">
        <v>662</v>
      </c>
      <c r="K1360" s="6" t="str">
        <f>VLOOKUP(tblSalaries[[#This Row],[Where do you work]],tblCountries[[Actual]:[Mapping]],2,FALSE)</f>
        <v>Brazil</v>
      </c>
      <c r="L1360" s="6" t="str">
        <f>VLOOKUP(tblSalaries[[#This Row],[clean Country]],tblCountries[[Mapping]:[Region]],2,FALSE)</f>
        <v>Latin America</v>
      </c>
      <c r="M1360" s="6">
        <f>VLOOKUP(tblSalaries[[#This Row],[clean Country]],tblCountries[[Mapping]:[geo_latitude]],3,FALSE)</f>
        <v>-52.856287736986999</v>
      </c>
      <c r="N1360" s="6">
        <f>VLOOKUP(tblSalaries[[#This Row],[clean Country]],tblCountries[[Mapping]:[geo_latitude]],4,FALSE)</f>
        <v>-10.840474551047899</v>
      </c>
      <c r="O1360" s="6" t="s">
        <v>9</v>
      </c>
      <c r="P1360" s="6">
        <v>20</v>
      </c>
      <c r="Q1360" s="6" t="str">
        <f>IF(tblSalaries[[#This Row],[Years of Experience]]&lt;5,"&lt;5",IF(tblSalaries[[#This Row],[Years of Experience]]&lt;10,"&lt;10",IF(tblSalaries[[#This Row],[Years of Experience]]&lt;15,"&lt;15",IF(tblSalaries[[#This Row],[Years of Experience]]&lt;20,"&lt;20"," &gt;20"))))</f>
        <v xml:space="preserve"> &gt;20</v>
      </c>
      <c r="R1360" s="14">
        <v>1343</v>
      </c>
      <c r="S1360" s="14">
        <f>VLOOKUP(tblSalaries[[#This Row],[clean Country]],Table3[[Country]:[GNI]],2,FALSE)</f>
        <v>11000</v>
      </c>
      <c r="T1360" s="18">
        <f>tblSalaries[[#This Row],[Salary in USD]]/tblSalaries[[#This Row],[PPP GNI]]</f>
        <v>1.4181818181818182</v>
      </c>
      <c r="U1360" s="27">
        <f>IF(ISNUMBER(VLOOKUP(tblSalaries[[#This Row],[clean Country]],calc!$B$22:$C$127,2,TRUE)),tblSalaries[[#This Row],[Salary in USD]],0.001)</f>
        <v>15600</v>
      </c>
    </row>
    <row r="1361" spans="2:21" ht="15" customHeight="1" x14ac:dyDescent="0.25">
      <c r="B1361" s="6" t="s">
        <v>2892</v>
      </c>
      <c r="C1361" s="7">
        <v>41056.642824074072</v>
      </c>
      <c r="D1361" s="8">
        <v>1300</v>
      </c>
      <c r="E1361" s="6">
        <v>15600</v>
      </c>
      <c r="F1361" s="6" t="s">
        <v>6</v>
      </c>
      <c r="G1361" s="9">
        <f>tblSalaries[[#This Row],[clean Salary (in local currency)]]*VLOOKUP(tblSalaries[[#This Row],[Currency]],tblXrate[],2,FALSE)</f>
        <v>15600</v>
      </c>
      <c r="H1361" s="6" t="s">
        <v>1042</v>
      </c>
      <c r="I1361" s="6" t="s">
        <v>488</v>
      </c>
      <c r="J1361" s="6" t="s">
        <v>1043</v>
      </c>
      <c r="K1361" s="6" t="str">
        <f>VLOOKUP(tblSalaries[[#This Row],[Where do you work]],tblCountries[[Actual]:[Mapping]],2,FALSE)</f>
        <v xml:space="preserve">Kuwait </v>
      </c>
      <c r="L1361" s="6" t="str">
        <f>VLOOKUP(tblSalaries[[#This Row],[clean Country]],tblCountries[[Mapping]:[Region]],2,FALSE)</f>
        <v>MENA</v>
      </c>
      <c r="M1361" s="6">
        <f>VLOOKUP(tblSalaries[[#This Row],[clean Country]],tblCountries[[Mapping]:[geo_latitude]],3,FALSE)</f>
        <v>47.754882648013997</v>
      </c>
      <c r="N1361" s="6">
        <f>VLOOKUP(tblSalaries[[#This Row],[clean Country]],tblCountries[[Mapping]:[geo_latitude]],4,FALSE)</f>
        <v>29.3357408462503</v>
      </c>
      <c r="O1361" s="6" t="s">
        <v>9</v>
      </c>
      <c r="P1361" s="6">
        <v>13</v>
      </c>
      <c r="Q1361" s="6" t="str">
        <f>IF(tblSalaries[[#This Row],[Years of Experience]]&lt;5,"&lt;5",IF(tblSalaries[[#This Row],[Years of Experience]]&lt;10,"&lt;10",IF(tblSalaries[[#This Row],[Years of Experience]]&lt;15,"&lt;15",IF(tblSalaries[[#This Row],[Years of Experience]]&lt;20,"&lt;20"," &gt;20"))))</f>
        <v>&lt;15</v>
      </c>
      <c r="R1361" s="14">
        <v>1344</v>
      </c>
      <c r="S1361" s="14" t="e">
        <f>VLOOKUP(tblSalaries[[#This Row],[clean Country]],Table3[[Country]:[GNI]],2,FALSE)</f>
        <v>#N/A</v>
      </c>
      <c r="T1361" s="18" t="e">
        <f>tblSalaries[[#This Row],[Salary in USD]]/tblSalaries[[#This Row],[PPP GNI]]</f>
        <v>#N/A</v>
      </c>
      <c r="U1361" s="27">
        <f>IF(ISNUMBER(VLOOKUP(tblSalaries[[#This Row],[clean Country]],calc!$B$22:$C$127,2,TRUE)),tblSalaries[[#This Row],[Salary in USD]],0.001)</f>
        <v>15600</v>
      </c>
    </row>
    <row r="1362" spans="2:21" ht="15" customHeight="1" x14ac:dyDescent="0.25">
      <c r="B1362" s="6" t="s">
        <v>2160</v>
      </c>
      <c r="C1362" s="7">
        <v>41055.031377314815</v>
      </c>
      <c r="D1362" s="8">
        <v>15500</v>
      </c>
      <c r="E1362" s="6">
        <v>15500</v>
      </c>
      <c r="F1362" s="6" t="s">
        <v>6</v>
      </c>
      <c r="G1362" s="9">
        <f>tblSalaries[[#This Row],[clean Salary (in local currency)]]*VLOOKUP(tblSalaries[[#This Row],[Currency]],tblXrate[],2,FALSE)</f>
        <v>15500</v>
      </c>
      <c r="H1362" s="6" t="s">
        <v>223</v>
      </c>
      <c r="I1362" s="6" t="s">
        <v>310</v>
      </c>
      <c r="J1362" s="6" t="s">
        <v>166</v>
      </c>
      <c r="K1362" s="6" t="str">
        <f>VLOOKUP(tblSalaries[[#This Row],[Where do you work]],tblCountries[[Actual]:[Mapping]],2,FALSE)</f>
        <v>Mexico</v>
      </c>
      <c r="L1362" s="6" t="str">
        <f>VLOOKUP(tblSalaries[[#This Row],[clean Country]],tblCountries[[Mapping]:[Region]],2,FALSE)</f>
        <v>Latin America</v>
      </c>
      <c r="M1362" s="6">
        <f>VLOOKUP(tblSalaries[[#This Row],[clean Country]],tblCountries[[Mapping]:[geo_latitude]],3,FALSE)</f>
        <v>-103.373900728424</v>
      </c>
      <c r="N1362" s="6">
        <f>VLOOKUP(tblSalaries[[#This Row],[clean Country]],tblCountries[[Mapping]:[geo_latitude]],4,FALSE)</f>
        <v>23.996424387451</v>
      </c>
      <c r="O1362" s="6" t="s">
        <v>13</v>
      </c>
      <c r="P1362" s="6"/>
      <c r="Q1362" s="6" t="str">
        <f>IF(tblSalaries[[#This Row],[Years of Experience]]&lt;5,"&lt;5",IF(tblSalaries[[#This Row],[Years of Experience]]&lt;10,"&lt;10",IF(tblSalaries[[#This Row],[Years of Experience]]&lt;15,"&lt;15",IF(tblSalaries[[#This Row],[Years of Experience]]&lt;20,"&lt;20"," &gt;20"))))</f>
        <v>&lt;5</v>
      </c>
      <c r="R1362" s="14">
        <v>1345</v>
      </c>
      <c r="S1362" s="14">
        <f>VLOOKUP(tblSalaries[[#This Row],[clean Country]],Table3[[Country]:[GNI]],2,FALSE)</f>
        <v>14400</v>
      </c>
      <c r="T1362" s="18">
        <f>tblSalaries[[#This Row],[Salary in USD]]/tblSalaries[[#This Row],[PPP GNI]]</f>
        <v>1.0763888888888888</v>
      </c>
      <c r="U1362" s="27">
        <f>IF(ISNUMBER(VLOOKUP(tblSalaries[[#This Row],[clean Country]],calc!$B$22:$C$127,2,TRUE)),tblSalaries[[#This Row],[Salary in USD]],0.001)</f>
        <v>15500</v>
      </c>
    </row>
    <row r="1363" spans="2:21" ht="15" customHeight="1" x14ac:dyDescent="0.25">
      <c r="B1363" s="6" t="s">
        <v>2813</v>
      </c>
      <c r="C1363" s="7">
        <v>41055.946666666663</v>
      </c>
      <c r="D1363" s="8">
        <v>15500</v>
      </c>
      <c r="E1363" s="6">
        <v>15500</v>
      </c>
      <c r="F1363" s="6" t="s">
        <v>6</v>
      </c>
      <c r="G1363" s="9">
        <f>tblSalaries[[#This Row],[clean Salary (in local currency)]]*VLOOKUP(tblSalaries[[#This Row],[Currency]],tblXrate[],2,FALSE)</f>
        <v>15500</v>
      </c>
      <c r="H1363" s="6" t="s">
        <v>279</v>
      </c>
      <c r="I1363" s="6" t="s">
        <v>279</v>
      </c>
      <c r="J1363" s="6" t="s">
        <v>8</v>
      </c>
      <c r="K1363" s="6" t="str">
        <f>VLOOKUP(tblSalaries[[#This Row],[Where do you work]],tblCountries[[Actual]:[Mapping]],2,FALSE)</f>
        <v>India</v>
      </c>
      <c r="L1363" s="6" t="str">
        <f>VLOOKUP(tblSalaries[[#This Row],[clean Country]],tblCountries[[Mapping]:[Region]],2,FALSE)</f>
        <v>Asia</v>
      </c>
      <c r="M1363" s="6">
        <f>VLOOKUP(tblSalaries[[#This Row],[clean Country]],tblCountries[[Mapping]:[geo_latitude]],3,FALSE)</f>
        <v>79.718824157759499</v>
      </c>
      <c r="N1363" s="6">
        <f>VLOOKUP(tblSalaries[[#This Row],[clean Country]],tblCountries[[Mapping]:[geo_latitude]],4,FALSE)</f>
        <v>22.134914550529199</v>
      </c>
      <c r="O1363" s="6" t="s">
        <v>25</v>
      </c>
      <c r="P1363" s="6">
        <v>3</v>
      </c>
      <c r="Q1363" s="6" t="str">
        <f>IF(tblSalaries[[#This Row],[Years of Experience]]&lt;5,"&lt;5",IF(tblSalaries[[#This Row],[Years of Experience]]&lt;10,"&lt;10",IF(tblSalaries[[#This Row],[Years of Experience]]&lt;15,"&lt;15",IF(tblSalaries[[#This Row],[Years of Experience]]&lt;20,"&lt;20"," &gt;20"))))</f>
        <v>&lt;5</v>
      </c>
      <c r="R1363" s="14">
        <v>1346</v>
      </c>
      <c r="S1363" s="14">
        <f>VLOOKUP(tblSalaries[[#This Row],[clean Country]],Table3[[Country]:[GNI]],2,FALSE)</f>
        <v>3400</v>
      </c>
      <c r="T1363" s="18">
        <f>tblSalaries[[#This Row],[Salary in USD]]/tblSalaries[[#This Row],[PPP GNI]]</f>
        <v>4.5588235294117645</v>
      </c>
      <c r="U1363" s="27">
        <f>IF(ISNUMBER(VLOOKUP(tblSalaries[[#This Row],[clean Country]],calc!$B$22:$C$127,2,TRUE)),tblSalaries[[#This Row],[Salary in USD]],0.001)</f>
        <v>15500</v>
      </c>
    </row>
    <row r="1364" spans="2:21" ht="15" customHeight="1" x14ac:dyDescent="0.25">
      <c r="B1364" s="6" t="s">
        <v>3146</v>
      </c>
      <c r="C1364" s="7">
        <v>41057.939918981479</v>
      </c>
      <c r="D1364" s="8">
        <v>600000</v>
      </c>
      <c r="E1364" s="6">
        <v>600000</v>
      </c>
      <c r="F1364" s="6" t="s">
        <v>3986</v>
      </c>
      <c r="G1364" s="9">
        <f>tblSalaries[[#This Row],[clean Salary (in local currency)]]*VLOOKUP(tblSalaries[[#This Row],[Currency]],tblXrate[],2,FALSE)</f>
        <v>15404.364569961488</v>
      </c>
      <c r="H1364" s="6" t="s">
        <v>1305</v>
      </c>
      <c r="I1364" s="6" t="s">
        <v>20</v>
      </c>
      <c r="J1364" s="6" t="s">
        <v>1306</v>
      </c>
      <c r="K1364" s="6" t="str">
        <f>VLOOKUP(tblSalaries[[#This Row],[Where do you work]],tblCountries[[Actual]:[Mapping]],2,FALSE)</f>
        <v>Republica Dominicana</v>
      </c>
      <c r="L1364" s="6" t="str">
        <f>VLOOKUP(tblSalaries[[#This Row],[clean Country]],tblCountries[[Mapping]:[Region]],2,FALSE)</f>
        <v>Latin America</v>
      </c>
      <c r="M1364" s="6">
        <f>VLOOKUP(tblSalaries[[#This Row],[clean Country]],tblCountries[[Mapping]:[geo_latitude]],3,FALSE)</f>
        <v>-70.301270599999995</v>
      </c>
      <c r="N1364" s="6">
        <f>VLOOKUP(tblSalaries[[#This Row],[clean Country]],tblCountries[[Mapping]:[geo_latitude]],4,FALSE)</f>
        <v>19.094175199999999</v>
      </c>
      <c r="O1364" s="6" t="s">
        <v>13</v>
      </c>
      <c r="P1364" s="6">
        <v>3</v>
      </c>
      <c r="Q1364" s="6" t="str">
        <f>IF(tblSalaries[[#This Row],[Years of Experience]]&lt;5,"&lt;5",IF(tblSalaries[[#This Row],[Years of Experience]]&lt;10,"&lt;10",IF(tblSalaries[[#This Row],[Years of Experience]]&lt;15,"&lt;15",IF(tblSalaries[[#This Row],[Years of Experience]]&lt;20,"&lt;20"," &gt;20"))))</f>
        <v>&lt;5</v>
      </c>
      <c r="R1364" s="14">
        <v>1347</v>
      </c>
      <c r="S1364" s="14" t="e">
        <f>VLOOKUP(tblSalaries[[#This Row],[clean Country]],Table3[[Country]:[GNI]],2,FALSE)</f>
        <v>#N/A</v>
      </c>
      <c r="T1364" s="18" t="e">
        <f>tblSalaries[[#This Row],[Salary in USD]]/tblSalaries[[#This Row],[PPP GNI]]</f>
        <v>#N/A</v>
      </c>
      <c r="U1364" s="27">
        <f>IF(ISNUMBER(VLOOKUP(tblSalaries[[#This Row],[clean Country]],calc!$B$22:$C$127,2,TRUE)),tblSalaries[[#This Row],[Salary in USD]],0.001)</f>
        <v>15404.364569961488</v>
      </c>
    </row>
    <row r="1365" spans="2:21" ht="15" customHeight="1" x14ac:dyDescent="0.25">
      <c r="B1365" s="6" t="s">
        <v>2242</v>
      </c>
      <c r="C1365" s="7">
        <v>41055.043240740742</v>
      </c>
      <c r="D1365" s="8" t="s">
        <v>313</v>
      </c>
      <c r="E1365" s="6">
        <v>12000</v>
      </c>
      <c r="F1365" s="6" t="s">
        <v>22</v>
      </c>
      <c r="G1365" s="9">
        <f>tblSalaries[[#This Row],[clean Salary (in local currency)]]*VLOOKUP(tblSalaries[[#This Row],[Currency]],tblXrate[],2,FALSE)</f>
        <v>15244.793267899293</v>
      </c>
      <c r="H1365" s="6" t="s">
        <v>314</v>
      </c>
      <c r="I1365" s="6" t="s">
        <v>67</v>
      </c>
      <c r="J1365" s="6" t="s">
        <v>30</v>
      </c>
      <c r="K1365" s="6" t="str">
        <f>VLOOKUP(tblSalaries[[#This Row],[Where do you work]],tblCountries[[Actual]:[Mapping]],2,FALSE)</f>
        <v>Portugal</v>
      </c>
      <c r="L1365" s="6" t="str">
        <f>VLOOKUP(tblSalaries[[#This Row],[clean Country]],tblCountries[[Mapping]:[Region]],2,FALSE)</f>
        <v>Europe</v>
      </c>
      <c r="M1365" s="6">
        <f>VLOOKUP(tblSalaries[[#This Row],[clean Country]],tblCountries[[Mapping]:[geo_latitude]],3,FALSE)</f>
        <v>-13.1379437689524</v>
      </c>
      <c r="N1365" s="6">
        <f>VLOOKUP(tblSalaries[[#This Row],[clean Country]],tblCountries[[Mapping]:[geo_latitude]],4,FALSE)</f>
        <v>38.742054043614601</v>
      </c>
      <c r="O1365" s="6" t="s">
        <v>13</v>
      </c>
      <c r="P1365" s="6"/>
      <c r="Q1365" s="6" t="str">
        <f>IF(tblSalaries[[#This Row],[Years of Experience]]&lt;5,"&lt;5",IF(tblSalaries[[#This Row],[Years of Experience]]&lt;10,"&lt;10",IF(tblSalaries[[#This Row],[Years of Experience]]&lt;15,"&lt;15",IF(tblSalaries[[#This Row],[Years of Experience]]&lt;20,"&lt;20"," &gt;20"))))</f>
        <v>&lt;5</v>
      </c>
      <c r="R1365" s="14">
        <v>1348</v>
      </c>
      <c r="S1365" s="14">
        <f>VLOOKUP(tblSalaries[[#This Row],[clean Country]],Table3[[Country]:[GNI]],2,FALSE)</f>
        <v>24590</v>
      </c>
      <c r="T1365" s="18">
        <f>tblSalaries[[#This Row],[Salary in USD]]/tblSalaries[[#This Row],[PPP GNI]]</f>
        <v>0.61995905928829986</v>
      </c>
      <c r="U1365" s="27">
        <f>IF(ISNUMBER(VLOOKUP(tblSalaries[[#This Row],[clean Country]],calc!$B$22:$C$127,2,TRUE)),tblSalaries[[#This Row],[Salary in USD]],0.001)</f>
        <v>15244.793267899293</v>
      </c>
    </row>
    <row r="1366" spans="2:21" ht="15" customHeight="1" x14ac:dyDescent="0.25">
      <c r="B1366" s="6" t="s">
        <v>2985</v>
      </c>
      <c r="C1366" s="7">
        <v>41057.427395833336</v>
      </c>
      <c r="D1366" s="8" t="s">
        <v>1129</v>
      </c>
      <c r="E1366" s="6">
        <v>48000</v>
      </c>
      <c r="F1366" s="6" t="s">
        <v>3939</v>
      </c>
      <c r="G1366" s="9">
        <f>tblSalaries[[#This Row],[clean Salary (in local currency)]]*VLOOKUP(tblSalaries[[#This Row],[Currency]],tblXrate[],2,FALSE)</f>
        <v>15206.427249917633</v>
      </c>
      <c r="H1366" s="6" t="s">
        <v>1130</v>
      </c>
      <c r="I1366" s="6" t="s">
        <v>52</v>
      </c>
      <c r="J1366" s="6" t="s">
        <v>1131</v>
      </c>
      <c r="K1366" s="6" t="str">
        <f>VLOOKUP(tblSalaries[[#This Row],[Where do you work]],tblCountries[[Actual]:[Mapping]],2,FALSE)</f>
        <v>malaysia</v>
      </c>
      <c r="L1366" s="6" t="str">
        <f>VLOOKUP(tblSalaries[[#This Row],[clean Country]],tblCountries[[Mapping]:[Region]],2,FALSE)</f>
        <v>Asia</v>
      </c>
      <c r="M1366" s="6">
        <f>VLOOKUP(tblSalaries[[#This Row],[clean Country]],tblCountries[[Mapping]:[geo_latitude]],3,FALSE)</f>
        <v>109.53118856002099</v>
      </c>
      <c r="N1366" s="6">
        <f>VLOOKUP(tblSalaries[[#This Row],[clean Country]],tblCountries[[Mapping]:[geo_latitude]],4,FALSE)</f>
        <v>3.9161170879931002</v>
      </c>
      <c r="O1366" s="6" t="s">
        <v>9</v>
      </c>
      <c r="P1366" s="6">
        <v>2</v>
      </c>
      <c r="Q1366" s="6" t="str">
        <f>IF(tblSalaries[[#This Row],[Years of Experience]]&lt;5,"&lt;5",IF(tblSalaries[[#This Row],[Years of Experience]]&lt;10,"&lt;10",IF(tblSalaries[[#This Row],[Years of Experience]]&lt;15,"&lt;15",IF(tblSalaries[[#This Row],[Years of Experience]]&lt;20,"&lt;20"," &gt;20"))))</f>
        <v>&lt;5</v>
      </c>
      <c r="R1366" s="14">
        <v>1349</v>
      </c>
      <c r="S1366" s="14">
        <f>VLOOKUP(tblSalaries[[#This Row],[clean Country]],Table3[[Country]:[GNI]],2,FALSE)</f>
        <v>14220</v>
      </c>
      <c r="T1366" s="18">
        <f>tblSalaries[[#This Row],[Salary in USD]]/tblSalaries[[#This Row],[PPP GNI]]</f>
        <v>1.0693690049168518</v>
      </c>
      <c r="U1366" s="27">
        <f>IF(ISNUMBER(VLOOKUP(tblSalaries[[#This Row],[clean Country]],calc!$B$22:$C$127,2,TRUE)),tblSalaries[[#This Row],[Salary in USD]],0.001)</f>
        <v>15206.427249917633</v>
      </c>
    </row>
    <row r="1367" spans="2:21" ht="15" customHeight="1" x14ac:dyDescent="0.25">
      <c r="B1367" s="6" t="s">
        <v>3127</v>
      </c>
      <c r="C1367" s="7">
        <v>41057.809074074074</v>
      </c>
      <c r="D1367" s="8" t="s">
        <v>1279</v>
      </c>
      <c r="E1367" s="6">
        <v>853000</v>
      </c>
      <c r="F1367" s="6" t="s">
        <v>40</v>
      </c>
      <c r="G1367" s="9">
        <f>tblSalaries[[#This Row],[clean Salary (in local currency)]]*VLOOKUP(tblSalaries[[#This Row],[Currency]],tblXrate[],2,FALSE)</f>
        <v>15190.15293438851</v>
      </c>
      <c r="H1367" s="6" t="s">
        <v>1280</v>
      </c>
      <c r="I1367" s="6" t="s">
        <v>20</v>
      </c>
      <c r="J1367" s="6" t="s">
        <v>8</v>
      </c>
      <c r="K1367" s="6" t="str">
        <f>VLOOKUP(tblSalaries[[#This Row],[Where do you work]],tblCountries[[Actual]:[Mapping]],2,FALSE)</f>
        <v>India</v>
      </c>
      <c r="L1367" s="6" t="str">
        <f>VLOOKUP(tblSalaries[[#This Row],[clean Country]],tblCountries[[Mapping]:[Region]],2,FALSE)</f>
        <v>Asia</v>
      </c>
      <c r="M1367" s="6">
        <f>VLOOKUP(tblSalaries[[#This Row],[clean Country]],tblCountries[[Mapping]:[geo_latitude]],3,FALSE)</f>
        <v>79.718824157759499</v>
      </c>
      <c r="N1367" s="6">
        <f>VLOOKUP(tblSalaries[[#This Row],[clean Country]],tblCountries[[Mapping]:[geo_latitude]],4,FALSE)</f>
        <v>22.134914550529199</v>
      </c>
      <c r="O1367" s="6" t="s">
        <v>18</v>
      </c>
      <c r="P1367" s="6">
        <v>6</v>
      </c>
      <c r="Q1367" s="6" t="str">
        <f>IF(tblSalaries[[#This Row],[Years of Experience]]&lt;5,"&lt;5",IF(tblSalaries[[#This Row],[Years of Experience]]&lt;10,"&lt;10",IF(tblSalaries[[#This Row],[Years of Experience]]&lt;15,"&lt;15",IF(tblSalaries[[#This Row],[Years of Experience]]&lt;20,"&lt;20"," &gt;20"))))</f>
        <v>&lt;10</v>
      </c>
      <c r="R1367" s="14">
        <v>1350</v>
      </c>
      <c r="S1367" s="14">
        <f>VLOOKUP(tblSalaries[[#This Row],[clean Country]],Table3[[Country]:[GNI]],2,FALSE)</f>
        <v>3400</v>
      </c>
      <c r="T1367" s="18">
        <f>tblSalaries[[#This Row],[Salary in USD]]/tblSalaries[[#This Row],[PPP GNI]]</f>
        <v>4.4676920395260327</v>
      </c>
      <c r="U1367" s="27">
        <f>IF(ISNUMBER(VLOOKUP(tblSalaries[[#This Row],[clean Country]],calc!$B$22:$C$127,2,TRUE)),tblSalaries[[#This Row],[Salary in USD]],0.001)</f>
        <v>15190.15293438851</v>
      </c>
    </row>
    <row r="1368" spans="2:21" ht="15" customHeight="1" x14ac:dyDescent="0.25">
      <c r="B1368" s="6" t="s">
        <v>2610</v>
      </c>
      <c r="C1368" s="7">
        <v>41055.4452662037</v>
      </c>
      <c r="D1368" s="8" t="s">
        <v>717</v>
      </c>
      <c r="E1368" s="6">
        <v>850000</v>
      </c>
      <c r="F1368" s="6" t="s">
        <v>40</v>
      </c>
      <c r="G1368" s="9">
        <f>tblSalaries[[#This Row],[clean Salary (in local currency)]]*VLOOKUP(tblSalaries[[#This Row],[Currency]],tblXrate[],2,FALSE)</f>
        <v>15136.729184326183</v>
      </c>
      <c r="H1368" s="6" t="s">
        <v>108</v>
      </c>
      <c r="I1368" s="6" t="s">
        <v>20</v>
      </c>
      <c r="J1368" s="6" t="s">
        <v>8</v>
      </c>
      <c r="K1368" s="6" t="str">
        <f>VLOOKUP(tblSalaries[[#This Row],[Where do you work]],tblCountries[[Actual]:[Mapping]],2,FALSE)</f>
        <v>India</v>
      </c>
      <c r="L1368" s="6" t="str">
        <f>VLOOKUP(tblSalaries[[#This Row],[clean Country]],tblCountries[[Mapping]:[Region]],2,FALSE)</f>
        <v>Asia</v>
      </c>
      <c r="M1368" s="6">
        <f>VLOOKUP(tblSalaries[[#This Row],[clean Country]],tblCountries[[Mapping]:[geo_latitude]],3,FALSE)</f>
        <v>79.718824157759499</v>
      </c>
      <c r="N1368" s="6">
        <f>VLOOKUP(tblSalaries[[#This Row],[clean Country]],tblCountries[[Mapping]:[geo_latitude]],4,FALSE)</f>
        <v>22.134914550529199</v>
      </c>
      <c r="O1368" s="6" t="s">
        <v>9</v>
      </c>
      <c r="P1368" s="6">
        <v>6</v>
      </c>
      <c r="Q1368" s="6" t="str">
        <f>IF(tblSalaries[[#This Row],[Years of Experience]]&lt;5,"&lt;5",IF(tblSalaries[[#This Row],[Years of Experience]]&lt;10,"&lt;10",IF(tblSalaries[[#This Row],[Years of Experience]]&lt;15,"&lt;15",IF(tblSalaries[[#This Row],[Years of Experience]]&lt;20,"&lt;20"," &gt;20"))))</f>
        <v>&lt;10</v>
      </c>
      <c r="R1368" s="14">
        <v>1351</v>
      </c>
      <c r="S1368" s="14">
        <f>VLOOKUP(tblSalaries[[#This Row],[clean Country]],Table3[[Country]:[GNI]],2,FALSE)</f>
        <v>3400</v>
      </c>
      <c r="T1368" s="18">
        <f>tblSalaries[[#This Row],[Salary in USD]]/tblSalaries[[#This Row],[PPP GNI]]</f>
        <v>4.4519791718606418</v>
      </c>
      <c r="U1368" s="27">
        <f>IF(ISNUMBER(VLOOKUP(tblSalaries[[#This Row],[clean Country]],calc!$B$22:$C$127,2,TRUE)),tblSalaries[[#This Row],[Salary in USD]],0.001)</f>
        <v>15136.729184326183</v>
      </c>
    </row>
    <row r="1369" spans="2:21" ht="15" customHeight="1" x14ac:dyDescent="0.25">
      <c r="B1369" s="6" t="s">
        <v>2798</v>
      </c>
      <c r="C1369" s="7">
        <v>41055.893761574072</v>
      </c>
      <c r="D1369" s="8">
        <v>850000</v>
      </c>
      <c r="E1369" s="6">
        <v>850000</v>
      </c>
      <c r="F1369" s="6" t="s">
        <v>40</v>
      </c>
      <c r="G1369" s="9">
        <f>tblSalaries[[#This Row],[clean Salary (in local currency)]]*VLOOKUP(tblSalaries[[#This Row],[Currency]],tblXrate[],2,FALSE)</f>
        <v>15136.729184326183</v>
      </c>
      <c r="H1369" s="6" t="s">
        <v>926</v>
      </c>
      <c r="I1369" s="6" t="s">
        <v>20</v>
      </c>
      <c r="J1369" s="6" t="s">
        <v>8</v>
      </c>
      <c r="K1369" s="6" t="str">
        <f>VLOOKUP(tblSalaries[[#This Row],[Where do you work]],tblCountries[[Actual]:[Mapping]],2,FALSE)</f>
        <v>India</v>
      </c>
      <c r="L1369" s="6" t="str">
        <f>VLOOKUP(tblSalaries[[#This Row],[clean Country]],tblCountries[[Mapping]:[Region]],2,FALSE)</f>
        <v>Asia</v>
      </c>
      <c r="M1369" s="6">
        <f>VLOOKUP(tblSalaries[[#This Row],[clean Country]],tblCountries[[Mapping]:[geo_latitude]],3,FALSE)</f>
        <v>79.718824157759499</v>
      </c>
      <c r="N1369" s="6">
        <f>VLOOKUP(tblSalaries[[#This Row],[clean Country]],tblCountries[[Mapping]:[geo_latitude]],4,FALSE)</f>
        <v>22.134914550529199</v>
      </c>
      <c r="O1369" s="6" t="s">
        <v>9</v>
      </c>
      <c r="P1369" s="6">
        <v>2</v>
      </c>
      <c r="Q1369" s="6" t="str">
        <f>IF(tblSalaries[[#This Row],[Years of Experience]]&lt;5,"&lt;5",IF(tblSalaries[[#This Row],[Years of Experience]]&lt;10,"&lt;10",IF(tblSalaries[[#This Row],[Years of Experience]]&lt;15,"&lt;15",IF(tblSalaries[[#This Row],[Years of Experience]]&lt;20,"&lt;20"," &gt;20"))))</f>
        <v>&lt;5</v>
      </c>
      <c r="R1369" s="14">
        <v>1352</v>
      </c>
      <c r="S1369" s="14">
        <f>VLOOKUP(tblSalaries[[#This Row],[clean Country]],Table3[[Country]:[GNI]],2,FALSE)</f>
        <v>3400</v>
      </c>
      <c r="T1369" s="18">
        <f>tblSalaries[[#This Row],[Salary in USD]]/tblSalaries[[#This Row],[PPP GNI]]</f>
        <v>4.4519791718606418</v>
      </c>
      <c r="U1369" s="27">
        <f>IF(ISNUMBER(VLOOKUP(tblSalaries[[#This Row],[clean Country]],calc!$B$22:$C$127,2,TRUE)),tblSalaries[[#This Row],[Salary in USD]],0.001)</f>
        <v>15136.729184326183</v>
      </c>
    </row>
    <row r="1370" spans="2:21" ht="15" customHeight="1" x14ac:dyDescent="0.25">
      <c r="B1370" s="6" t="s">
        <v>2890</v>
      </c>
      <c r="C1370" s="7">
        <v>41056.621874999997</v>
      </c>
      <c r="D1370" s="8" t="s">
        <v>717</v>
      </c>
      <c r="E1370" s="6">
        <v>850000</v>
      </c>
      <c r="F1370" s="6" t="s">
        <v>40</v>
      </c>
      <c r="G1370" s="9">
        <f>tblSalaries[[#This Row],[clean Salary (in local currency)]]*VLOOKUP(tblSalaries[[#This Row],[Currency]],tblXrate[],2,FALSE)</f>
        <v>15136.729184326183</v>
      </c>
      <c r="H1370" s="6" t="s">
        <v>1022</v>
      </c>
      <c r="I1370" s="6" t="s">
        <v>52</v>
      </c>
      <c r="J1370" s="6" t="s">
        <v>8</v>
      </c>
      <c r="K1370" s="6" t="str">
        <f>VLOOKUP(tblSalaries[[#This Row],[Where do you work]],tblCountries[[Actual]:[Mapping]],2,FALSE)</f>
        <v>India</v>
      </c>
      <c r="L1370" s="6" t="str">
        <f>VLOOKUP(tblSalaries[[#This Row],[clean Country]],tblCountries[[Mapping]:[Region]],2,FALSE)</f>
        <v>Asia</v>
      </c>
      <c r="M1370" s="6">
        <f>VLOOKUP(tblSalaries[[#This Row],[clean Country]],tblCountries[[Mapping]:[geo_latitude]],3,FALSE)</f>
        <v>79.718824157759499</v>
      </c>
      <c r="N1370" s="6">
        <f>VLOOKUP(tblSalaries[[#This Row],[clean Country]],tblCountries[[Mapping]:[geo_latitude]],4,FALSE)</f>
        <v>22.134914550529199</v>
      </c>
      <c r="O1370" s="6" t="s">
        <v>18</v>
      </c>
      <c r="P1370" s="6">
        <v>3</v>
      </c>
      <c r="Q1370" s="6" t="str">
        <f>IF(tblSalaries[[#This Row],[Years of Experience]]&lt;5,"&lt;5",IF(tblSalaries[[#This Row],[Years of Experience]]&lt;10,"&lt;10",IF(tblSalaries[[#This Row],[Years of Experience]]&lt;15,"&lt;15",IF(tblSalaries[[#This Row],[Years of Experience]]&lt;20,"&lt;20"," &gt;20"))))</f>
        <v>&lt;5</v>
      </c>
      <c r="R1370" s="14">
        <v>1353</v>
      </c>
      <c r="S1370" s="14">
        <f>VLOOKUP(tblSalaries[[#This Row],[clean Country]],Table3[[Country]:[GNI]],2,FALSE)</f>
        <v>3400</v>
      </c>
      <c r="T1370" s="18">
        <f>tblSalaries[[#This Row],[Salary in USD]]/tblSalaries[[#This Row],[PPP GNI]]</f>
        <v>4.4519791718606418</v>
      </c>
      <c r="U1370" s="27">
        <f>IF(ISNUMBER(VLOOKUP(tblSalaries[[#This Row],[clean Country]],calc!$B$22:$C$127,2,TRUE)),tblSalaries[[#This Row],[Salary in USD]],0.001)</f>
        <v>15136.729184326183</v>
      </c>
    </row>
    <row r="1371" spans="2:21" ht="15" customHeight="1" x14ac:dyDescent="0.25">
      <c r="B1371" s="6" t="s">
        <v>3544</v>
      </c>
      <c r="C1371" s="7">
        <v>41061.130219907405</v>
      </c>
      <c r="D1371" s="8" t="s">
        <v>1723</v>
      </c>
      <c r="E1371" s="6">
        <v>850000</v>
      </c>
      <c r="F1371" s="6" t="s">
        <v>40</v>
      </c>
      <c r="G1371" s="9">
        <f>tblSalaries[[#This Row],[clean Salary (in local currency)]]*VLOOKUP(tblSalaries[[#This Row],[Currency]],tblXrate[],2,FALSE)</f>
        <v>15136.729184326183</v>
      </c>
      <c r="H1371" s="6" t="s">
        <v>1724</v>
      </c>
      <c r="I1371" s="6" t="s">
        <v>20</v>
      </c>
      <c r="J1371" s="6" t="s">
        <v>8</v>
      </c>
      <c r="K1371" s="6" t="str">
        <f>VLOOKUP(tblSalaries[[#This Row],[Where do you work]],tblCountries[[Actual]:[Mapping]],2,FALSE)</f>
        <v>India</v>
      </c>
      <c r="L1371" s="6" t="str">
        <f>VLOOKUP(tblSalaries[[#This Row],[clean Country]],tblCountries[[Mapping]:[Region]],2,FALSE)</f>
        <v>Asia</v>
      </c>
      <c r="M1371" s="6">
        <f>VLOOKUP(tblSalaries[[#This Row],[clean Country]],tblCountries[[Mapping]:[geo_latitude]],3,FALSE)</f>
        <v>79.718824157759499</v>
      </c>
      <c r="N1371" s="6">
        <f>VLOOKUP(tblSalaries[[#This Row],[clean Country]],tblCountries[[Mapping]:[geo_latitude]],4,FALSE)</f>
        <v>22.134914550529199</v>
      </c>
      <c r="O1371" s="6" t="s">
        <v>9</v>
      </c>
      <c r="P1371" s="6">
        <v>5</v>
      </c>
      <c r="Q1371" s="6" t="str">
        <f>IF(tblSalaries[[#This Row],[Years of Experience]]&lt;5,"&lt;5",IF(tblSalaries[[#This Row],[Years of Experience]]&lt;10,"&lt;10",IF(tblSalaries[[#This Row],[Years of Experience]]&lt;15,"&lt;15",IF(tblSalaries[[#This Row],[Years of Experience]]&lt;20,"&lt;20"," &gt;20"))))</f>
        <v>&lt;10</v>
      </c>
      <c r="R1371" s="14">
        <v>1354</v>
      </c>
      <c r="S1371" s="14">
        <f>VLOOKUP(tblSalaries[[#This Row],[clean Country]],Table3[[Country]:[GNI]],2,FALSE)</f>
        <v>3400</v>
      </c>
      <c r="T1371" s="18">
        <f>tblSalaries[[#This Row],[Salary in USD]]/tblSalaries[[#This Row],[PPP GNI]]</f>
        <v>4.4519791718606418</v>
      </c>
      <c r="U1371" s="27">
        <f>IF(ISNUMBER(VLOOKUP(tblSalaries[[#This Row],[clean Country]],calc!$B$22:$C$127,2,TRUE)),tblSalaries[[#This Row],[Salary in USD]],0.001)</f>
        <v>15136.729184326183</v>
      </c>
    </row>
    <row r="1372" spans="2:21" ht="15" customHeight="1" x14ac:dyDescent="0.25">
      <c r="B1372" s="6" t="s">
        <v>2589</v>
      </c>
      <c r="C1372" s="7">
        <v>41055.340775462966</v>
      </c>
      <c r="D1372" s="8">
        <v>8000</v>
      </c>
      <c r="E1372" s="6">
        <v>96000</v>
      </c>
      <c r="F1372" s="6" t="s">
        <v>3910</v>
      </c>
      <c r="G1372" s="9">
        <f>tblSalaries[[#This Row],[clean Salary (in local currency)]]*VLOOKUP(tblSalaries[[#This Row],[Currency]],tblXrate[],2,FALSE)</f>
        <v>15092.18020692008</v>
      </c>
      <c r="H1372" s="6" t="s">
        <v>689</v>
      </c>
      <c r="I1372" s="6" t="s">
        <v>310</v>
      </c>
      <c r="J1372" s="6" t="s">
        <v>690</v>
      </c>
      <c r="K1372" s="6" t="str">
        <f>VLOOKUP(tblSalaries[[#This Row],[Where do you work]],tblCountries[[Actual]:[Mapping]],2,FALSE)</f>
        <v>china</v>
      </c>
      <c r="L1372" s="6" t="str">
        <f>VLOOKUP(tblSalaries[[#This Row],[clean Country]],tblCountries[[Mapping]:[Region]],2,FALSE)</f>
        <v>Asia</v>
      </c>
      <c r="M1372" s="6">
        <f>VLOOKUP(tblSalaries[[#This Row],[clean Country]],tblCountries[[Mapping]:[geo_latitude]],3,FALSE)</f>
        <v>104.23279283729499</v>
      </c>
      <c r="N1372" s="6">
        <f>VLOOKUP(tblSalaries[[#This Row],[clean Country]],tblCountries[[Mapping]:[geo_latitude]],4,FALSE)</f>
        <v>36.422562051468503</v>
      </c>
      <c r="O1372" s="6" t="s">
        <v>9</v>
      </c>
      <c r="P1372" s="6">
        <v>10</v>
      </c>
      <c r="Q1372" s="6" t="str">
        <f>IF(tblSalaries[[#This Row],[Years of Experience]]&lt;5,"&lt;5",IF(tblSalaries[[#This Row],[Years of Experience]]&lt;10,"&lt;10",IF(tblSalaries[[#This Row],[Years of Experience]]&lt;15,"&lt;15",IF(tblSalaries[[#This Row],[Years of Experience]]&lt;20,"&lt;20"," &gt;20"))))</f>
        <v>&lt;15</v>
      </c>
      <c r="R1372" s="14">
        <v>1355</v>
      </c>
      <c r="S1372" s="14">
        <f>VLOOKUP(tblSalaries[[#This Row],[clean Country]],Table3[[Country]:[GNI]],2,FALSE)</f>
        <v>7640</v>
      </c>
      <c r="T1372" s="18">
        <f>tblSalaries[[#This Row],[Salary in USD]]/tblSalaries[[#This Row],[PPP GNI]]</f>
        <v>1.9754162574502723</v>
      </c>
      <c r="U1372" s="27">
        <f>IF(ISNUMBER(VLOOKUP(tblSalaries[[#This Row],[clean Country]],calc!$B$22:$C$127,2,TRUE)),tblSalaries[[#This Row],[Salary in USD]],0.001)</f>
        <v>15092.18020692008</v>
      </c>
    </row>
    <row r="1373" spans="2:21" ht="15" customHeight="1" x14ac:dyDescent="0.25">
      <c r="B1373" s="6" t="s">
        <v>2010</v>
      </c>
      <c r="C1373" s="7">
        <v>41054.13417824074</v>
      </c>
      <c r="D1373" s="8" t="s">
        <v>10</v>
      </c>
      <c r="E1373" s="6">
        <v>15000</v>
      </c>
      <c r="F1373" s="6" t="s">
        <v>6</v>
      </c>
      <c r="G1373" s="9">
        <f>tblSalaries[[#This Row],[clean Salary (in local currency)]]*VLOOKUP(tblSalaries[[#This Row],[Currency]],tblXrate[],2,FALSE)</f>
        <v>15000</v>
      </c>
      <c r="H1373" s="6" t="s">
        <v>11</v>
      </c>
      <c r="I1373" s="6" t="s">
        <v>488</v>
      </c>
      <c r="J1373" s="6" t="s">
        <v>12</v>
      </c>
      <c r="K1373" s="6" t="str">
        <f>VLOOKUP(tblSalaries[[#This Row],[Where do you work]],tblCountries[[Actual]:[Mapping]],2,FALSE)</f>
        <v>Croatia</v>
      </c>
      <c r="L1373" s="6" t="str">
        <f>VLOOKUP(tblSalaries[[#This Row],[clean Country]],tblCountries[[Mapping]:[Region]],2,FALSE)</f>
        <v>Europe</v>
      </c>
      <c r="M1373" s="6">
        <f>VLOOKUP(tblSalaries[[#This Row],[clean Country]],tblCountries[[Mapping]:[geo_latitude]],3,FALSE)</f>
        <v>16.126998701523</v>
      </c>
      <c r="N1373" s="6">
        <f>VLOOKUP(tblSalaries[[#This Row],[clean Country]],tblCountries[[Mapping]:[geo_latitude]],4,FALSE)</f>
        <v>44.541880312877502</v>
      </c>
      <c r="O1373" s="6" t="s">
        <v>13</v>
      </c>
      <c r="P1373" s="6"/>
      <c r="Q1373" s="6" t="str">
        <f>IF(tblSalaries[[#This Row],[Years of Experience]]&lt;5,"&lt;5",IF(tblSalaries[[#This Row],[Years of Experience]]&lt;10,"&lt;10",IF(tblSalaries[[#This Row],[Years of Experience]]&lt;15,"&lt;15",IF(tblSalaries[[#This Row],[Years of Experience]]&lt;20,"&lt;20"," &gt;20"))))</f>
        <v>&lt;5</v>
      </c>
      <c r="R1373" s="14">
        <v>1356</v>
      </c>
      <c r="S1373" s="14">
        <f>VLOOKUP(tblSalaries[[#This Row],[clean Country]],Table3[[Country]:[GNI]],2,FALSE)</f>
        <v>18890</v>
      </c>
      <c r="T1373" s="18">
        <f>tblSalaries[[#This Row],[Salary in USD]]/tblSalaries[[#This Row],[PPP GNI]]</f>
        <v>0.79407093700370568</v>
      </c>
      <c r="U1373" s="27">
        <f>IF(ISNUMBER(VLOOKUP(tblSalaries[[#This Row],[clean Country]],calc!$B$22:$C$127,2,TRUE)),tblSalaries[[#This Row],[Salary in USD]],0.001)</f>
        <v>15000</v>
      </c>
    </row>
    <row r="1374" spans="2:21" ht="15" customHeight="1" x14ac:dyDescent="0.25">
      <c r="B1374" s="6" t="s">
        <v>2082</v>
      </c>
      <c r="C1374" s="7">
        <v>41054.967002314814</v>
      </c>
      <c r="D1374" s="8">
        <v>15000</v>
      </c>
      <c r="E1374" s="6">
        <v>15000</v>
      </c>
      <c r="F1374" s="6" t="s">
        <v>6</v>
      </c>
      <c r="G1374" s="9">
        <f>tblSalaries[[#This Row],[clean Salary (in local currency)]]*VLOOKUP(tblSalaries[[#This Row],[Currency]],tblXrate[],2,FALSE)</f>
        <v>15000</v>
      </c>
      <c r="H1374" s="6" t="s">
        <v>128</v>
      </c>
      <c r="I1374" s="6" t="s">
        <v>356</v>
      </c>
      <c r="J1374" s="6" t="s">
        <v>15</v>
      </c>
      <c r="K1374" s="6" t="str">
        <f>VLOOKUP(tblSalaries[[#This Row],[Where do you work]],tblCountries[[Actual]:[Mapping]],2,FALSE)</f>
        <v>USA</v>
      </c>
      <c r="L1374" s="6" t="str">
        <f>VLOOKUP(tblSalaries[[#This Row],[clean Country]],tblCountries[[Mapping]:[Region]],2,FALSE)</f>
        <v>America</v>
      </c>
      <c r="M1374" s="6">
        <f>VLOOKUP(tblSalaries[[#This Row],[clean Country]],tblCountries[[Mapping]:[geo_latitude]],3,FALSE)</f>
        <v>-100.37109375</v>
      </c>
      <c r="N1374" s="6">
        <f>VLOOKUP(tblSalaries[[#This Row],[clean Country]],tblCountries[[Mapping]:[geo_latitude]],4,FALSE)</f>
        <v>40.580584664127599</v>
      </c>
      <c r="O1374" s="6" t="s">
        <v>13</v>
      </c>
      <c r="P1374" s="6"/>
      <c r="Q1374" s="6" t="str">
        <f>IF(tblSalaries[[#This Row],[Years of Experience]]&lt;5,"&lt;5",IF(tblSalaries[[#This Row],[Years of Experience]]&lt;10,"&lt;10",IF(tblSalaries[[#This Row],[Years of Experience]]&lt;15,"&lt;15",IF(tblSalaries[[#This Row],[Years of Experience]]&lt;20,"&lt;20"," &gt;20"))))</f>
        <v>&lt;5</v>
      </c>
      <c r="R1374" s="14">
        <v>1357</v>
      </c>
      <c r="S1374" s="14">
        <f>VLOOKUP(tblSalaries[[#This Row],[clean Country]],Table3[[Country]:[GNI]],2,FALSE)</f>
        <v>47310</v>
      </c>
      <c r="T1374" s="18">
        <f>tblSalaries[[#This Row],[Salary in USD]]/tblSalaries[[#This Row],[PPP GNI]]</f>
        <v>0.31705770450221943</v>
      </c>
      <c r="U1374" s="27">
        <f>IF(ISNUMBER(VLOOKUP(tblSalaries[[#This Row],[clean Country]],calc!$B$22:$C$127,2,TRUE)),tblSalaries[[#This Row],[Salary in USD]],0.001)</f>
        <v>1E-3</v>
      </c>
    </row>
    <row r="1375" spans="2:21" ht="15" customHeight="1" x14ac:dyDescent="0.25">
      <c r="B1375" s="6" t="s">
        <v>2287</v>
      </c>
      <c r="C1375" s="7">
        <v>41055.052372685182</v>
      </c>
      <c r="D1375" s="8">
        <v>15000</v>
      </c>
      <c r="E1375" s="6">
        <v>15000</v>
      </c>
      <c r="F1375" s="6" t="s">
        <v>6</v>
      </c>
      <c r="G1375" s="9">
        <f>tblSalaries[[#This Row],[clean Salary (in local currency)]]*VLOOKUP(tblSalaries[[#This Row],[Currency]],tblXrate[],2,FALSE)</f>
        <v>15000</v>
      </c>
      <c r="H1375" s="6" t="s">
        <v>354</v>
      </c>
      <c r="I1375" s="6" t="s">
        <v>52</v>
      </c>
      <c r="J1375" s="6" t="s">
        <v>15</v>
      </c>
      <c r="K1375" s="6" t="str">
        <f>VLOOKUP(tblSalaries[[#This Row],[Where do you work]],tblCountries[[Actual]:[Mapping]],2,FALSE)</f>
        <v>USA</v>
      </c>
      <c r="L1375" s="6" t="str">
        <f>VLOOKUP(tblSalaries[[#This Row],[clean Country]],tblCountries[[Mapping]:[Region]],2,FALSE)</f>
        <v>America</v>
      </c>
      <c r="M1375" s="6">
        <f>VLOOKUP(tblSalaries[[#This Row],[clean Country]],tblCountries[[Mapping]:[geo_latitude]],3,FALSE)</f>
        <v>-100.37109375</v>
      </c>
      <c r="N1375" s="6">
        <f>VLOOKUP(tblSalaries[[#This Row],[clean Country]],tblCountries[[Mapping]:[geo_latitude]],4,FALSE)</f>
        <v>40.580584664127599</v>
      </c>
      <c r="O1375" s="6" t="s">
        <v>18</v>
      </c>
      <c r="P1375" s="6"/>
      <c r="Q1375" s="6" t="str">
        <f>IF(tblSalaries[[#This Row],[Years of Experience]]&lt;5,"&lt;5",IF(tblSalaries[[#This Row],[Years of Experience]]&lt;10,"&lt;10",IF(tblSalaries[[#This Row],[Years of Experience]]&lt;15,"&lt;15",IF(tblSalaries[[#This Row],[Years of Experience]]&lt;20,"&lt;20"," &gt;20"))))</f>
        <v>&lt;5</v>
      </c>
      <c r="R1375" s="14">
        <v>1358</v>
      </c>
      <c r="S1375" s="14">
        <f>VLOOKUP(tblSalaries[[#This Row],[clean Country]],Table3[[Country]:[GNI]],2,FALSE)</f>
        <v>47310</v>
      </c>
      <c r="T1375" s="18">
        <f>tblSalaries[[#This Row],[Salary in USD]]/tblSalaries[[#This Row],[PPP GNI]]</f>
        <v>0.31705770450221943</v>
      </c>
      <c r="U1375" s="27">
        <f>IF(ISNUMBER(VLOOKUP(tblSalaries[[#This Row],[clean Country]],calc!$B$22:$C$127,2,TRUE)),tblSalaries[[#This Row],[Salary in USD]],0.001)</f>
        <v>1E-3</v>
      </c>
    </row>
    <row r="1376" spans="2:21" ht="15" customHeight="1" x14ac:dyDescent="0.25">
      <c r="B1376" s="6" t="s">
        <v>2385</v>
      </c>
      <c r="C1376" s="7">
        <v>41055.083194444444</v>
      </c>
      <c r="D1376" s="8">
        <v>15000</v>
      </c>
      <c r="E1376" s="6">
        <v>15000</v>
      </c>
      <c r="F1376" s="6" t="s">
        <v>6</v>
      </c>
      <c r="G1376" s="9">
        <f>tblSalaries[[#This Row],[clean Salary (in local currency)]]*VLOOKUP(tblSalaries[[#This Row],[Currency]],tblXrate[],2,FALSE)</f>
        <v>15000</v>
      </c>
      <c r="H1376" s="6" t="s">
        <v>467</v>
      </c>
      <c r="I1376" s="6" t="s">
        <v>3999</v>
      </c>
      <c r="J1376" s="6" t="s">
        <v>27</v>
      </c>
      <c r="K1376" s="6" t="str">
        <f>VLOOKUP(tblSalaries[[#This Row],[Where do you work]],tblCountries[[Actual]:[Mapping]],2,FALSE)</f>
        <v>Ukraine</v>
      </c>
      <c r="L1376" s="6" t="str">
        <f>VLOOKUP(tblSalaries[[#This Row],[clean Country]],tblCountries[[Mapping]:[Region]],2,FALSE)</f>
        <v>Europe</v>
      </c>
      <c r="M1376" s="6">
        <f>VLOOKUP(tblSalaries[[#This Row],[clean Country]],tblCountries[[Mapping]:[geo_latitude]],3,FALSE)</f>
        <v>31.617912802973901</v>
      </c>
      <c r="N1376" s="6">
        <f>VLOOKUP(tblSalaries[[#This Row],[clean Country]],tblCountries[[Mapping]:[geo_latitude]],4,FALSE)</f>
        <v>48.769300182878801</v>
      </c>
      <c r="O1376" s="6" t="s">
        <v>18</v>
      </c>
      <c r="P1376" s="6"/>
      <c r="Q1376" s="6" t="str">
        <f>IF(tblSalaries[[#This Row],[Years of Experience]]&lt;5,"&lt;5",IF(tblSalaries[[#This Row],[Years of Experience]]&lt;10,"&lt;10",IF(tblSalaries[[#This Row],[Years of Experience]]&lt;15,"&lt;15",IF(tblSalaries[[#This Row],[Years of Experience]]&lt;20,"&lt;20"," &gt;20"))))</f>
        <v>&lt;5</v>
      </c>
      <c r="R1376" s="14">
        <v>1359</v>
      </c>
      <c r="S1376" s="14">
        <f>VLOOKUP(tblSalaries[[#This Row],[clean Country]],Table3[[Country]:[GNI]],2,FALSE)</f>
        <v>6620</v>
      </c>
      <c r="T1376" s="18">
        <f>tblSalaries[[#This Row],[Salary in USD]]/tblSalaries[[#This Row],[PPP GNI]]</f>
        <v>2.2658610271903323</v>
      </c>
      <c r="U1376" s="27">
        <f>IF(ISNUMBER(VLOOKUP(tblSalaries[[#This Row],[clean Country]],calc!$B$22:$C$127,2,TRUE)),tblSalaries[[#This Row],[Salary in USD]],0.001)</f>
        <v>15000</v>
      </c>
    </row>
    <row r="1377" spans="2:21" ht="15" customHeight="1" x14ac:dyDescent="0.25">
      <c r="B1377" s="6" t="s">
        <v>2519</v>
      </c>
      <c r="C1377" s="7">
        <v>41055.192164351851</v>
      </c>
      <c r="D1377" s="8">
        <v>15000</v>
      </c>
      <c r="E1377" s="6">
        <v>15000</v>
      </c>
      <c r="F1377" s="6" t="s">
        <v>6</v>
      </c>
      <c r="G1377" s="9">
        <f>tblSalaries[[#This Row],[clean Salary (in local currency)]]*VLOOKUP(tblSalaries[[#This Row],[Currency]],tblXrate[],2,FALSE)</f>
        <v>15000</v>
      </c>
      <c r="H1377" s="6" t="s">
        <v>622</v>
      </c>
      <c r="I1377" s="6" t="s">
        <v>52</v>
      </c>
      <c r="J1377" s="6" t="s">
        <v>8</v>
      </c>
      <c r="K1377" s="6" t="str">
        <f>VLOOKUP(tblSalaries[[#This Row],[Where do you work]],tblCountries[[Actual]:[Mapping]],2,FALSE)</f>
        <v>India</v>
      </c>
      <c r="L1377" s="6" t="str">
        <f>VLOOKUP(tblSalaries[[#This Row],[clean Country]],tblCountries[[Mapping]:[Region]],2,FALSE)</f>
        <v>Asia</v>
      </c>
      <c r="M1377" s="6">
        <f>VLOOKUP(tblSalaries[[#This Row],[clean Country]],tblCountries[[Mapping]:[geo_latitude]],3,FALSE)</f>
        <v>79.718824157759499</v>
      </c>
      <c r="N1377" s="6">
        <f>VLOOKUP(tblSalaries[[#This Row],[clean Country]],tblCountries[[Mapping]:[geo_latitude]],4,FALSE)</f>
        <v>22.134914550529199</v>
      </c>
      <c r="O1377" s="6" t="s">
        <v>9</v>
      </c>
      <c r="P1377" s="6"/>
      <c r="Q1377" s="6" t="str">
        <f>IF(tblSalaries[[#This Row],[Years of Experience]]&lt;5,"&lt;5",IF(tblSalaries[[#This Row],[Years of Experience]]&lt;10,"&lt;10",IF(tblSalaries[[#This Row],[Years of Experience]]&lt;15,"&lt;15",IF(tblSalaries[[#This Row],[Years of Experience]]&lt;20,"&lt;20"," &gt;20"))))</f>
        <v>&lt;5</v>
      </c>
      <c r="R1377" s="14">
        <v>1360</v>
      </c>
      <c r="S1377" s="14">
        <f>VLOOKUP(tblSalaries[[#This Row],[clean Country]],Table3[[Country]:[GNI]],2,FALSE)</f>
        <v>3400</v>
      </c>
      <c r="T1377" s="18">
        <f>tblSalaries[[#This Row],[Salary in USD]]/tblSalaries[[#This Row],[PPP GNI]]</f>
        <v>4.4117647058823533</v>
      </c>
      <c r="U1377" s="27">
        <f>IF(ISNUMBER(VLOOKUP(tblSalaries[[#This Row],[clean Country]],calc!$B$22:$C$127,2,TRUE)),tblSalaries[[#This Row],[Salary in USD]],0.001)</f>
        <v>15000</v>
      </c>
    </row>
    <row r="1378" spans="2:21" ht="15" customHeight="1" x14ac:dyDescent="0.25">
      <c r="B1378" s="6" t="s">
        <v>2651</v>
      </c>
      <c r="C1378" s="7">
        <v>41055.518437500003</v>
      </c>
      <c r="D1378" s="8">
        <v>15000</v>
      </c>
      <c r="E1378" s="6">
        <v>15000</v>
      </c>
      <c r="F1378" s="6" t="s">
        <v>6</v>
      </c>
      <c r="G1378" s="9">
        <f>tblSalaries[[#This Row],[clean Salary (in local currency)]]*VLOOKUP(tblSalaries[[#This Row],[Currency]],tblXrate[],2,FALSE)</f>
        <v>15000</v>
      </c>
      <c r="H1378" s="6" t="s">
        <v>721</v>
      </c>
      <c r="I1378" s="6" t="s">
        <v>3999</v>
      </c>
      <c r="J1378" s="6" t="s">
        <v>8</v>
      </c>
      <c r="K1378" s="6" t="str">
        <f>VLOOKUP(tblSalaries[[#This Row],[Where do you work]],tblCountries[[Actual]:[Mapping]],2,FALSE)</f>
        <v>India</v>
      </c>
      <c r="L1378" s="6" t="str">
        <f>VLOOKUP(tblSalaries[[#This Row],[clean Country]],tblCountries[[Mapping]:[Region]],2,FALSE)</f>
        <v>Asia</v>
      </c>
      <c r="M1378" s="6">
        <f>VLOOKUP(tblSalaries[[#This Row],[clean Country]],tblCountries[[Mapping]:[geo_latitude]],3,FALSE)</f>
        <v>79.718824157759499</v>
      </c>
      <c r="N1378" s="6">
        <f>VLOOKUP(tblSalaries[[#This Row],[clean Country]],tblCountries[[Mapping]:[geo_latitude]],4,FALSE)</f>
        <v>22.134914550529199</v>
      </c>
      <c r="O1378" s="6" t="s">
        <v>13</v>
      </c>
      <c r="P1378" s="6">
        <v>2</v>
      </c>
      <c r="Q1378" s="6" t="str">
        <f>IF(tblSalaries[[#This Row],[Years of Experience]]&lt;5,"&lt;5",IF(tblSalaries[[#This Row],[Years of Experience]]&lt;10,"&lt;10",IF(tblSalaries[[#This Row],[Years of Experience]]&lt;15,"&lt;15",IF(tblSalaries[[#This Row],[Years of Experience]]&lt;20,"&lt;20"," &gt;20"))))</f>
        <v>&lt;5</v>
      </c>
      <c r="R1378" s="14">
        <v>1361</v>
      </c>
      <c r="S1378" s="14">
        <f>VLOOKUP(tblSalaries[[#This Row],[clean Country]],Table3[[Country]:[GNI]],2,FALSE)</f>
        <v>3400</v>
      </c>
      <c r="T1378" s="18">
        <f>tblSalaries[[#This Row],[Salary in USD]]/tblSalaries[[#This Row],[PPP GNI]]</f>
        <v>4.4117647058823533</v>
      </c>
      <c r="U1378" s="27">
        <f>IF(ISNUMBER(VLOOKUP(tblSalaries[[#This Row],[clean Country]],calc!$B$22:$C$127,2,TRUE)),tblSalaries[[#This Row],[Salary in USD]],0.001)</f>
        <v>15000</v>
      </c>
    </row>
    <row r="1379" spans="2:21" ht="15" customHeight="1" x14ac:dyDescent="0.25">
      <c r="B1379" s="6" t="s">
        <v>2666</v>
      </c>
      <c r="C1379" s="7">
        <v>41055.537916666668</v>
      </c>
      <c r="D1379" s="8">
        <v>15000</v>
      </c>
      <c r="E1379" s="6">
        <v>15000</v>
      </c>
      <c r="F1379" s="6" t="s">
        <v>6</v>
      </c>
      <c r="G1379" s="9">
        <f>tblSalaries[[#This Row],[clean Salary (in local currency)]]*VLOOKUP(tblSalaries[[#This Row],[Currency]],tblXrate[],2,FALSE)</f>
        <v>15000</v>
      </c>
      <c r="H1379" s="6" t="s">
        <v>776</v>
      </c>
      <c r="I1379" s="6" t="s">
        <v>20</v>
      </c>
      <c r="J1379" s="6" t="s">
        <v>726</v>
      </c>
      <c r="K1379" s="6" t="str">
        <f>VLOOKUP(tblSalaries[[#This Row],[Where do you work]],tblCountries[[Actual]:[Mapping]],2,FALSE)</f>
        <v>Indonesia</v>
      </c>
      <c r="L1379" s="6" t="str">
        <f>VLOOKUP(tblSalaries[[#This Row],[clean Country]],tblCountries[[Mapping]:[Region]],2,FALSE)</f>
        <v>Asia</v>
      </c>
      <c r="M1379" s="6">
        <f>VLOOKUP(tblSalaries[[#This Row],[clean Country]],tblCountries[[Mapping]:[geo_latitude]],3,FALSE)</f>
        <v>118.74036008173201</v>
      </c>
      <c r="N1379" s="6">
        <f>VLOOKUP(tblSalaries[[#This Row],[clean Country]],tblCountries[[Mapping]:[geo_latitude]],4,FALSE)</f>
        <v>-3.1759486978616001</v>
      </c>
      <c r="O1379" s="6" t="s">
        <v>9</v>
      </c>
      <c r="P1379" s="6">
        <v>1</v>
      </c>
      <c r="Q1379" s="6" t="str">
        <f>IF(tblSalaries[[#This Row],[Years of Experience]]&lt;5,"&lt;5",IF(tblSalaries[[#This Row],[Years of Experience]]&lt;10,"&lt;10",IF(tblSalaries[[#This Row],[Years of Experience]]&lt;15,"&lt;15",IF(tblSalaries[[#This Row],[Years of Experience]]&lt;20,"&lt;20"," &gt;20"))))</f>
        <v>&lt;5</v>
      </c>
      <c r="R1379" s="14">
        <v>1362</v>
      </c>
      <c r="S1379" s="14">
        <f>VLOOKUP(tblSalaries[[#This Row],[clean Country]],Table3[[Country]:[GNI]],2,FALSE)</f>
        <v>4200</v>
      </c>
      <c r="T1379" s="18">
        <f>tblSalaries[[#This Row],[Salary in USD]]/tblSalaries[[#This Row],[PPP GNI]]</f>
        <v>3.5714285714285716</v>
      </c>
      <c r="U1379" s="27">
        <f>IF(ISNUMBER(VLOOKUP(tblSalaries[[#This Row],[clean Country]],calc!$B$22:$C$127,2,TRUE)),tblSalaries[[#This Row],[Salary in USD]],0.001)</f>
        <v>15000</v>
      </c>
    </row>
    <row r="1380" spans="2:21" ht="15" customHeight="1" x14ac:dyDescent="0.25">
      <c r="B1380" s="6" t="s">
        <v>2707</v>
      </c>
      <c r="C1380" s="7">
        <v>41055.597488425927</v>
      </c>
      <c r="D1380" s="8" t="s">
        <v>816</v>
      </c>
      <c r="E1380" s="6">
        <v>15000</v>
      </c>
      <c r="F1380" s="6" t="s">
        <v>6</v>
      </c>
      <c r="G1380" s="9">
        <f>tblSalaries[[#This Row],[clean Salary (in local currency)]]*VLOOKUP(tblSalaries[[#This Row],[Currency]],tblXrate[],2,FALSE)</f>
        <v>15000</v>
      </c>
      <c r="H1380" s="6" t="s">
        <v>817</v>
      </c>
      <c r="I1380" s="6" t="s">
        <v>310</v>
      </c>
      <c r="J1380" s="6" t="s">
        <v>818</v>
      </c>
      <c r="K1380" s="6" t="str">
        <f>VLOOKUP(tblSalaries[[#This Row],[Where do you work]],tblCountries[[Actual]:[Mapping]],2,FALSE)</f>
        <v>Lithuania</v>
      </c>
      <c r="L1380" s="6" t="str">
        <f>VLOOKUP(tblSalaries[[#This Row],[clean Country]],tblCountries[[Mapping]:[Region]],2,FALSE)</f>
        <v>Europe</v>
      </c>
      <c r="M1380" s="6">
        <f>VLOOKUP(tblSalaries[[#This Row],[clean Country]],tblCountries[[Mapping]:[geo_latitude]],3,FALSE)</f>
        <v>23.8005385912534</v>
      </c>
      <c r="N1380" s="6">
        <f>VLOOKUP(tblSalaries[[#This Row],[clean Country]],tblCountries[[Mapping]:[geo_latitude]],4,FALSE)</f>
        <v>55.347249464984003</v>
      </c>
      <c r="O1380" s="6" t="s">
        <v>9</v>
      </c>
      <c r="P1380" s="6">
        <v>2</v>
      </c>
      <c r="Q1380" s="6" t="str">
        <f>IF(tblSalaries[[#This Row],[Years of Experience]]&lt;5,"&lt;5",IF(tblSalaries[[#This Row],[Years of Experience]]&lt;10,"&lt;10",IF(tblSalaries[[#This Row],[Years of Experience]]&lt;15,"&lt;15",IF(tblSalaries[[#This Row],[Years of Experience]]&lt;20,"&lt;20"," &gt;20"))))</f>
        <v>&lt;5</v>
      </c>
      <c r="R1380" s="14">
        <v>1363</v>
      </c>
      <c r="S1380" s="14">
        <f>VLOOKUP(tblSalaries[[#This Row],[clean Country]],Table3[[Country]:[GNI]],2,FALSE)</f>
        <v>18060</v>
      </c>
      <c r="T1380" s="18">
        <f>tblSalaries[[#This Row],[Salary in USD]]/tblSalaries[[#This Row],[PPP GNI]]</f>
        <v>0.83056478405315615</v>
      </c>
      <c r="U1380" s="27">
        <f>IF(ISNUMBER(VLOOKUP(tblSalaries[[#This Row],[clean Country]],calc!$B$22:$C$127,2,TRUE)),tblSalaries[[#This Row],[Salary in USD]],0.001)</f>
        <v>15000</v>
      </c>
    </row>
    <row r="1381" spans="2:21" ht="15" customHeight="1" x14ac:dyDescent="0.25">
      <c r="B1381" s="6" t="s">
        <v>2737</v>
      </c>
      <c r="C1381" s="7">
        <v>41055.667986111112</v>
      </c>
      <c r="D1381" s="8">
        <v>15000</v>
      </c>
      <c r="E1381" s="6">
        <v>15000</v>
      </c>
      <c r="F1381" s="6" t="s">
        <v>6</v>
      </c>
      <c r="G1381" s="9">
        <f>tblSalaries[[#This Row],[clean Salary (in local currency)]]*VLOOKUP(tblSalaries[[#This Row],[Currency]],tblXrate[],2,FALSE)</f>
        <v>15000</v>
      </c>
      <c r="H1381" s="6" t="s">
        <v>854</v>
      </c>
      <c r="I1381" s="6" t="s">
        <v>488</v>
      </c>
      <c r="J1381" s="6" t="s">
        <v>8</v>
      </c>
      <c r="K1381" s="6" t="str">
        <f>VLOOKUP(tblSalaries[[#This Row],[Where do you work]],tblCountries[[Actual]:[Mapping]],2,FALSE)</f>
        <v>India</v>
      </c>
      <c r="L1381" s="6" t="str">
        <f>VLOOKUP(tblSalaries[[#This Row],[clean Country]],tblCountries[[Mapping]:[Region]],2,FALSE)</f>
        <v>Asia</v>
      </c>
      <c r="M1381" s="6">
        <f>VLOOKUP(tblSalaries[[#This Row],[clean Country]],tblCountries[[Mapping]:[geo_latitude]],3,FALSE)</f>
        <v>79.718824157759499</v>
      </c>
      <c r="N1381" s="6">
        <f>VLOOKUP(tblSalaries[[#This Row],[clean Country]],tblCountries[[Mapping]:[geo_latitude]],4,FALSE)</f>
        <v>22.134914550529199</v>
      </c>
      <c r="O1381" s="6" t="s">
        <v>18</v>
      </c>
      <c r="P1381" s="6">
        <v>2</v>
      </c>
      <c r="Q1381" s="6" t="str">
        <f>IF(tblSalaries[[#This Row],[Years of Experience]]&lt;5,"&lt;5",IF(tblSalaries[[#This Row],[Years of Experience]]&lt;10,"&lt;10",IF(tblSalaries[[#This Row],[Years of Experience]]&lt;15,"&lt;15",IF(tblSalaries[[#This Row],[Years of Experience]]&lt;20,"&lt;20"," &gt;20"))))</f>
        <v>&lt;5</v>
      </c>
      <c r="R1381" s="14">
        <v>1364</v>
      </c>
      <c r="S1381" s="14">
        <f>VLOOKUP(tblSalaries[[#This Row],[clean Country]],Table3[[Country]:[GNI]],2,FALSE)</f>
        <v>3400</v>
      </c>
      <c r="T1381" s="18">
        <f>tblSalaries[[#This Row],[Salary in USD]]/tblSalaries[[#This Row],[PPP GNI]]</f>
        <v>4.4117647058823533</v>
      </c>
      <c r="U1381" s="27">
        <f>IF(ISNUMBER(VLOOKUP(tblSalaries[[#This Row],[clean Country]],calc!$B$22:$C$127,2,TRUE)),tblSalaries[[#This Row],[Salary in USD]],0.001)</f>
        <v>15000</v>
      </c>
    </row>
    <row r="1382" spans="2:21" ht="15" customHeight="1" x14ac:dyDescent="0.25">
      <c r="B1382" s="6" t="s">
        <v>2952</v>
      </c>
      <c r="C1382" s="7">
        <v>41057.243981481479</v>
      </c>
      <c r="D1382" s="8">
        <v>15000</v>
      </c>
      <c r="E1382" s="6">
        <v>15000</v>
      </c>
      <c r="F1382" s="6" t="s">
        <v>6</v>
      </c>
      <c r="G1382" s="9">
        <f>tblSalaries[[#This Row],[clean Salary (in local currency)]]*VLOOKUP(tblSalaries[[#This Row],[Currency]],tblXrate[],2,FALSE)</f>
        <v>15000</v>
      </c>
      <c r="H1382" s="6" t="s">
        <v>1103</v>
      </c>
      <c r="I1382" s="6" t="s">
        <v>20</v>
      </c>
      <c r="J1382" s="6" t="s">
        <v>8</v>
      </c>
      <c r="K1382" s="6" t="str">
        <f>VLOOKUP(tblSalaries[[#This Row],[Where do you work]],tblCountries[[Actual]:[Mapping]],2,FALSE)</f>
        <v>India</v>
      </c>
      <c r="L1382" s="6" t="str">
        <f>VLOOKUP(tblSalaries[[#This Row],[clean Country]],tblCountries[[Mapping]:[Region]],2,FALSE)</f>
        <v>Asia</v>
      </c>
      <c r="M1382" s="6">
        <f>VLOOKUP(tblSalaries[[#This Row],[clean Country]],tblCountries[[Mapping]:[geo_latitude]],3,FALSE)</f>
        <v>79.718824157759499</v>
      </c>
      <c r="N1382" s="6">
        <f>VLOOKUP(tblSalaries[[#This Row],[clean Country]],tblCountries[[Mapping]:[geo_latitude]],4,FALSE)</f>
        <v>22.134914550529199</v>
      </c>
      <c r="O1382" s="6" t="s">
        <v>18</v>
      </c>
      <c r="P1382" s="6">
        <v>2</v>
      </c>
      <c r="Q1382" s="6" t="str">
        <f>IF(tblSalaries[[#This Row],[Years of Experience]]&lt;5,"&lt;5",IF(tblSalaries[[#This Row],[Years of Experience]]&lt;10,"&lt;10",IF(tblSalaries[[#This Row],[Years of Experience]]&lt;15,"&lt;15",IF(tblSalaries[[#This Row],[Years of Experience]]&lt;20,"&lt;20"," &gt;20"))))</f>
        <v>&lt;5</v>
      </c>
      <c r="R1382" s="14">
        <v>1365</v>
      </c>
      <c r="S1382" s="14">
        <f>VLOOKUP(tblSalaries[[#This Row],[clean Country]],Table3[[Country]:[GNI]],2,FALSE)</f>
        <v>3400</v>
      </c>
      <c r="T1382" s="18">
        <f>tblSalaries[[#This Row],[Salary in USD]]/tblSalaries[[#This Row],[PPP GNI]]</f>
        <v>4.4117647058823533</v>
      </c>
      <c r="U1382" s="27">
        <f>IF(ISNUMBER(VLOOKUP(tblSalaries[[#This Row],[clean Country]],calc!$B$22:$C$127,2,TRUE)),tblSalaries[[#This Row],[Salary in USD]],0.001)</f>
        <v>15000</v>
      </c>
    </row>
    <row r="1383" spans="2:21" ht="15" customHeight="1" x14ac:dyDescent="0.25">
      <c r="B1383" s="6" t="s">
        <v>3000</v>
      </c>
      <c r="C1383" s="7">
        <v>41057.486932870372</v>
      </c>
      <c r="D1383" s="8">
        <v>15000</v>
      </c>
      <c r="E1383" s="6">
        <v>15000</v>
      </c>
      <c r="F1383" s="6" t="s">
        <v>6</v>
      </c>
      <c r="G1383" s="9">
        <f>tblSalaries[[#This Row],[clean Salary (in local currency)]]*VLOOKUP(tblSalaries[[#This Row],[Currency]],tblXrate[],2,FALSE)</f>
        <v>15000</v>
      </c>
      <c r="H1383" s="6" t="s">
        <v>1150</v>
      </c>
      <c r="I1383" s="6" t="s">
        <v>52</v>
      </c>
      <c r="J1383" s="6" t="s">
        <v>8</v>
      </c>
      <c r="K1383" s="6" t="str">
        <f>VLOOKUP(tblSalaries[[#This Row],[Where do you work]],tblCountries[[Actual]:[Mapping]],2,FALSE)</f>
        <v>India</v>
      </c>
      <c r="L1383" s="6" t="str">
        <f>VLOOKUP(tblSalaries[[#This Row],[clean Country]],tblCountries[[Mapping]:[Region]],2,FALSE)</f>
        <v>Asia</v>
      </c>
      <c r="M1383" s="6">
        <f>VLOOKUP(tblSalaries[[#This Row],[clean Country]],tblCountries[[Mapping]:[geo_latitude]],3,FALSE)</f>
        <v>79.718824157759499</v>
      </c>
      <c r="N1383" s="6">
        <f>VLOOKUP(tblSalaries[[#This Row],[clean Country]],tblCountries[[Mapping]:[geo_latitude]],4,FALSE)</f>
        <v>22.134914550529199</v>
      </c>
      <c r="O1383" s="6" t="s">
        <v>9</v>
      </c>
      <c r="P1383" s="6">
        <v>4</v>
      </c>
      <c r="Q1383" s="6" t="str">
        <f>IF(tblSalaries[[#This Row],[Years of Experience]]&lt;5,"&lt;5",IF(tblSalaries[[#This Row],[Years of Experience]]&lt;10,"&lt;10",IF(tblSalaries[[#This Row],[Years of Experience]]&lt;15,"&lt;15",IF(tblSalaries[[#This Row],[Years of Experience]]&lt;20,"&lt;20"," &gt;20"))))</f>
        <v>&lt;5</v>
      </c>
      <c r="R1383" s="14">
        <v>1366</v>
      </c>
      <c r="S1383" s="14">
        <f>VLOOKUP(tblSalaries[[#This Row],[clean Country]],Table3[[Country]:[GNI]],2,FALSE)</f>
        <v>3400</v>
      </c>
      <c r="T1383" s="18">
        <f>tblSalaries[[#This Row],[Salary in USD]]/tblSalaries[[#This Row],[PPP GNI]]</f>
        <v>4.4117647058823533</v>
      </c>
      <c r="U1383" s="27">
        <f>IF(ISNUMBER(VLOOKUP(tblSalaries[[#This Row],[clean Country]],calc!$B$22:$C$127,2,TRUE)),tblSalaries[[#This Row],[Salary in USD]],0.001)</f>
        <v>15000</v>
      </c>
    </row>
    <row r="1384" spans="2:21" ht="15" customHeight="1" x14ac:dyDescent="0.25">
      <c r="B1384" s="6" t="s">
        <v>3269</v>
      </c>
      <c r="C1384" s="7">
        <v>41058.519918981481</v>
      </c>
      <c r="D1384" s="8">
        <v>15000</v>
      </c>
      <c r="E1384" s="6">
        <v>15000</v>
      </c>
      <c r="F1384" s="6" t="s">
        <v>6</v>
      </c>
      <c r="G1384" s="9">
        <f>tblSalaries[[#This Row],[clean Salary (in local currency)]]*VLOOKUP(tblSalaries[[#This Row],[Currency]],tblXrate[],2,FALSE)</f>
        <v>15000</v>
      </c>
      <c r="H1384" s="6" t="s">
        <v>1443</v>
      </c>
      <c r="I1384" s="6" t="s">
        <v>52</v>
      </c>
      <c r="J1384" s="6" t="s">
        <v>1444</v>
      </c>
      <c r="K1384" s="6" t="str">
        <f>VLOOKUP(tblSalaries[[#This Row],[Where do you work]],tblCountries[[Actual]:[Mapping]],2,FALSE)</f>
        <v>Myanmar</v>
      </c>
      <c r="L1384" s="6" t="str">
        <f>VLOOKUP(tblSalaries[[#This Row],[clean Country]],tblCountries[[Mapping]:[Region]],2,FALSE)</f>
        <v>Asia</v>
      </c>
      <c r="M1384" s="6">
        <f>VLOOKUP(tblSalaries[[#This Row],[clean Country]],tblCountries[[Mapping]:[geo_latitude]],3,FALSE)</f>
        <v>95.999965000000003</v>
      </c>
      <c r="N1384" s="6">
        <f>VLOOKUP(tblSalaries[[#This Row],[clean Country]],tblCountries[[Mapping]:[geo_latitude]],4,FALSE)</f>
        <v>17.175049699999999</v>
      </c>
      <c r="O1384" s="6" t="s">
        <v>9</v>
      </c>
      <c r="P1384" s="6">
        <v>10</v>
      </c>
      <c r="Q1384" s="6" t="str">
        <f>IF(tblSalaries[[#This Row],[Years of Experience]]&lt;5,"&lt;5",IF(tblSalaries[[#This Row],[Years of Experience]]&lt;10,"&lt;10",IF(tblSalaries[[#This Row],[Years of Experience]]&lt;15,"&lt;15",IF(tblSalaries[[#This Row],[Years of Experience]]&lt;20,"&lt;20"," &gt;20"))))</f>
        <v>&lt;15</v>
      </c>
      <c r="R1384" s="14">
        <v>1367</v>
      </c>
      <c r="S1384" s="14">
        <f>VLOOKUP(tblSalaries[[#This Row],[clean Country]],Table3[[Country]:[GNI]],2,FALSE)</f>
        <v>1950</v>
      </c>
      <c r="T1384" s="18">
        <f>tblSalaries[[#This Row],[Salary in USD]]/tblSalaries[[#This Row],[PPP GNI]]</f>
        <v>7.6923076923076925</v>
      </c>
      <c r="U1384" s="27">
        <f>IF(ISNUMBER(VLOOKUP(tblSalaries[[#This Row],[clean Country]],calc!$B$22:$C$127,2,TRUE)),tblSalaries[[#This Row],[Salary in USD]],0.001)</f>
        <v>15000</v>
      </c>
    </row>
    <row r="1385" spans="2:21" ht="15" customHeight="1" x14ac:dyDescent="0.25">
      <c r="B1385" s="6" t="s">
        <v>3473</v>
      </c>
      <c r="C1385" s="7">
        <v>41059.92454861111</v>
      </c>
      <c r="D1385" s="8" t="s">
        <v>816</v>
      </c>
      <c r="E1385" s="6">
        <v>15000</v>
      </c>
      <c r="F1385" s="6" t="s">
        <v>6</v>
      </c>
      <c r="G1385" s="9">
        <f>tblSalaries[[#This Row],[clean Salary (in local currency)]]*VLOOKUP(tblSalaries[[#This Row],[Currency]],tblXrate[],2,FALSE)</f>
        <v>15000</v>
      </c>
      <c r="H1385" s="6" t="s">
        <v>52</v>
      </c>
      <c r="I1385" s="6" t="s">
        <v>52</v>
      </c>
      <c r="J1385" s="6" t="s">
        <v>73</v>
      </c>
      <c r="K1385" s="6" t="str">
        <f>VLOOKUP(tblSalaries[[#This Row],[Where do you work]],tblCountries[[Actual]:[Mapping]],2,FALSE)</f>
        <v>Romania</v>
      </c>
      <c r="L1385" s="6" t="str">
        <f>VLOOKUP(tblSalaries[[#This Row],[clean Country]],tblCountries[[Mapping]:[Region]],2,FALSE)</f>
        <v>Europe</v>
      </c>
      <c r="M1385" s="6">
        <f>VLOOKUP(tblSalaries[[#This Row],[clean Country]],tblCountries[[Mapping]:[geo_latitude]],3,FALSE)</f>
        <v>25.074970241904701</v>
      </c>
      <c r="N1385" s="6">
        <f>VLOOKUP(tblSalaries[[#This Row],[clean Country]],tblCountries[[Mapping]:[geo_latitude]],4,FALSE)</f>
        <v>45.811115189921601</v>
      </c>
      <c r="O1385" s="6" t="s">
        <v>18</v>
      </c>
      <c r="P1385" s="6">
        <v>5</v>
      </c>
      <c r="Q1385" s="6" t="str">
        <f>IF(tblSalaries[[#This Row],[Years of Experience]]&lt;5,"&lt;5",IF(tblSalaries[[#This Row],[Years of Experience]]&lt;10,"&lt;10",IF(tblSalaries[[#This Row],[Years of Experience]]&lt;15,"&lt;15",IF(tblSalaries[[#This Row],[Years of Experience]]&lt;20,"&lt;20"," &gt;20"))))</f>
        <v>&lt;10</v>
      </c>
      <c r="R1385" s="14">
        <v>1368</v>
      </c>
      <c r="S1385" s="14">
        <f>VLOOKUP(tblSalaries[[#This Row],[clean Country]],Table3[[Country]:[GNI]],2,FALSE)</f>
        <v>14290</v>
      </c>
      <c r="T1385" s="18">
        <f>tblSalaries[[#This Row],[Salary in USD]]/tblSalaries[[#This Row],[PPP GNI]]</f>
        <v>1.0496850944716585</v>
      </c>
      <c r="U1385" s="27">
        <f>IF(ISNUMBER(VLOOKUP(tblSalaries[[#This Row],[clean Country]],calc!$B$22:$C$127,2,TRUE)),tblSalaries[[#This Row],[Salary in USD]],0.001)</f>
        <v>15000</v>
      </c>
    </row>
    <row r="1386" spans="2:21" ht="15" customHeight="1" x14ac:dyDescent="0.25">
      <c r="B1386" s="6" t="s">
        <v>3540</v>
      </c>
      <c r="C1386" s="7">
        <v>41061.074803240743</v>
      </c>
      <c r="D1386" s="8">
        <v>15000</v>
      </c>
      <c r="E1386" s="6">
        <v>15000</v>
      </c>
      <c r="F1386" s="6" t="s">
        <v>6</v>
      </c>
      <c r="G1386" s="9">
        <f>tblSalaries[[#This Row],[clean Salary (in local currency)]]*VLOOKUP(tblSalaries[[#This Row],[Currency]],tblXrate[],2,FALSE)</f>
        <v>15000</v>
      </c>
      <c r="H1386" s="6" t="s">
        <v>955</v>
      </c>
      <c r="I1386" s="6" t="s">
        <v>20</v>
      </c>
      <c r="J1386" s="6" t="s">
        <v>15</v>
      </c>
      <c r="K1386" s="6" t="str">
        <f>VLOOKUP(tblSalaries[[#This Row],[Where do you work]],tblCountries[[Actual]:[Mapping]],2,FALSE)</f>
        <v>USA</v>
      </c>
      <c r="L1386" s="6" t="str">
        <f>VLOOKUP(tblSalaries[[#This Row],[clean Country]],tblCountries[[Mapping]:[Region]],2,FALSE)</f>
        <v>America</v>
      </c>
      <c r="M1386" s="6">
        <f>VLOOKUP(tblSalaries[[#This Row],[clean Country]],tblCountries[[Mapping]:[geo_latitude]],3,FALSE)</f>
        <v>-100.37109375</v>
      </c>
      <c r="N1386" s="6">
        <f>VLOOKUP(tblSalaries[[#This Row],[clean Country]],tblCountries[[Mapping]:[geo_latitude]],4,FALSE)</f>
        <v>40.580584664127599</v>
      </c>
      <c r="O1386" s="6" t="s">
        <v>13</v>
      </c>
      <c r="P1386" s="6">
        <v>8</v>
      </c>
      <c r="Q1386" s="6" t="str">
        <f>IF(tblSalaries[[#This Row],[Years of Experience]]&lt;5,"&lt;5",IF(tblSalaries[[#This Row],[Years of Experience]]&lt;10,"&lt;10",IF(tblSalaries[[#This Row],[Years of Experience]]&lt;15,"&lt;15",IF(tblSalaries[[#This Row],[Years of Experience]]&lt;20,"&lt;20"," &gt;20"))))</f>
        <v>&lt;10</v>
      </c>
      <c r="R1386" s="14">
        <v>1369</v>
      </c>
      <c r="S1386" s="14">
        <f>VLOOKUP(tblSalaries[[#This Row],[clean Country]],Table3[[Country]:[GNI]],2,FALSE)</f>
        <v>47310</v>
      </c>
      <c r="T1386" s="18">
        <f>tblSalaries[[#This Row],[Salary in USD]]/tblSalaries[[#This Row],[PPP GNI]]</f>
        <v>0.31705770450221943</v>
      </c>
      <c r="U1386" s="27">
        <f>IF(ISNUMBER(VLOOKUP(tblSalaries[[#This Row],[clean Country]],calc!$B$22:$C$127,2,TRUE)),tblSalaries[[#This Row],[Salary in USD]],0.001)</f>
        <v>1E-3</v>
      </c>
    </row>
    <row r="1387" spans="2:21" ht="15" customHeight="1" x14ac:dyDescent="0.25">
      <c r="B1387" s="6" t="s">
        <v>3591</v>
      </c>
      <c r="C1387" s="7">
        <v>41062.582476851851</v>
      </c>
      <c r="D1387" s="8">
        <v>15000</v>
      </c>
      <c r="E1387" s="6">
        <v>15000</v>
      </c>
      <c r="F1387" s="6" t="s">
        <v>6</v>
      </c>
      <c r="G1387" s="9">
        <f>tblSalaries[[#This Row],[clean Salary (in local currency)]]*VLOOKUP(tblSalaries[[#This Row],[Currency]],tblXrate[],2,FALSE)</f>
        <v>15000</v>
      </c>
      <c r="H1387" s="6" t="s">
        <v>1760</v>
      </c>
      <c r="I1387" s="6" t="s">
        <v>20</v>
      </c>
      <c r="J1387" s="6" t="s">
        <v>8</v>
      </c>
      <c r="K1387" s="6" t="str">
        <f>VLOOKUP(tblSalaries[[#This Row],[Where do you work]],tblCountries[[Actual]:[Mapping]],2,FALSE)</f>
        <v>India</v>
      </c>
      <c r="L1387" s="6" t="str">
        <f>VLOOKUP(tblSalaries[[#This Row],[clean Country]],tblCountries[[Mapping]:[Region]],2,FALSE)</f>
        <v>Asia</v>
      </c>
      <c r="M1387" s="6">
        <f>VLOOKUP(tblSalaries[[#This Row],[clean Country]],tblCountries[[Mapping]:[geo_latitude]],3,FALSE)</f>
        <v>79.718824157759499</v>
      </c>
      <c r="N1387" s="6">
        <f>VLOOKUP(tblSalaries[[#This Row],[clean Country]],tblCountries[[Mapping]:[geo_latitude]],4,FALSE)</f>
        <v>22.134914550529199</v>
      </c>
      <c r="O1387" s="6" t="s">
        <v>9</v>
      </c>
      <c r="P1387" s="6">
        <v>5</v>
      </c>
      <c r="Q1387" s="6" t="str">
        <f>IF(tblSalaries[[#This Row],[Years of Experience]]&lt;5,"&lt;5",IF(tblSalaries[[#This Row],[Years of Experience]]&lt;10,"&lt;10",IF(tblSalaries[[#This Row],[Years of Experience]]&lt;15,"&lt;15",IF(tblSalaries[[#This Row],[Years of Experience]]&lt;20,"&lt;20"," &gt;20"))))</f>
        <v>&lt;10</v>
      </c>
      <c r="R1387" s="14">
        <v>1370</v>
      </c>
      <c r="S1387" s="14">
        <f>VLOOKUP(tblSalaries[[#This Row],[clean Country]],Table3[[Country]:[GNI]],2,FALSE)</f>
        <v>3400</v>
      </c>
      <c r="T1387" s="18">
        <f>tblSalaries[[#This Row],[Salary in USD]]/tblSalaries[[#This Row],[PPP GNI]]</f>
        <v>4.4117647058823533</v>
      </c>
      <c r="U1387" s="27">
        <f>IF(ISNUMBER(VLOOKUP(tblSalaries[[#This Row],[clean Country]],calc!$B$22:$C$127,2,TRUE)),tblSalaries[[#This Row],[Salary in USD]],0.001)</f>
        <v>15000</v>
      </c>
    </row>
    <row r="1388" spans="2:21" ht="15" customHeight="1" x14ac:dyDescent="0.25">
      <c r="B1388" s="6" t="s">
        <v>3614</v>
      </c>
      <c r="C1388" s="7">
        <v>41063.607592592591</v>
      </c>
      <c r="D1388" s="8">
        <v>15000</v>
      </c>
      <c r="E1388" s="6">
        <v>15000</v>
      </c>
      <c r="F1388" s="6" t="s">
        <v>6</v>
      </c>
      <c r="G1388" s="9">
        <f>tblSalaries[[#This Row],[clean Salary (in local currency)]]*VLOOKUP(tblSalaries[[#This Row],[Currency]],tblXrate[],2,FALSE)</f>
        <v>15000</v>
      </c>
      <c r="H1388" s="6" t="s">
        <v>1784</v>
      </c>
      <c r="I1388" s="6" t="s">
        <v>20</v>
      </c>
      <c r="J1388" s="6" t="s">
        <v>17</v>
      </c>
      <c r="K1388" s="6" t="str">
        <f>VLOOKUP(tblSalaries[[#This Row],[Where do you work]],tblCountries[[Actual]:[Mapping]],2,FALSE)</f>
        <v>Pakistan</v>
      </c>
      <c r="L1388" s="6" t="str">
        <f>VLOOKUP(tblSalaries[[#This Row],[clean Country]],tblCountries[[Mapping]:[Region]],2,FALSE)</f>
        <v>Asia</v>
      </c>
      <c r="M1388" s="6">
        <f>VLOOKUP(tblSalaries[[#This Row],[clean Country]],tblCountries[[Mapping]:[geo_latitude]],3,FALSE)</f>
        <v>71.247499000000005</v>
      </c>
      <c r="N1388" s="6">
        <f>VLOOKUP(tblSalaries[[#This Row],[clean Country]],tblCountries[[Mapping]:[geo_latitude]],4,FALSE)</f>
        <v>30.3308401</v>
      </c>
      <c r="O1388" s="6" t="s">
        <v>9</v>
      </c>
      <c r="P1388" s="6">
        <v>5</v>
      </c>
      <c r="Q1388" s="6" t="str">
        <f>IF(tblSalaries[[#This Row],[Years of Experience]]&lt;5,"&lt;5",IF(tblSalaries[[#This Row],[Years of Experience]]&lt;10,"&lt;10",IF(tblSalaries[[#This Row],[Years of Experience]]&lt;15,"&lt;15",IF(tblSalaries[[#This Row],[Years of Experience]]&lt;20,"&lt;20"," &gt;20"))))</f>
        <v>&lt;10</v>
      </c>
      <c r="R1388" s="14">
        <v>1371</v>
      </c>
      <c r="S1388" s="14">
        <f>VLOOKUP(tblSalaries[[#This Row],[clean Country]],Table3[[Country]:[GNI]],2,FALSE)</f>
        <v>2790</v>
      </c>
      <c r="T1388" s="18">
        <f>tblSalaries[[#This Row],[Salary in USD]]/tblSalaries[[#This Row],[PPP GNI]]</f>
        <v>5.376344086021505</v>
      </c>
      <c r="U1388" s="27">
        <f>IF(ISNUMBER(VLOOKUP(tblSalaries[[#This Row],[clean Country]],calc!$B$22:$C$127,2,TRUE)),tblSalaries[[#This Row],[Salary in USD]],0.001)</f>
        <v>15000</v>
      </c>
    </row>
    <row r="1389" spans="2:21" ht="15" customHeight="1" x14ac:dyDescent="0.25">
      <c r="B1389" s="6" t="s">
        <v>3795</v>
      </c>
      <c r="C1389" s="7">
        <v>41073.72415509259</v>
      </c>
      <c r="D1389" s="8">
        <v>15000</v>
      </c>
      <c r="E1389" s="6">
        <v>15000</v>
      </c>
      <c r="F1389" s="6" t="s">
        <v>6</v>
      </c>
      <c r="G1389" s="9">
        <f>tblSalaries[[#This Row],[clean Salary (in local currency)]]*VLOOKUP(tblSalaries[[#This Row],[Currency]],tblXrate[],2,FALSE)</f>
        <v>15000</v>
      </c>
      <c r="H1389" s="6" t="s">
        <v>1002</v>
      </c>
      <c r="I1389" s="6" t="s">
        <v>20</v>
      </c>
      <c r="J1389" s="6" t="s">
        <v>8</v>
      </c>
      <c r="K1389" s="6" t="str">
        <f>VLOOKUP(tblSalaries[[#This Row],[Where do you work]],tblCountries[[Actual]:[Mapping]],2,FALSE)</f>
        <v>India</v>
      </c>
      <c r="L1389" s="6" t="str">
        <f>VLOOKUP(tblSalaries[[#This Row],[clean Country]],tblCountries[[Mapping]:[Region]],2,FALSE)</f>
        <v>Asia</v>
      </c>
      <c r="M1389" s="6">
        <f>VLOOKUP(tblSalaries[[#This Row],[clean Country]],tblCountries[[Mapping]:[geo_latitude]],3,FALSE)</f>
        <v>79.718824157759499</v>
      </c>
      <c r="N1389" s="6">
        <f>VLOOKUP(tblSalaries[[#This Row],[clean Country]],tblCountries[[Mapping]:[geo_latitude]],4,FALSE)</f>
        <v>22.134914550529199</v>
      </c>
      <c r="O1389" s="6" t="s">
        <v>18</v>
      </c>
      <c r="P1389" s="6">
        <v>0.3</v>
      </c>
      <c r="Q1389" s="6" t="str">
        <f>IF(tblSalaries[[#This Row],[Years of Experience]]&lt;5,"&lt;5",IF(tblSalaries[[#This Row],[Years of Experience]]&lt;10,"&lt;10",IF(tblSalaries[[#This Row],[Years of Experience]]&lt;15,"&lt;15",IF(tblSalaries[[#This Row],[Years of Experience]]&lt;20,"&lt;20"," &gt;20"))))</f>
        <v>&lt;5</v>
      </c>
      <c r="R1389" s="14">
        <v>1372</v>
      </c>
      <c r="S1389" s="14">
        <f>VLOOKUP(tblSalaries[[#This Row],[clean Country]],Table3[[Country]:[GNI]],2,FALSE)</f>
        <v>3400</v>
      </c>
      <c r="T1389" s="18">
        <f>tblSalaries[[#This Row],[Salary in USD]]/tblSalaries[[#This Row],[PPP GNI]]</f>
        <v>4.4117647058823533</v>
      </c>
      <c r="U1389" s="27">
        <f>IF(ISNUMBER(VLOOKUP(tblSalaries[[#This Row],[clean Country]],calc!$B$22:$C$127,2,TRUE)),tblSalaries[[#This Row],[Salary in USD]],0.001)</f>
        <v>15000</v>
      </c>
    </row>
    <row r="1390" spans="2:21" ht="15" customHeight="1" x14ac:dyDescent="0.25">
      <c r="B1390" s="6" t="s">
        <v>2758</v>
      </c>
      <c r="C1390" s="7">
        <v>41055.714861111112</v>
      </c>
      <c r="D1390" s="8" t="s">
        <v>879</v>
      </c>
      <c r="E1390" s="6">
        <v>14960</v>
      </c>
      <c r="F1390" s="6" t="s">
        <v>6</v>
      </c>
      <c r="G1390" s="9">
        <f>tblSalaries[[#This Row],[clean Salary (in local currency)]]*VLOOKUP(tblSalaries[[#This Row],[Currency]],tblXrate[],2,FALSE)</f>
        <v>14960</v>
      </c>
      <c r="H1390" s="6" t="s">
        <v>880</v>
      </c>
      <c r="I1390" s="6" t="s">
        <v>488</v>
      </c>
      <c r="J1390" s="6" t="s">
        <v>133</v>
      </c>
      <c r="K1390" s="6" t="str">
        <f>VLOOKUP(tblSalaries[[#This Row],[Where do you work]],tblCountries[[Actual]:[Mapping]],2,FALSE)</f>
        <v>Saudi Arabia</v>
      </c>
      <c r="L1390" s="6" t="str">
        <f>VLOOKUP(tblSalaries[[#This Row],[clean Country]],tblCountries[[Mapping]:[Region]],2,FALSE)</f>
        <v>MENA</v>
      </c>
      <c r="M1390" s="6">
        <f>VLOOKUP(tblSalaries[[#This Row],[clean Country]],tblCountries[[Mapping]:[geo_latitude]],3,FALSE)</f>
        <v>42.352831999999999</v>
      </c>
      <c r="N1390" s="6">
        <f>VLOOKUP(tblSalaries[[#This Row],[clean Country]],tblCountries[[Mapping]:[geo_latitude]],4,FALSE)</f>
        <v>25.624262600000002</v>
      </c>
      <c r="O1390" s="6" t="s">
        <v>13</v>
      </c>
      <c r="P1390" s="6">
        <v>2</v>
      </c>
      <c r="Q1390" s="6" t="str">
        <f>IF(tblSalaries[[#This Row],[Years of Experience]]&lt;5,"&lt;5",IF(tblSalaries[[#This Row],[Years of Experience]]&lt;10,"&lt;10",IF(tblSalaries[[#This Row],[Years of Experience]]&lt;15,"&lt;15",IF(tblSalaries[[#This Row],[Years of Experience]]&lt;20,"&lt;20"," &gt;20"))))</f>
        <v>&lt;5</v>
      </c>
      <c r="R1390" s="14">
        <v>1373</v>
      </c>
      <c r="S1390" s="14">
        <f>VLOOKUP(tblSalaries[[#This Row],[clean Country]],Table3[[Country]:[GNI]],2,FALSE)</f>
        <v>22750</v>
      </c>
      <c r="T1390" s="18">
        <f>tblSalaries[[#This Row],[Salary in USD]]/tblSalaries[[#This Row],[PPP GNI]]</f>
        <v>0.65758241758241753</v>
      </c>
      <c r="U1390" s="27">
        <f>IF(ISNUMBER(VLOOKUP(tblSalaries[[#This Row],[clean Country]],calc!$B$22:$C$127,2,TRUE)),tblSalaries[[#This Row],[Salary in USD]],0.001)</f>
        <v>14960</v>
      </c>
    </row>
    <row r="1391" spans="2:21" ht="15" customHeight="1" x14ac:dyDescent="0.25">
      <c r="B1391" s="6" t="s">
        <v>3043</v>
      </c>
      <c r="C1391" s="7">
        <v>41057.605682870373</v>
      </c>
      <c r="D1391" s="8">
        <v>120000</v>
      </c>
      <c r="E1391" s="6">
        <v>120000</v>
      </c>
      <c r="F1391" s="6" t="s">
        <v>585</v>
      </c>
      <c r="G1391" s="9">
        <f>tblSalaries[[#This Row],[clean Salary (in local currency)]]*VLOOKUP(tblSalaries[[#This Row],[Currency]],tblXrate[],2,FALSE)</f>
        <v>14630.613583549337</v>
      </c>
      <c r="H1391" s="6" t="s">
        <v>344</v>
      </c>
      <c r="I1391" s="6" t="s">
        <v>4001</v>
      </c>
      <c r="J1391" s="6" t="s">
        <v>48</v>
      </c>
      <c r="K1391" s="6" t="str">
        <f>VLOOKUP(tblSalaries[[#This Row],[Where do you work]],tblCountries[[Actual]:[Mapping]],2,FALSE)</f>
        <v>South Africa</v>
      </c>
      <c r="L1391" s="6" t="str">
        <f>VLOOKUP(tblSalaries[[#This Row],[clean Country]],tblCountries[[Mapping]:[Region]],2,FALSE)</f>
        <v>Africa</v>
      </c>
      <c r="M1391" s="6">
        <f>VLOOKUP(tblSalaries[[#This Row],[clean Country]],tblCountries[[Mapping]:[geo_latitude]],3,FALSE)</f>
        <v>25.075048595878101</v>
      </c>
      <c r="N1391" s="6">
        <f>VLOOKUP(tblSalaries[[#This Row],[clean Country]],tblCountries[[Mapping]:[geo_latitude]],4,FALSE)</f>
        <v>-29.262871995561401</v>
      </c>
      <c r="O1391" s="6" t="s">
        <v>9</v>
      </c>
      <c r="P1391" s="6">
        <v>10</v>
      </c>
      <c r="Q1391" s="6" t="str">
        <f>IF(tblSalaries[[#This Row],[Years of Experience]]&lt;5,"&lt;5",IF(tblSalaries[[#This Row],[Years of Experience]]&lt;10,"&lt;10",IF(tblSalaries[[#This Row],[Years of Experience]]&lt;15,"&lt;15",IF(tblSalaries[[#This Row],[Years of Experience]]&lt;20,"&lt;20"," &gt;20"))))</f>
        <v>&lt;15</v>
      </c>
      <c r="R1391" s="14">
        <v>1374</v>
      </c>
      <c r="S1391" s="14">
        <f>VLOOKUP(tblSalaries[[#This Row],[clean Country]],Table3[[Country]:[GNI]],2,FALSE)</f>
        <v>10360</v>
      </c>
      <c r="T1391" s="18">
        <f>tblSalaries[[#This Row],[Salary in USD]]/tblSalaries[[#This Row],[PPP GNI]]</f>
        <v>1.4122213883734882</v>
      </c>
      <c r="U1391" s="27">
        <f>IF(ISNUMBER(VLOOKUP(tblSalaries[[#This Row],[clean Country]],calc!$B$22:$C$127,2,TRUE)),tblSalaries[[#This Row],[Salary in USD]],0.001)</f>
        <v>14630.613583549337</v>
      </c>
    </row>
    <row r="1392" spans="2:21" ht="15" customHeight="1" x14ac:dyDescent="0.25">
      <c r="B1392" s="6" t="s">
        <v>2048</v>
      </c>
      <c r="C1392" s="7">
        <v>41054.222337962965</v>
      </c>
      <c r="D1392" s="8">
        <v>14500</v>
      </c>
      <c r="E1392" s="6">
        <v>14500</v>
      </c>
      <c r="F1392" s="6" t="s">
        <v>6</v>
      </c>
      <c r="G1392" s="9">
        <f>tblSalaries[[#This Row],[clean Salary (in local currency)]]*VLOOKUP(tblSalaries[[#This Row],[Currency]],tblXrate[],2,FALSE)</f>
        <v>14500</v>
      </c>
      <c r="H1392" s="6" t="s">
        <v>85</v>
      </c>
      <c r="I1392" s="6" t="s">
        <v>20</v>
      </c>
      <c r="J1392" s="6" t="s">
        <v>8</v>
      </c>
      <c r="K1392" s="6" t="str">
        <f>VLOOKUP(tblSalaries[[#This Row],[Where do you work]],tblCountries[[Actual]:[Mapping]],2,FALSE)</f>
        <v>India</v>
      </c>
      <c r="L1392" s="6" t="str">
        <f>VLOOKUP(tblSalaries[[#This Row],[clean Country]],tblCountries[[Mapping]:[Region]],2,FALSE)</f>
        <v>Asia</v>
      </c>
      <c r="M1392" s="6">
        <f>VLOOKUP(tblSalaries[[#This Row],[clean Country]],tblCountries[[Mapping]:[geo_latitude]],3,FALSE)</f>
        <v>79.718824157759499</v>
      </c>
      <c r="N1392" s="6">
        <f>VLOOKUP(tblSalaries[[#This Row],[clean Country]],tblCountries[[Mapping]:[geo_latitude]],4,FALSE)</f>
        <v>22.134914550529199</v>
      </c>
      <c r="O1392" s="6" t="s">
        <v>9</v>
      </c>
      <c r="P1392" s="6"/>
      <c r="Q1392" s="6" t="str">
        <f>IF(tblSalaries[[#This Row],[Years of Experience]]&lt;5,"&lt;5",IF(tblSalaries[[#This Row],[Years of Experience]]&lt;10,"&lt;10",IF(tblSalaries[[#This Row],[Years of Experience]]&lt;15,"&lt;15",IF(tblSalaries[[#This Row],[Years of Experience]]&lt;20,"&lt;20"," &gt;20"))))</f>
        <v>&lt;5</v>
      </c>
      <c r="R1392" s="14">
        <v>1375</v>
      </c>
      <c r="S1392" s="14">
        <f>VLOOKUP(tblSalaries[[#This Row],[clean Country]],Table3[[Country]:[GNI]],2,FALSE)</f>
        <v>3400</v>
      </c>
      <c r="T1392" s="18">
        <f>tblSalaries[[#This Row],[Salary in USD]]/tblSalaries[[#This Row],[PPP GNI]]</f>
        <v>4.2647058823529411</v>
      </c>
      <c r="U1392" s="27">
        <f>IF(ISNUMBER(VLOOKUP(tblSalaries[[#This Row],[clean Country]],calc!$B$22:$C$127,2,TRUE)),tblSalaries[[#This Row],[Salary in USD]],0.001)</f>
        <v>14500</v>
      </c>
    </row>
    <row r="1393" spans="2:21" ht="15" customHeight="1" x14ac:dyDescent="0.25">
      <c r="B1393" s="6" t="s">
        <v>3528</v>
      </c>
      <c r="C1393" s="7">
        <v>41060.908738425926</v>
      </c>
      <c r="D1393" s="8">
        <v>1200</v>
      </c>
      <c r="E1393" s="6">
        <v>14400</v>
      </c>
      <c r="F1393" s="6" t="s">
        <v>6</v>
      </c>
      <c r="G1393" s="9">
        <f>tblSalaries[[#This Row],[clean Salary (in local currency)]]*VLOOKUP(tblSalaries[[#This Row],[Currency]],tblXrate[],2,FALSE)</f>
        <v>14400</v>
      </c>
      <c r="H1393" s="6" t="s">
        <v>1706</v>
      </c>
      <c r="I1393" s="6" t="s">
        <v>20</v>
      </c>
      <c r="J1393" s="6" t="s">
        <v>1707</v>
      </c>
      <c r="K1393" s="6" t="str">
        <f>VLOOKUP(tblSalaries[[#This Row],[Where do you work]],tblCountries[[Actual]:[Mapping]],2,FALSE)</f>
        <v>Bulgaria</v>
      </c>
      <c r="L1393" s="6" t="str">
        <f>VLOOKUP(tblSalaries[[#This Row],[clean Country]],tblCountries[[Mapping]:[Region]],2,FALSE)</f>
        <v>Europe</v>
      </c>
      <c r="M1393" s="6">
        <f>VLOOKUP(tblSalaries[[#This Row],[clean Country]],tblCountries[[Mapping]:[geo_latitude]],3,FALSE)</f>
        <v>25.485661700000001</v>
      </c>
      <c r="N1393" s="6">
        <f>VLOOKUP(tblSalaries[[#This Row],[clean Country]],tblCountries[[Mapping]:[geo_latitude]],4,FALSE)</f>
        <v>42.607398099999997</v>
      </c>
      <c r="O1393" s="6" t="s">
        <v>13</v>
      </c>
      <c r="P1393" s="6">
        <v>15</v>
      </c>
      <c r="Q1393" s="6" t="str">
        <f>IF(tblSalaries[[#This Row],[Years of Experience]]&lt;5,"&lt;5",IF(tblSalaries[[#This Row],[Years of Experience]]&lt;10,"&lt;10",IF(tblSalaries[[#This Row],[Years of Experience]]&lt;15,"&lt;15",IF(tblSalaries[[#This Row],[Years of Experience]]&lt;20,"&lt;20"," &gt;20"))))</f>
        <v>&lt;20</v>
      </c>
      <c r="R1393" s="14">
        <v>1376</v>
      </c>
      <c r="S1393" s="14">
        <f>VLOOKUP(tblSalaries[[#This Row],[clean Country]],Table3[[Country]:[GNI]],2,FALSE)</f>
        <v>13440</v>
      </c>
      <c r="T1393" s="18">
        <f>tblSalaries[[#This Row],[Salary in USD]]/tblSalaries[[#This Row],[PPP GNI]]</f>
        <v>1.0714285714285714</v>
      </c>
      <c r="U1393" s="27">
        <f>IF(ISNUMBER(VLOOKUP(tblSalaries[[#This Row],[clean Country]],calc!$B$22:$C$127,2,TRUE)),tblSalaries[[#This Row],[Salary in USD]],0.001)</f>
        <v>14400</v>
      </c>
    </row>
    <row r="1394" spans="2:21" ht="15" customHeight="1" x14ac:dyDescent="0.25">
      <c r="B1394" s="6" t="s">
        <v>3685</v>
      </c>
      <c r="C1394" s="7">
        <v>41066.829733796294</v>
      </c>
      <c r="D1394" s="8">
        <v>1200</v>
      </c>
      <c r="E1394" s="6">
        <v>14400</v>
      </c>
      <c r="F1394" s="6" t="s">
        <v>6</v>
      </c>
      <c r="G1394" s="9">
        <f>tblSalaries[[#This Row],[clean Salary (in local currency)]]*VLOOKUP(tblSalaries[[#This Row],[Currency]],tblXrate[],2,FALSE)</f>
        <v>14400</v>
      </c>
      <c r="H1394" s="6" t="s">
        <v>279</v>
      </c>
      <c r="I1394" s="6" t="s">
        <v>279</v>
      </c>
      <c r="J1394" s="6" t="s">
        <v>8</v>
      </c>
      <c r="K1394" s="6" t="str">
        <f>VLOOKUP(tblSalaries[[#This Row],[Where do you work]],tblCountries[[Actual]:[Mapping]],2,FALSE)</f>
        <v>India</v>
      </c>
      <c r="L1394" s="6" t="str">
        <f>VLOOKUP(tblSalaries[[#This Row],[clean Country]],tblCountries[[Mapping]:[Region]],2,FALSE)</f>
        <v>Asia</v>
      </c>
      <c r="M1394" s="6">
        <f>VLOOKUP(tblSalaries[[#This Row],[clean Country]],tblCountries[[Mapping]:[geo_latitude]],3,FALSE)</f>
        <v>79.718824157759499</v>
      </c>
      <c r="N1394" s="6">
        <f>VLOOKUP(tblSalaries[[#This Row],[clean Country]],tblCountries[[Mapping]:[geo_latitude]],4,FALSE)</f>
        <v>22.134914550529199</v>
      </c>
      <c r="O1394" s="6" t="s">
        <v>25</v>
      </c>
      <c r="P1394" s="6">
        <v>8</v>
      </c>
      <c r="Q1394" s="6" t="str">
        <f>IF(tblSalaries[[#This Row],[Years of Experience]]&lt;5,"&lt;5",IF(tblSalaries[[#This Row],[Years of Experience]]&lt;10,"&lt;10",IF(tblSalaries[[#This Row],[Years of Experience]]&lt;15,"&lt;15",IF(tblSalaries[[#This Row],[Years of Experience]]&lt;20,"&lt;20"," &gt;20"))))</f>
        <v>&lt;10</v>
      </c>
      <c r="R1394" s="14">
        <v>1377</v>
      </c>
      <c r="S1394" s="14">
        <f>VLOOKUP(tblSalaries[[#This Row],[clean Country]],Table3[[Country]:[GNI]],2,FALSE)</f>
        <v>3400</v>
      </c>
      <c r="T1394" s="18">
        <f>tblSalaries[[#This Row],[Salary in USD]]/tblSalaries[[#This Row],[PPP GNI]]</f>
        <v>4.2352941176470589</v>
      </c>
      <c r="U1394" s="27">
        <f>IF(ISNUMBER(VLOOKUP(tblSalaries[[#This Row],[clean Country]],calc!$B$22:$C$127,2,TRUE)),tblSalaries[[#This Row],[Salary in USD]],0.001)</f>
        <v>14400</v>
      </c>
    </row>
    <row r="1395" spans="2:21" ht="15" customHeight="1" x14ac:dyDescent="0.25">
      <c r="B1395" s="6" t="s">
        <v>2052</v>
      </c>
      <c r="C1395" s="7">
        <v>41054.24082175926</v>
      </c>
      <c r="D1395" s="8">
        <v>800000</v>
      </c>
      <c r="E1395" s="6">
        <v>800000</v>
      </c>
      <c r="F1395" s="6" t="s">
        <v>40</v>
      </c>
      <c r="G1395" s="9">
        <f>tblSalaries[[#This Row],[clean Salary (in local currency)]]*VLOOKUP(tblSalaries[[#This Row],[Currency]],tblXrate[],2,FALSE)</f>
        <v>14246.333349954055</v>
      </c>
      <c r="H1395" s="6" t="s">
        <v>91</v>
      </c>
      <c r="I1395" s="6" t="s">
        <v>52</v>
      </c>
      <c r="J1395" s="6" t="s">
        <v>8</v>
      </c>
      <c r="K1395" s="6" t="str">
        <f>VLOOKUP(tblSalaries[[#This Row],[Where do you work]],tblCountries[[Actual]:[Mapping]],2,FALSE)</f>
        <v>India</v>
      </c>
      <c r="L1395" s="6" t="str">
        <f>VLOOKUP(tblSalaries[[#This Row],[clean Country]],tblCountries[[Mapping]:[Region]],2,FALSE)</f>
        <v>Asia</v>
      </c>
      <c r="M1395" s="6">
        <f>VLOOKUP(tblSalaries[[#This Row],[clean Country]],tblCountries[[Mapping]:[geo_latitude]],3,FALSE)</f>
        <v>79.718824157759499</v>
      </c>
      <c r="N1395" s="6">
        <f>VLOOKUP(tblSalaries[[#This Row],[clean Country]],tblCountries[[Mapping]:[geo_latitude]],4,FALSE)</f>
        <v>22.134914550529199</v>
      </c>
      <c r="O1395" s="6" t="s">
        <v>18</v>
      </c>
      <c r="P1395" s="6"/>
      <c r="Q1395" s="6" t="str">
        <f>IF(tblSalaries[[#This Row],[Years of Experience]]&lt;5,"&lt;5",IF(tblSalaries[[#This Row],[Years of Experience]]&lt;10,"&lt;10",IF(tblSalaries[[#This Row],[Years of Experience]]&lt;15,"&lt;15",IF(tblSalaries[[#This Row],[Years of Experience]]&lt;20,"&lt;20"," &gt;20"))))</f>
        <v>&lt;5</v>
      </c>
      <c r="R1395" s="14">
        <v>1378</v>
      </c>
      <c r="S1395" s="14">
        <f>VLOOKUP(tblSalaries[[#This Row],[clean Country]],Table3[[Country]:[GNI]],2,FALSE)</f>
        <v>3400</v>
      </c>
      <c r="T1395" s="18">
        <f>tblSalaries[[#This Row],[Salary in USD]]/tblSalaries[[#This Row],[PPP GNI]]</f>
        <v>4.1900980441041336</v>
      </c>
      <c r="U1395" s="27">
        <f>IF(ISNUMBER(VLOOKUP(tblSalaries[[#This Row],[clean Country]],calc!$B$22:$C$127,2,TRUE)),tblSalaries[[#This Row],[Salary in USD]],0.001)</f>
        <v>14246.333349954055</v>
      </c>
    </row>
    <row r="1396" spans="2:21" ht="15" customHeight="1" x14ac:dyDescent="0.25">
      <c r="B1396" s="6" t="s">
        <v>2141</v>
      </c>
      <c r="C1396" s="7">
        <v>41055.029953703706</v>
      </c>
      <c r="D1396" s="8">
        <v>800000</v>
      </c>
      <c r="E1396" s="6">
        <v>800000</v>
      </c>
      <c r="F1396" s="6" t="s">
        <v>40</v>
      </c>
      <c r="G1396" s="9">
        <f>tblSalaries[[#This Row],[clean Salary (in local currency)]]*VLOOKUP(tblSalaries[[#This Row],[Currency]],tblXrate[],2,FALSE)</f>
        <v>14246.333349954055</v>
      </c>
      <c r="H1396" s="6" t="s">
        <v>203</v>
      </c>
      <c r="I1396" s="6" t="s">
        <v>52</v>
      </c>
      <c r="J1396" s="6" t="s">
        <v>8</v>
      </c>
      <c r="K1396" s="6" t="str">
        <f>VLOOKUP(tblSalaries[[#This Row],[Where do you work]],tblCountries[[Actual]:[Mapping]],2,FALSE)</f>
        <v>India</v>
      </c>
      <c r="L1396" s="6" t="str">
        <f>VLOOKUP(tblSalaries[[#This Row],[clean Country]],tblCountries[[Mapping]:[Region]],2,FALSE)</f>
        <v>Asia</v>
      </c>
      <c r="M1396" s="6">
        <f>VLOOKUP(tblSalaries[[#This Row],[clean Country]],tblCountries[[Mapping]:[geo_latitude]],3,FALSE)</f>
        <v>79.718824157759499</v>
      </c>
      <c r="N1396" s="6">
        <f>VLOOKUP(tblSalaries[[#This Row],[clean Country]],tblCountries[[Mapping]:[geo_latitude]],4,FALSE)</f>
        <v>22.134914550529199</v>
      </c>
      <c r="O1396" s="6" t="s">
        <v>18</v>
      </c>
      <c r="P1396" s="6"/>
      <c r="Q1396" s="6" t="str">
        <f>IF(tblSalaries[[#This Row],[Years of Experience]]&lt;5,"&lt;5",IF(tblSalaries[[#This Row],[Years of Experience]]&lt;10,"&lt;10",IF(tblSalaries[[#This Row],[Years of Experience]]&lt;15,"&lt;15",IF(tblSalaries[[#This Row],[Years of Experience]]&lt;20,"&lt;20"," &gt;20"))))</f>
        <v>&lt;5</v>
      </c>
      <c r="R1396" s="14">
        <v>1379</v>
      </c>
      <c r="S1396" s="14">
        <f>VLOOKUP(tblSalaries[[#This Row],[clean Country]],Table3[[Country]:[GNI]],2,FALSE)</f>
        <v>3400</v>
      </c>
      <c r="T1396" s="18">
        <f>tblSalaries[[#This Row],[Salary in USD]]/tblSalaries[[#This Row],[PPP GNI]]</f>
        <v>4.1900980441041336</v>
      </c>
      <c r="U1396" s="27">
        <f>IF(ISNUMBER(VLOOKUP(tblSalaries[[#This Row],[clean Country]],calc!$B$22:$C$127,2,TRUE)),tblSalaries[[#This Row],[Salary in USD]],0.001)</f>
        <v>14246.333349954055</v>
      </c>
    </row>
    <row r="1397" spans="2:21" ht="15" customHeight="1" x14ac:dyDescent="0.25">
      <c r="B1397" s="6" t="s">
        <v>2457</v>
      </c>
      <c r="C1397" s="7">
        <v>41055.126875000002</v>
      </c>
      <c r="D1397" s="8" t="s">
        <v>553</v>
      </c>
      <c r="E1397" s="6">
        <v>800000</v>
      </c>
      <c r="F1397" s="6" t="s">
        <v>40</v>
      </c>
      <c r="G1397" s="9">
        <f>tblSalaries[[#This Row],[clean Salary (in local currency)]]*VLOOKUP(tblSalaries[[#This Row],[Currency]],tblXrate[],2,FALSE)</f>
        <v>14246.333349954055</v>
      </c>
      <c r="H1397" s="6" t="s">
        <v>554</v>
      </c>
      <c r="I1397" s="6" t="s">
        <v>4001</v>
      </c>
      <c r="J1397" s="6" t="s">
        <v>8</v>
      </c>
      <c r="K1397" s="6" t="str">
        <f>VLOOKUP(tblSalaries[[#This Row],[Where do you work]],tblCountries[[Actual]:[Mapping]],2,FALSE)</f>
        <v>India</v>
      </c>
      <c r="L1397" s="6" t="str">
        <f>VLOOKUP(tblSalaries[[#This Row],[clean Country]],tblCountries[[Mapping]:[Region]],2,FALSE)</f>
        <v>Asia</v>
      </c>
      <c r="M1397" s="6">
        <f>VLOOKUP(tblSalaries[[#This Row],[clean Country]],tblCountries[[Mapping]:[geo_latitude]],3,FALSE)</f>
        <v>79.718824157759499</v>
      </c>
      <c r="N1397" s="6">
        <f>VLOOKUP(tblSalaries[[#This Row],[clean Country]],tblCountries[[Mapping]:[geo_latitude]],4,FALSE)</f>
        <v>22.134914550529199</v>
      </c>
      <c r="O1397" s="6" t="s">
        <v>13</v>
      </c>
      <c r="P1397" s="6"/>
      <c r="Q1397" s="6" t="str">
        <f>IF(tblSalaries[[#This Row],[Years of Experience]]&lt;5,"&lt;5",IF(tblSalaries[[#This Row],[Years of Experience]]&lt;10,"&lt;10",IF(tblSalaries[[#This Row],[Years of Experience]]&lt;15,"&lt;15",IF(tblSalaries[[#This Row],[Years of Experience]]&lt;20,"&lt;20"," &gt;20"))))</f>
        <v>&lt;5</v>
      </c>
      <c r="R1397" s="14">
        <v>1380</v>
      </c>
      <c r="S1397" s="14">
        <f>VLOOKUP(tblSalaries[[#This Row],[clean Country]],Table3[[Country]:[GNI]],2,FALSE)</f>
        <v>3400</v>
      </c>
      <c r="T1397" s="18">
        <f>tblSalaries[[#This Row],[Salary in USD]]/tblSalaries[[#This Row],[PPP GNI]]</f>
        <v>4.1900980441041336</v>
      </c>
      <c r="U1397" s="27">
        <f>IF(ISNUMBER(VLOOKUP(tblSalaries[[#This Row],[clean Country]],calc!$B$22:$C$127,2,TRUE)),tblSalaries[[#This Row],[Salary in USD]],0.001)</f>
        <v>14246.333349954055</v>
      </c>
    </row>
    <row r="1398" spans="2:21" ht="15" customHeight="1" x14ac:dyDescent="0.25">
      <c r="B1398" s="6" t="s">
        <v>2644</v>
      </c>
      <c r="C1398" s="7">
        <v>41055.50980324074</v>
      </c>
      <c r="D1398" s="8" t="s">
        <v>750</v>
      </c>
      <c r="E1398" s="6">
        <v>800000</v>
      </c>
      <c r="F1398" s="6" t="s">
        <v>40</v>
      </c>
      <c r="G1398" s="9">
        <f>tblSalaries[[#This Row],[clean Salary (in local currency)]]*VLOOKUP(tblSalaries[[#This Row],[Currency]],tblXrate[],2,FALSE)</f>
        <v>14246.333349954055</v>
      </c>
      <c r="H1398" s="6" t="s">
        <v>279</v>
      </c>
      <c r="I1398" s="6" t="s">
        <v>279</v>
      </c>
      <c r="J1398" s="6" t="s">
        <v>8</v>
      </c>
      <c r="K1398" s="6" t="str">
        <f>VLOOKUP(tblSalaries[[#This Row],[Where do you work]],tblCountries[[Actual]:[Mapping]],2,FALSE)</f>
        <v>India</v>
      </c>
      <c r="L1398" s="6" t="str">
        <f>VLOOKUP(tblSalaries[[#This Row],[clean Country]],tblCountries[[Mapping]:[Region]],2,FALSE)</f>
        <v>Asia</v>
      </c>
      <c r="M1398" s="6">
        <f>VLOOKUP(tblSalaries[[#This Row],[clean Country]],tblCountries[[Mapping]:[geo_latitude]],3,FALSE)</f>
        <v>79.718824157759499</v>
      </c>
      <c r="N1398" s="6">
        <f>VLOOKUP(tblSalaries[[#This Row],[clean Country]],tblCountries[[Mapping]:[geo_latitude]],4,FALSE)</f>
        <v>22.134914550529199</v>
      </c>
      <c r="O1398" s="6" t="s">
        <v>18</v>
      </c>
      <c r="P1398" s="6">
        <v>3</v>
      </c>
      <c r="Q1398" s="6" t="str">
        <f>IF(tblSalaries[[#This Row],[Years of Experience]]&lt;5,"&lt;5",IF(tblSalaries[[#This Row],[Years of Experience]]&lt;10,"&lt;10",IF(tblSalaries[[#This Row],[Years of Experience]]&lt;15,"&lt;15",IF(tblSalaries[[#This Row],[Years of Experience]]&lt;20,"&lt;20"," &gt;20"))))</f>
        <v>&lt;5</v>
      </c>
      <c r="R1398" s="14">
        <v>1381</v>
      </c>
      <c r="S1398" s="14">
        <f>VLOOKUP(tblSalaries[[#This Row],[clean Country]],Table3[[Country]:[GNI]],2,FALSE)</f>
        <v>3400</v>
      </c>
      <c r="T1398" s="18">
        <f>tblSalaries[[#This Row],[Salary in USD]]/tblSalaries[[#This Row],[PPP GNI]]</f>
        <v>4.1900980441041336</v>
      </c>
      <c r="U1398" s="27">
        <f>IF(ISNUMBER(VLOOKUP(tblSalaries[[#This Row],[clean Country]],calc!$B$22:$C$127,2,TRUE)),tblSalaries[[#This Row],[Salary in USD]],0.001)</f>
        <v>14246.333349954055</v>
      </c>
    </row>
    <row r="1399" spans="2:21" ht="15" customHeight="1" x14ac:dyDescent="0.25">
      <c r="B1399" s="6" t="s">
        <v>2693</v>
      </c>
      <c r="C1399" s="7">
        <v>41055.571504629632</v>
      </c>
      <c r="D1399" s="8">
        <v>800000</v>
      </c>
      <c r="E1399" s="6">
        <v>800000</v>
      </c>
      <c r="F1399" s="6" t="s">
        <v>40</v>
      </c>
      <c r="G1399" s="9">
        <f>tblSalaries[[#This Row],[clean Salary (in local currency)]]*VLOOKUP(tblSalaries[[#This Row],[Currency]],tblXrate[],2,FALSE)</f>
        <v>14246.333349954055</v>
      </c>
      <c r="H1399" s="6" t="s">
        <v>52</v>
      </c>
      <c r="I1399" s="6" t="s">
        <v>52</v>
      </c>
      <c r="J1399" s="6" t="s">
        <v>8</v>
      </c>
      <c r="K1399" s="6" t="str">
        <f>VLOOKUP(tblSalaries[[#This Row],[Where do you work]],tblCountries[[Actual]:[Mapping]],2,FALSE)</f>
        <v>India</v>
      </c>
      <c r="L1399" s="6" t="str">
        <f>VLOOKUP(tblSalaries[[#This Row],[clean Country]],tblCountries[[Mapping]:[Region]],2,FALSE)</f>
        <v>Asia</v>
      </c>
      <c r="M1399" s="6">
        <f>VLOOKUP(tblSalaries[[#This Row],[clean Country]],tblCountries[[Mapping]:[geo_latitude]],3,FALSE)</f>
        <v>79.718824157759499</v>
      </c>
      <c r="N1399" s="6">
        <f>VLOOKUP(tblSalaries[[#This Row],[clean Country]],tblCountries[[Mapping]:[geo_latitude]],4,FALSE)</f>
        <v>22.134914550529199</v>
      </c>
      <c r="O1399" s="6" t="s">
        <v>9</v>
      </c>
      <c r="P1399" s="6">
        <v>7</v>
      </c>
      <c r="Q1399" s="6" t="str">
        <f>IF(tblSalaries[[#This Row],[Years of Experience]]&lt;5,"&lt;5",IF(tblSalaries[[#This Row],[Years of Experience]]&lt;10,"&lt;10",IF(tblSalaries[[#This Row],[Years of Experience]]&lt;15,"&lt;15",IF(tblSalaries[[#This Row],[Years of Experience]]&lt;20,"&lt;20"," &gt;20"))))</f>
        <v>&lt;10</v>
      </c>
      <c r="R1399" s="14">
        <v>1382</v>
      </c>
      <c r="S1399" s="14">
        <f>VLOOKUP(tblSalaries[[#This Row],[clean Country]],Table3[[Country]:[GNI]],2,FALSE)</f>
        <v>3400</v>
      </c>
      <c r="T1399" s="18">
        <f>tblSalaries[[#This Row],[Salary in USD]]/tblSalaries[[#This Row],[PPP GNI]]</f>
        <v>4.1900980441041336</v>
      </c>
      <c r="U1399" s="27">
        <f>IF(ISNUMBER(VLOOKUP(tblSalaries[[#This Row],[clean Country]],calc!$B$22:$C$127,2,TRUE)),tblSalaries[[#This Row],[Salary in USD]],0.001)</f>
        <v>14246.333349954055</v>
      </c>
    </row>
    <row r="1400" spans="2:21" ht="15" customHeight="1" x14ac:dyDescent="0.25">
      <c r="B1400" s="6" t="s">
        <v>2728</v>
      </c>
      <c r="C1400" s="7">
        <v>41055.644305555557</v>
      </c>
      <c r="D1400" s="8" t="s">
        <v>840</v>
      </c>
      <c r="E1400" s="6">
        <v>800000</v>
      </c>
      <c r="F1400" s="6" t="s">
        <v>40</v>
      </c>
      <c r="G1400" s="9">
        <f>tblSalaries[[#This Row],[clean Salary (in local currency)]]*VLOOKUP(tblSalaries[[#This Row],[Currency]],tblXrate[],2,FALSE)</f>
        <v>14246.333349954055</v>
      </c>
      <c r="H1400" s="6" t="s">
        <v>52</v>
      </c>
      <c r="I1400" s="6" t="s">
        <v>52</v>
      </c>
      <c r="J1400" s="6" t="s">
        <v>8</v>
      </c>
      <c r="K1400" s="6" t="str">
        <f>VLOOKUP(tblSalaries[[#This Row],[Where do you work]],tblCountries[[Actual]:[Mapping]],2,FALSE)</f>
        <v>India</v>
      </c>
      <c r="L1400" s="6" t="str">
        <f>VLOOKUP(tblSalaries[[#This Row],[clean Country]],tblCountries[[Mapping]:[Region]],2,FALSE)</f>
        <v>Asia</v>
      </c>
      <c r="M1400" s="6">
        <f>VLOOKUP(tblSalaries[[#This Row],[clean Country]],tblCountries[[Mapping]:[geo_latitude]],3,FALSE)</f>
        <v>79.718824157759499</v>
      </c>
      <c r="N1400" s="6">
        <f>VLOOKUP(tblSalaries[[#This Row],[clean Country]],tblCountries[[Mapping]:[geo_latitude]],4,FALSE)</f>
        <v>22.134914550529199</v>
      </c>
      <c r="O1400" s="6" t="s">
        <v>18</v>
      </c>
      <c r="P1400" s="6">
        <v>13</v>
      </c>
      <c r="Q1400" s="6" t="str">
        <f>IF(tblSalaries[[#This Row],[Years of Experience]]&lt;5,"&lt;5",IF(tblSalaries[[#This Row],[Years of Experience]]&lt;10,"&lt;10",IF(tblSalaries[[#This Row],[Years of Experience]]&lt;15,"&lt;15",IF(tblSalaries[[#This Row],[Years of Experience]]&lt;20,"&lt;20"," &gt;20"))))</f>
        <v>&lt;15</v>
      </c>
      <c r="R1400" s="14">
        <v>1383</v>
      </c>
      <c r="S1400" s="14">
        <f>VLOOKUP(tblSalaries[[#This Row],[clean Country]],Table3[[Country]:[GNI]],2,FALSE)</f>
        <v>3400</v>
      </c>
      <c r="T1400" s="18">
        <f>tblSalaries[[#This Row],[Salary in USD]]/tblSalaries[[#This Row],[PPP GNI]]</f>
        <v>4.1900980441041336</v>
      </c>
      <c r="U1400" s="27">
        <f>IF(ISNUMBER(VLOOKUP(tblSalaries[[#This Row],[clean Country]],calc!$B$22:$C$127,2,TRUE)),tblSalaries[[#This Row],[Salary in USD]],0.001)</f>
        <v>14246.333349954055</v>
      </c>
    </row>
    <row r="1401" spans="2:21" ht="15" customHeight="1" x14ac:dyDescent="0.25">
      <c r="B1401" s="6" t="s">
        <v>3720</v>
      </c>
      <c r="C1401" s="7">
        <v>41068.655046296299</v>
      </c>
      <c r="D1401" s="8" t="s">
        <v>1876</v>
      </c>
      <c r="E1401" s="6">
        <v>800000</v>
      </c>
      <c r="F1401" s="6" t="s">
        <v>40</v>
      </c>
      <c r="G1401" s="9">
        <f>tblSalaries[[#This Row],[clean Salary (in local currency)]]*VLOOKUP(tblSalaries[[#This Row],[Currency]],tblXrate[],2,FALSE)</f>
        <v>14246.333349954055</v>
      </c>
      <c r="H1401" s="6" t="s">
        <v>755</v>
      </c>
      <c r="I1401" s="6" t="s">
        <v>52</v>
      </c>
      <c r="J1401" s="6" t="s">
        <v>8</v>
      </c>
      <c r="K1401" s="6" t="str">
        <f>VLOOKUP(tblSalaries[[#This Row],[Where do you work]],tblCountries[[Actual]:[Mapping]],2,FALSE)</f>
        <v>India</v>
      </c>
      <c r="L1401" s="6" t="str">
        <f>VLOOKUP(tblSalaries[[#This Row],[clean Country]],tblCountries[[Mapping]:[Region]],2,FALSE)</f>
        <v>Asia</v>
      </c>
      <c r="M1401" s="6">
        <f>VLOOKUP(tblSalaries[[#This Row],[clean Country]],tblCountries[[Mapping]:[geo_latitude]],3,FALSE)</f>
        <v>79.718824157759499</v>
      </c>
      <c r="N1401" s="6">
        <f>VLOOKUP(tblSalaries[[#This Row],[clean Country]],tblCountries[[Mapping]:[geo_latitude]],4,FALSE)</f>
        <v>22.134914550529199</v>
      </c>
      <c r="O1401" s="6" t="s">
        <v>18</v>
      </c>
      <c r="P1401" s="6"/>
      <c r="Q1401" s="6" t="str">
        <f>IF(tblSalaries[[#This Row],[Years of Experience]]&lt;5,"&lt;5",IF(tblSalaries[[#This Row],[Years of Experience]]&lt;10,"&lt;10",IF(tblSalaries[[#This Row],[Years of Experience]]&lt;15,"&lt;15",IF(tblSalaries[[#This Row],[Years of Experience]]&lt;20,"&lt;20"," &gt;20"))))</f>
        <v>&lt;5</v>
      </c>
      <c r="R1401" s="14">
        <v>1384</v>
      </c>
      <c r="S1401" s="14">
        <f>VLOOKUP(tblSalaries[[#This Row],[clean Country]],Table3[[Country]:[GNI]],2,FALSE)</f>
        <v>3400</v>
      </c>
      <c r="T1401" s="18">
        <f>tblSalaries[[#This Row],[Salary in USD]]/tblSalaries[[#This Row],[PPP GNI]]</f>
        <v>4.1900980441041336</v>
      </c>
      <c r="U1401" s="27">
        <f>IF(ISNUMBER(VLOOKUP(tblSalaries[[#This Row],[clean Country]],calc!$B$22:$C$127,2,TRUE)),tblSalaries[[#This Row],[Salary in USD]],0.001)</f>
        <v>14246.333349954055</v>
      </c>
    </row>
    <row r="1402" spans="2:21" ht="15" customHeight="1" x14ac:dyDescent="0.25">
      <c r="B1402" s="6" t="s">
        <v>3721</v>
      </c>
      <c r="C1402" s="7">
        <v>41068.656412037039</v>
      </c>
      <c r="D1402" s="8">
        <v>800000</v>
      </c>
      <c r="E1402" s="6">
        <v>800000</v>
      </c>
      <c r="F1402" s="6" t="s">
        <v>40</v>
      </c>
      <c r="G1402" s="9">
        <f>tblSalaries[[#This Row],[clean Salary (in local currency)]]*VLOOKUP(tblSalaries[[#This Row],[Currency]],tblXrate[],2,FALSE)</f>
        <v>14246.333349954055</v>
      </c>
      <c r="H1402" s="6" t="s">
        <v>755</v>
      </c>
      <c r="I1402" s="6" t="s">
        <v>52</v>
      </c>
      <c r="J1402" s="6" t="s">
        <v>8</v>
      </c>
      <c r="K1402" s="6" t="str">
        <f>VLOOKUP(tblSalaries[[#This Row],[Where do you work]],tblCountries[[Actual]:[Mapping]],2,FALSE)</f>
        <v>India</v>
      </c>
      <c r="L1402" s="6" t="str">
        <f>VLOOKUP(tblSalaries[[#This Row],[clean Country]],tblCountries[[Mapping]:[Region]],2,FALSE)</f>
        <v>Asia</v>
      </c>
      <c r="M1402" s="6">
        <f>VLOOKUP(tblSalaries[[#This Row],[clean Country]],tblCountries[[Mapping]:[geo_latitude]],3,FALSE)</f>
        <v>79.718824157759499</v>
      </c>
      <c r="N1402" s="6">
        <f>VLOOKUP(tblSalaries[[#This Row],[clean Country]],tblCountries[[Mapping]:[geo_latitude]],4,FALSE)</f>
        <v>22.134914550529199</v>
      </c>
      <c r="O1402" s="6" t="s">
        <v>18</v>
      </c>
      <c r="P1402" s="6"/>
      <c r="Q1402" s="6" t="str">
        <f>IF(tblSalaries[[#This Row],[Years of Experience]]&lt;5,"&lt;5",IF(tblSalaries[[#This Row],[Years of Experience]]&lt;10,"&lt;10",IF(tblSalaries[[#This Row],[Years of Experience]]&lt;15,"&lt;15",IF(tblSalaries[[#This Row],[Years of Experience]]&lt;20,"&lt;20"," &gt;20"))))</f>
        <v>&lt;5</v>
      </c>
      <c r="R1402" s="14">
        <v>1385</v>
      </c>
      <c r="S1402" s="14">
        <f>VLOOKUP(tblSalaries[[#This Row],[clean Country]],Table3[[Country]:[GNI]],2,FALSE)</f>
        <v>3400</v>
      </c>
      <c r="T1402" s="18">
        <f>tblSalaries[[#This Row],[Salary in USD]]/tblSalaries[[#This Row],[PPP GNI]]</f>
        <v>4.1900980441041336</v>
      </c>
      <c r="U1402" s="27">
        <f>IF(ISNUMBER(VLOOKUP(tblSalaries[[#This Row],[clean Country]],calc!$B$22:$C$127,2,TRUE)),tblSalaries[[#This Row],[Salary in USD]],0.001)</f>
        <v>14246.333349954055</v>
      </c>
    </row>
    <row r="1403" spans="2:21" ht="15" customHeight="1" x14ac:dyDescent="0.25">
      <c r="B1403" s="6" t="s">
        <v>2020</v>
      </c>
      <c r="C1403" s="7">
        <v>41054.155509259261</v>
      </c>
      <c r="D1403" s="8">
        <v>14000</v>
      </c>
      <c r="E1403" s="6">
        <v>14000</v>
      </c>
      <c r="F1403" s="6" t="s">
        <v>6</v>
      </c>
      <c r="G1403" s="9">
        <f>tblSalaries[[#This Row],[clean Salary (in local currency)]]*VLOOKUP(tblSalaries[[#This Row],[Currency]],tblXrate[],2,FALSE)</f>
        <v>14000</v>
      </c>
      <c r="H1403" s="6" t="s">
        <v>37</v>
      </c>
      <c r="I1403" s="6" t="s">
        <v>279</v>
      </c>
      <c r="J1403" s="6" t="s">
        <v>38</v>
      </c>
      <c r="K1403" s="6" t="str">
        <f>VLOOKUP(tblSalaries[[#This Row],[Where do you work]],tblCountries[[Actual]:[Mapping]],2,FALSE)</f>
        <v>Hungary</v>
      </c>
      <c r="L1403" s="6" t="str">
        <f>VLOOKUP(tblSalaries[[#This Row],[clean Country]],tblCountries[[Mapping]:[Region]],2,FALSE)</f>
        <v>Europe</v>
      </c>
      <c r="M1403" s="6">
        <f>VLOOKUP(tblSalaries[[#This Row],[clean Country]],tblCountries[[Mapping]:[geo_latitude]],3,FALSE)</f>
        <v>19.412234407010001</v>
      </c>
      <c r="N1403" s="6">
        <f>VLOOKUP(tblSalaries[[#This Row],[clean Country]],tblCountries[[Mapping]:[geo_latitude]],4,FALSE)</f>
        <v>47.165332102784703</v>
      </c>
      <c r="O1403" s="6" t="s">
        <v>9</v>
      </c>
      <c r="P1403" s="6"/>
      <c r="Q1403" s="6" t="str">
        <f>IF(tblSalaries[[#This Row],[Years of Experience]]&lt;5,"&lt;5",IF(tblSalaries[[#This Row],[Years of Experience]]&lt;10,"&lt;10",IF(tblSalaries[[#This Row],[Years of Experience]]&lt;15,"&lt;15",IF(tblSalaries[[#This Row],[Years of Experience]]&lt;20,"&lt;20"," &gt;20"))))</f>
        <v>&lt;5</v>
      </c>
      <c r="R1403" s="14">
        <v>1386</v>
      </c>
      <c r="S1403" s="14">
        <f>VLOOKUP(tblSalaries[[#This Row],[clean Country]],Table3[[Country]:[GNI]],2,FALSE)</f>
        <v>19550</v>
      </c>
      <c r="T1403" s="18">
        <f>tblSalaries[[#This Row],[Salary in USD]]/tblSalaries[[#This Row],[PPP GNI]]</f>
        <v>0.71611253196930946</v>
      </c>
      <c r="U1403" s="27">
        <f>IF(ISNUMBER(VLOOKUP(tblSalaries[[#This Row],[clean Country]],calc!$B$22:$C$127,2,TRUE)),tblSalaries[[#This Row],[Salary in USD]],0.001)</f>
        <v>14000</v>
      </c>
    </row>
    <row r="1404" spans="2:21" ht="15" customHeight="1" x14ac:dyDescent="0.25">
      <c r="B1404" s="6" t="s">
        <v>2284</v>
      </c>
      <c r="C1404" s="7">
        <v>41055.052025462966</v>
      </c>
      <c r="D1404" s="8">
        <v>14000</v>
      </c>
      <c r="E1404" s="6">
        <v>14000</v>
      </c>
      <c r="F1404" s="6" t="s">
        <v>6</v>
      </c>
      <c r="G1404" s="9">
        <f>tblSalaries[[#This Row],[clean Salary (in local currency)]]*VLOOKUP(tblSalaries[[#This Row],[Currency]],tblXrate[],2,FALSE)</f>
        <v>14000</v>
      </c>
      <c r="H1404" s="6" t="s">
        <v>350</v>
      </c>
      <c r="I1404" s="6" t="s">
        <v>20</v>
      </c>
      <c r="J1404" s="6" t="s">
        <v>143</v>
      </c>
      <c r="K1404" s="6" t="str">
        <f>VLOOKUP(tblSalaries[[#This Row],[Where do you work]],tblCountries[[Actual]:[Mapping]],2,FALSE)</f>
        <v>Brazil</v>
      </c>
      <c r="L1404" s="6" t="str">
        <f>VLOOKUP(tblSalaries[[#This Row],[clean Country]],tblCountries[[Mapping]:[Region]],2,FALSE)</f>
        <v>Latin America</v>
      </c>
      <c r="M1404" s="6">
        <f>VLOOKUP(tblSalaries[[#This Row],[clean Country]],tblCountries[[Mapping]:[geo_latitude]],3,FALSE)</f>
        <v>-52.856287736986999</v>
      </c>
      <c r="N1404" s="6">
        <f>VLOOKUP(tblSalaries[[#This Row],[clean Country]],tblCountries[[Mapping]:[geo_latitude]],4,FALSE)</f>
        <v>-10.840474551047899</v>
      </c>
      <c r="O1404" s="6" t="s">
        <v>25</v>
      </c>
      <c r="P1404" s="6"/>
      <c r="Q1404" s="6" t="str">
        <f>IF(tblSalaries[[#This Row],[Years of Experience]]&lt;5,"&lt;5",IF(tblSalaries[[#This Row],[Years of Experience]]&lt;10,"&lt;10",IF(tblSalaries[[#This Row],[Years of Experience]]&lt;15,"&lt;15",IF(tblSalaries[[#This Row],[Years of Experience]]&lt;20,"&lt;20"," &gt;20"))))</f>
        <v>&lt;5</v>
      </c>
      <c r="R1404" s="14">
        <v>1387</v>
      </c>
      <c r="S1404" s="14">
        <f>VLOOKUP(tblSalaries[[#This Row],[clean Country]],Table3[[Country]:[GNI]],2,FALSE)</f>
        <v>11000</v>
      </c>
      <c r="T1404" s="18">
        <f>tblSalaries[[#This Row],[Salary in USD]]/tblSalaries[[#This Row],[PPP GNI]]</f>
        <v>1.2727272727272727</v>
      </c>
      <c r="U1404" s="27">
        <f>IF(ISNUMBER(VLOOKUP(tblSalaries[[#This Row],[clean Country]],calc!$B$22:$C$127,2,TRUE)),tblSalaries[[#This Row],[Salary in USD]],0.001)</f>
        <v>14000</v>
      </c>
    </row>
    <row r="1405" spans="2:21" ht="15" customHeight="1" x14ac:dyDescent="0.25">
      <c r="B1405" s="6" t="s">
        <v>3270</v>
      </c>
      <c r="C1405" s="7">
        <v>41058.520277777781</v>
      </c>
      <c r="D1405" s="8" t="s">
        <v>1445</v>
      </c>
      <c r="E1405" s="6">
        <v>14000</v>
      </c>
      <c r="F1405" s="6" t="s">
        <v>6</v>
      </c>
      <c r="G1405" s="9">
        <f>tblSalaries[[#This Row],[clean Salary (in local currency)]]*VLOOKUP(tblSalaries[[#This Row],[Currency]],tblXrate[],2,FALSE)</f>
        <v>14000</v>
      </c>
      <c r="H1405" s="6" t="s">
        <v>1446</v>
      </c>
      <c r="I1405" s="6" t="s">
        <v>20</v>
      </c>
      <c r="J1405" s="6" t="s">
        <v>8</v>
      </c>
      <c r="K1405" s="6" t="str">
        <f>VLOOKUP(tblSalaries[[#This Row],[Where do you work]],tblCountries[[Actual]:[Mapping]],2,FALSE)</f>
        <v>India</v>
      </c>
      <c r="L1405" s="6" t="str">
        <f>VLOOKUP(tblSalaries[[#This Row],[clean Country]],tblCountries[[Mapping]:[Region]],2,FALSE)</f>
        <v>Asia</v>
      </c>
      <c r="M1405" s="6">
        <f>VLOOKUP(tblSalaries[[#This Row],[clean Country]],tblCountries[[Mapping]:[geo_latitude]],3,FALSE)</f>
        <v>79.718824157759499</v>
      </c>
      <c r="N1405" s="6">
        <f>VLOOKUP(tblSalaries[[#This Row],[clean Country]],tblCountries[[Mapping]:[geo_latitude]],4,FALSE)</f>
        <v>22.134914550529199</v>
      </c>
      <c r="O1405" s="6" t="s">
        <v>9</v>
      </c>
      <c r="P1405" s="6">
        <v>12</v>
      </c>
      <c r="Q1405" s="6" t="str">
        <f>IF(tblSalaries[[#This Row],[Years of Experience]]&lt;5,"&lt;5",IF(tblSalaries[[#This Row],[Years of Experience]]&lt;10,"&lt;10",IF(tblSalaries[[#This Row],[Years of Experience]]&lt;15,"&lt;15",IF(tblSalaries[[#This Row],[Years of Experience]]&lt;20,"&lt;20"," &gt;20"))))</f>
        <v>&lt;15</v>
      </c>
      <c r="R1405" s="14">
        <v>1388</v>
      </c>
      <c r="S1405" s="14">
        <f>VLOOKUP(tblSalaries[[#This Row],[clean Country]],Table3[[Country]:[GNI]],2,FALSE)</f>
        <v>3400</v>
      </c>
      <c r="T1405" s="18">
        <f>tblSalaries[[#This Row],[Salary in USD]]/tblSalaries[[#This Row],[PPP GNI]]</f>
        <v>4.117647058823529</v>
      </c>
      <c r="U1405" s="27">
        <f>IF(ISNUMBER(VLOOKUP(tblSalaries[[#This Row],[clean Country]],calc!$B$22:$C$127,2,TRUE)),tblSalaries[[#This Row],[Salary in USD]],0.001)</f>
        <v>14000</v>
      </c>
    </row>
    <row r="1406" spans="2:21" ht="15" customHeight="1" x14ac:dyDescent="0.25">
      <c r="B1406" s="6" t="s">
        <v>3408</v>
      </c>
      <c r="C1406" s="7">
        <v>41059.099062499998</v>
      </c>
      <c r="D1406" s="8">
        <v>14000</v>
      </c>
      <c r="E1406" s="6">
        <v>14000</v>
      </c>
      <c r="F1406" s="6" t="s">
        <v>6</v>
      </c>
      <c r="G1406" s="9">
        <f>tblSalaries[[#This Row],[clean Salary (in local currency)]]*VLOOKUP(tblSalaries[[#This Row],[Currency]],tblXrate[],2,FALSE)</f>
        <v>14000</v>
      </c>
      <c r="H1406" s="6" t="s">
        <v>356</v>
      </c>
      <c r="I1406" s="6" t="s">
        <v>356</v>
      </c>
      <c r="J1406" s="6" t="s">
        <v>8</v>
      </c>
      <c r="K1406" s="6" t="str">
        <f>VLOOKUP(tblSalaries[[#This Row],[Where do you work]],tblCountries[[Actual]:[Mapping]],2,FALSE)</f>
        <v>India</v>
      </c>
      <c r="L1406" s="6" t="str">
        <f>VLOOKUP(tblSalaries[[#This Row],[clean Country]],tblCountries[[Mapping]:[Region]],2,FALSE)</f>
        <v>Asia</v>
      </c>
      <c r="M1406" s="6">
        <f>VLOOKUP(tblSalaries[[#This Row],[clean Country]],tblCountries[[Mapping]:[geo_latitude]],3,FALSE)</f>
        <v>79.718824157759499</v>
      </c>
      <c r="N1406" s="6">
        <f>VLOOKUP(tblSalaries[[#This Row],[clean Country]],tblCountries[[Mapping]:[geo_latitude]],4,FALSE)</f>
        <v>22.134914550529199</v>
      </c>
      <c r="O1406" s="6" t="s">
        <v>9</v>
      </c>
      <c r="P1406" s="6">
        <v>3</v>
      </c>
      <c r="Q1406" s="6" t="str">
        <f>IF(tblSalaries[[#This Row],[Years of Experience]]&lt;5,"&lt;5",IF(tblSalaries[[#This Row],[Years of Experience]]&lt;10,"&lt;10",IF(tblSalaries[[#This Row],[Years of Experience]]&lt;15,"&lt;15",IF(tblSalaries[[#This Row],[Years of Experience]]&lt;20,"&lt;20"," &gt;20"))))</f>
        <v>&lt;5</v>
      </c>
      <c r="R1406" s="14">
        <v>1389</v>
      </c>
      <c r="S1406" s="14">
        <f>VLOOKUP(tblSalaries[[#This Row],[clean Country]],Table3[[Country]:[GNI]],2,FALSE)</f>
        <v>3400</v>
      </c>
      <c r="T1406" s="18">
        <f>tblSalaries[[#This Row],[Salary in USD]]/tblSalaries[[#This Row],[PPP GNI]]</f>
        <v>4.117647058823529</v>
      </c>
      <c r="U1406" s="27">
        <f>IF(ISNUMBER(VLOOKUP(tblSalaries[[#This Row],[clean Country]],calc!$B$22:$C$127,2,TRUE)),tblSalaries[[#This Row],[Salary in USD]],0.001)</f>
        <v>14000</v>
      </c>
    </row>
    <row r="1407" spans="2:21" ht="15" customHeight="1" x14ac:dyDescent="0.25">
      <c r="B1407" s="6" t="s">
        <v>3776</v>
      </c>
      <c r="C1407" s="7">
        <v>41072.678067129629</v>
      </c>
      <c r="D1407" s="8">
        <v>14000</v>
      </c>
      <c r="E1407" s="6">
        <v>14000</v>
      </c>
      <c r="F1407" s="6" t="s">
        <v>6</v>
      </c>
      <c r="G1407" s="9">
        <f>tblSalaries[[#This Row],[clean Salary (in local currency)]]*VLOOKUP(tblSalaries[[#This Row],[Currency]],tblXrate[],2,FALSE)</f>
        <v>14000</v>
      </c>
      <c r="H1407" s="6" t="s">
        <v>52</v>
      </c>
      <c r="I1407" s="6" t="s">
        <v>52</v>
      </c>
      <c r="J1407" s="6" t="s">
        <v>8</v>
      </c>
      <c r="K1407" s="6" t="str">
        <f>VLOOKUP(tblSalaries[[#This Row],[Where do you work]],tblCountries[[Actual]:[Mapping]],2,FALSE)</f>
        <v>India</v>
      </c>
      <c r="L1407" s="6" t="str">
        <f>VLOOKUP(tblSalaries[[#This Row],[clean Country]],tblCountries[[Mapping]:[Region]],2,FALSE)</f>
        <v>Asia</v>
      </c>
      <c r="M1407" s="6">
        <f>VLOOKUP(tblSalaries[[#This Row],[clean Country]],tblCountries[[Mapping]:[geo_latitude]],3,FALSE)</f>
        <v>79.718824157759499</v>
      </c>
      <c r="N1407" s="6">
        <f>VLOOKUP(tblSalaries[[#This Row],[clean Country]],tblCountries[[Mapping]:[geo_latitude]],4,FALSE)</f>
        <v>22.134914550529199</v>
      </c>
      <c r="O1407" s="6" t="s">
        <v>9</v>
      </c>
      <c r="P1407" s="6">
        <v>5</v>
      </c>
      <c r="Q1407" s="6" t="str">
        <f>IF(tblSalaries[[#This Row],[Years of Experience]]&lt;5,"&lt;5",IF(tblSalaries[[#This Row],[Years of Experience]]&lt;10,"&lt;10",IF(tblSalaries[[#This Row],[Years of Experience]]&lt;15,"&lt;15",IF(tblSalaries[[#This Row],[Years of Experience]]&lt;20,"&lt;20"," &gt;20"))))</f>
        <v>&lt;10</v>
      </c>
      <c r="R1407" s="14">
        <v>1390</v>
      </c>
      <c r="S1407" s="14">
        <f>VLOOKUP(tblSalaries[[#This Row],[clean Country]],Table3[[Country]:[GNI]],2,FALSE)</f>
        <v>3400</v>
      </c>
      <c r="T1407" s="18">
        <f>tblSalaries[[#This Row],[Salary in USD]]/tblSalaries[[#This Row],[PPP GNI]]</f>
        <v>4.117647058823529</v>
      </c>
      <c r="U1407" s="27">
        <f>IF(ISNUMBER(VLOOKUP(tblSalaries[[#This Row],[clean Country]],calc!$B$22:$C$127,2,TRUE)),tblSalaries[[#This Row],[Salary in USD]],0.001)</f>
        <v>14000</v>
      </c>
    </row>
    <row r="1408" spans="2:21" ht="15" customHeight="1" x14ac:dyDescent="0.25">
      <c r="B1408" s="6" t="s">
        <v>2901</v>
      </c>
      <c r="C1408" s="7">
        <v>41056.688125000001</v>
      </c>
      <c r="D1408" s="8">
        <v>775000</v>
      </c>
      <c r="E1408" s="6">
        <v>775000</v>
      </c>
      <c r="F1408" s="6" t="s">
        <v>40</v>
      </c>
      <c r="G1408" s="9">
        <f>tblSalaries[[#This Row],[clean Salary (in local currency)]]*VLOOKUP(tblSalaries[[#This Row],[Currency]],tblXrate[],2,FALSE)</f>
        <v>13801.135432767991</v>
      </c>
      <c r="H1408" s="6" t="s">
        <v>20</v>
      </c>
      <c r="I1408" s="6" t="s">
        <v>20</v>
      </c>
      <c r="J1408" s="6" t="s">
        <v>8</v>
      </c>
      <c r="K1408" s="6" t="str">
        <f>VLOOKUP(tblSalaries[[#This Row],[Where do you work]],tblCountries[[Actual]:[Mapping]],2,FALSE)</f>
        <v>India</v>
      </c>
      <c r="L1408" s="6" t="str">
        <f>VLOOKUP(tblSalaries[[#This Row],[clean Country]],tblCountries[[Mapping]:[Region]],2,FALSE)</f>
        <v>Asia</v>
      </c>
      <c r="M1408" s="6">
        <f>VLOOKUP(tblSalaries[[#This Row],[clean Country]],tblCountries[[Mapping]:[geo_latitude]],3,FALSE)</f>
        <v>79.718824157759499</v>
      </c>
      <c r="N1408" s="6">
        <f>VLOOKUP(tblSalaries[[#This Row],[clean Country]],tblCountries[[Mapping]:[geo_latitude]],4,FALSE)</f>
        <v>22.134914550529199</v>
      </c>
      <c r="O1408" s="6" t="s">
        <v>9</v>
      </c>
      <c r="P1408" s="6">
        <v>2</v>
      </c>
      <c r="Q1408" s="6" t="str">
        <f>IF(tblSalaries[[#This Row],[Years of Experience]]&lt;5,"&lt;5",IF(tblSalaries[[#This Row],[Years of Experience]]&lt;10,"&lt;10",IF(tblSalaries[[#This Row],[Years of Experience]]&lt;15,"&lt;15",IF(tblSalaries[[#This Row],[Years of Experience]]&lt;20,"&lt;20"," &gt;20"))))</f>
        <v>&lt;5</v>
      </c>
      <c r="R1408" s="14">
        <v>1391</v>
      </c>
      <c r="S1408" s="14">
        <f>VLOOKUP(tblSalaries[[#This Row],[clean Country]],Table3[[Country]:[GNI]],2,FALSE)</f>
        <v>3400</v>
      </c>
      <c r="T1408" s="18">
        <f>tblSalaries[[#This Row],[Salary in USD]]/tblSalaries[[#This Row],[PPP GNI]]</f>
        <v>4.0591574802258794</v>
      </c>
      <c r="U1408" s="27">
        <f>IF(ISNUMBER(VLOOKUP(tblSalaries[[#This Row],[clean Country]],calc!$B$22:$C$127,2,TRUE)),tblSalaries[[#This Row],[Salary in USD]],0.001)</f>
        <v>13801.135432767991</v>
      </c>
    </row>
    <row r="1409" spans="2:21" ht="15" customHeight="1" x14ac:dyDescent="0.25">
      <c r="B1409" s="6" t="s">
        <v>2609</v>
      </c>
      <c r="C1409" s="7">
        <v>41055.438969907409</v>
      </c>
      <c r="D1409" s="8" t="s">
        <v>714</v>
      </c>
      <c r="E1409" s="6">
        <v>13800</v>
      </c>
      <c r="F1409" s="6" t="s">
        <v>6</v>
      </c>
      <c r="G1409" s="9">
        <f>tblSalaries[[#This Row],[clean Salary (in local currency)]]*VLOOKUP(tblSalaries[[#This Row],[Currency]],tblXrate[],2,FALSE)</f>
        <v>13800</v>
      </c>
      <c r="H1409" s="6" t="s">
        <v>715</v>
      </c>
      <c r="I1409" s="6" t="s">
        <v>488</v>
      </c>
      <c r="J1409" s="6" t="s">
        <v>716</v>
      </c>
      <c r="K1409" s="6" t="str">
        <f>VLOOKUP(tblSalaries[[#This Row],[Where do you work]],tblCountries[[Actual]:[Mapping]],2,FALSE)</f>
        <v>Sri Lanka</v>
      </c>
      <c r="L1409" s="6" t="str">
        <f>VLOOKUP(tblSalaries[[#This Row],[clean Country]],tblCountries[[Mapping]:[Region]],2,FALSE)</f>
        <v>Asia</v>
      </c>
      <c r="M1409" s="6">
        <f>VLOOKUP(tblSalaries[[#This Row],[clean Country]],tblCountries[[Mapping]:[geo_latitude]],3,FALSE)</f>
        <v>80.833844200000001</v>
      </c>
      <c r="N1409" s="6">
        <f>VLOOKUP(tblSalaries[[#This Row],[clean Country]],tblCountries[[Mapping]:[geo_latitude]],4,FALSE)</f>
        <v>7.9090562000000002</v>
      </c>
      <c r="O1409" s="6" t="s">
        <v>9</v>
      </c>
      <c r="P1409" s="6">
        <v>20</v>
      </c>
      <c r="Q1409" s="6" t="str">
        <f>IF(tblSalaries[[#This Row],[Years of Experience]]&lt;5,"&lt;5",IF(tblSalaries[[#This Row],[Years of Experience]]&lt;10,"&lt;10",IF(tblSalaries[[#This Row],[Years of Experience]]&lt;15,"&lt;15",IF(tblSalaries[[#This Row],[Years of Experience]]&lt;20,"&lt;20"," &gt;20"))))</f>
        <v xml:space="preserve"> &gt;20</v>
      </c>
      <c r="R1409" s="14">
        <v>1392</v>
      </c>
      <c r="S1409" s="14">
        <f>VLOOKUP(tblSalaries[[#This Row],[clean Country]],Table3[[Country]:[GNI]],2,FALSE)</f>
        <v>5010</v>
      </c>
      <c r="T1409" s="18">
        <f>tblSalaries[[#This Row],[Salary in USD]]/tblSalaries[[#This Row],[PPP GNI]]</f>
        <v>2.7544910179640718</v>
      </c>
      <c r="U1409" s="27">
        <f>IF(ISNUMBER(VLOOKUP(tblSalaries[[#This Row],[clean Country]],calc!$B$22:$C$127,2,TRUE)),tblSalaries[[#This Row],[Salary in USD]],0.001)</f>
        <v>13800</v>
      </c>
    </row>
    <row r="1410" spans="2:21" ht="15" customHeight="1" x14ac:dyDescent="0.25">
      <c r="B1410" s="6" t="s">
        <v>3550</v>
      </c>
      <c r="C1410" s="7">
        <v>41061.247453703705</v>
      </c>
      <c r="D1410" s="8" t="s">
        <v>1728</v>
      </c>
      <c r="E1410" s="6">
        <v>120000</v>
      </c>
      <c r="F1410" s="6" t="s">
        <v>1729</v>
      </c>
      <c r="G1410" s="9">
        <f>tblSalaries[[#This Row],[clean Salary (in local currency)]]*VLOOKUP(tblSalaries[[#This Row],[Currency]],tblXrate[],2,FALSE)</f>
        <v>13745.704467353951</v>
      </c>
      <c r="H1410" s="6" t="s">
        <v>1730</v>
      </c>
      <c r="I1410" s="6" t="s">
        <v>488</v>
      </c>
      <c r="J1410" s="6" t="s">
        <v>1731</v>
      </c>
      <c r="K1410" s="6" t="str">
        <f>VLOOKUP(tblSalaries[[#This Row],[Where do you work]],tblCountries[[Actual]:[Mapping]],2,FALSE)</f>
        <v>Morocco</v>
      </c>
      <c r="L1410" s="6" t="str">
        <f>VLOOKUP(tblSalaries[[#This Row],[clean Country]],tblCountries[[Mapping]:[Region]],2,FALSE)</f>
        <v>MENA</v>
      </c>
      <c r="M1410" s="6">
        <f>VLOOKUP(tblSalaries[[#This Row],[clean Country]],tblCountries[[Mapping]:[geo_latitude]],3,FALSE)</f>
        <v>-6.4342784695884498</v>
      </c>
      <c r="N1410" s="6">
        <f>VLOOKUP(tblSalaries[[#This Row],[clean Country]],tblCountries[[Mapping]:[geo_latitude]],4,FALSE)</f>
        <v>31.8991049141896</v>
      </c>
      <c r="O1410" s="6" t="s">
        <v>13</v>
      </c>
      <c r="P1410" s="6">
        <v>8</v>
      </c>
      <c r="Q1410" s="6" t="str">
        <f>IF(tblSalaries[[#This Row],[Years of Experience]]&lt;5,"&lt;5",IF(tblSalaries[[#This Row],[Years of Experience]]&lt;10,"&lt;10",IF(tblSalaries[[#This Row],[Years of Experience]]&lt;15,"&lt;15",IF(tblSalaries[[#This Row],[Years of Experience]]&lt;20,"&lt;20"," &gt;20"))))</f>
        <v>&lt;10</v>
      </c>
      <c r="R1410" s="14">
        <v>1393</v>
      </c>
      <c r="S1410" s="14">
        <f>VLOOKUP(tblSalaries[[#This Row],[clean Country]],Table3[[Country]:[GNI]],2,FALSE)</f>
        <v>4600</v>
      </c>
      <c r="T1410" s="18">
        <f>tblSalaries[[#This Row],[Salary in USD]]/tblSalaries[[#This Row],[PPP GNI]]</f>
        <v>2.9881966233378154</v>
      </c>
      <c r="U1410" s="27">
        <f>IF(ISNUMBER(VLOOKUP(tblSalaries[[#This Row],[clean Country]],calc!$B$22:$C$127,2,TRUE)),tblSalaries[[#This Row],[Salary in USD]],0.001)</f>
        <v>13745.704467353951</v>
      </c>
    </row>
    <row r="1411" spans="2:21" ht="15" customHeight="1" x14ac:dyDescent="0.25">
      <c r="B1411" s="6" t="s">
        <v>2193</v>
      </c>
      <c r="C1411" s="7">
        <v>41055.035219907404</v>
      </c>
      <c r="D1411" s="8">
        <v>13636.36</v>
      </c>
      <c r="E1411" s="6">
        <v>13636</v>
      </c>
      <c r="F1411" s="6" t="s">
        <v>6</v>
      </c>
      <c r="G1411" s="9">
        <f>tblSalaries[[#This Row],[clean Salary (in local currency)]]*VLOOKUP(tblSalaries[[#This Row],[Currency]],tblXrate[],2,FALSE)</f>
        <v>13636</v>
      </c>
      <c r="H1411" s="6" t="s">
        <v>259</v>
      </c>
      <c r="I1411" s="6" t="s">
        <v>52</v>
      </c>
      <c r="J1411" s="6" t="s">
        <v>8</v>
      </c>
      <c r="K1411" s="6" t="str">
        <f>VLOOKUP(tblSalaries[[#This Row],[Where do you work]],tblCountries[[Actual]:[Mapping]],2,FALSE)</f>
        <v>India</v>
      </c>
      <c r="L1411" s="6" t="str">
        <f>VLOOKUP(tblSalaries[[#This Row],[clean Country]],tblCountries[[Mapping]:[Region]],2,FALSE)</f>
        <v>Asia</v>
      </c>
      <c r="M1411" s="6">
        <f>VLOOKUP(tblSalaries[[#This Row],[clean Country]],tblCountries[[Mapping]:[geo_latitude]],3,FALSE)</f>
        <v>79.718824157759499</v>
      </c>
      <c r="N1411" s="6">
        <f>VLOOKUP(tblSalaries[[#This Row],[clean Country]],tblCountries[[Mapping]:[geo_latitude]],4,FALSE)</f>
        <v>22.134914550529199</v>
      </c>
      <c r="O1411" s="6" t="s">
        <v>13</v>
      </c>
      <c r="P1411" s="6"/>
      <c r="Q1411" s="6" t="str">
        <f>IF(tblSalaries[[#This Row],[Years of Experience]]&lt;5,"&lt;5",IF(tblSalaries[[#This Row],[Years of Experience]]&lt;10,"&lt;10",IF(tblSalaries[[#This Row],[Years of Experience]]&lt;15,"&lt;15",IF(tblSalaries[[#This Row],[Years of Experience]]&lt;20,"&lt;20"," &gt;20"))))</f>
        <v>&lt;5</v>
      </c>
      <c r="R1411" s="14">
        <v>1394</v>
      </c>
      <c r="S1411" s="14">
        <f>VLOOKUP(tblSalaries[[#This Row],[clean Country]],Table3[[Country]:[GNI]],2,FALSE)</f>
        <v>3400</v>
      </c>
      <c r="T1411" s="18">
        <f>tblSalaries[[#This Row],[Salary in USD]]/tblSalaries[[#This Row],[PPP GNI]]</f>
        <v>4.0105882352941178</v>
      </c>
      <c r="U1411" s="27">
        <f>IF(ISNUMBER(VLOOKUP(tblSalaries[[#This Row],[clean Country]],calc!$B$22:$C$127,2,TRUE)),tblSalaries[[#This Row],[Salary in USD]],0.001)</f>
        <v>13636</v>
      </c>
    </row>
    <row r="1412" spans="2:21" ht="15" customHeight="1" x14ac:dyDescent="0.25">
      <c r="B1412" s="6" t="s">
        <v>3779</v>
      </c>
      <c r="C1412" s="7">
        <v>41072.841249999998</v>
      </c>
      <c r="D1412" s="8">
        <v>8900</v>
      </c>
      <c r="E1412" s="6">
        <v>1281600</v>
      </c>
      <c r="F1412" s="6" t="s">
        <v>32</v>
      </c>
      <c r="G1412" s="9">
        <f>tblSalaries[[#This Row],[clean Salary (in local currency)]]*VLOOKUP(tblSalaries[[#This Row],[Currency]],tblXrate[],2,FALSE)</f>
        <v>13603.016099449767</v>
      </c>
      <c r="H1412" s="6" t="s">
        <v>1916</v>
      </c>
      <c r="I1412" s="6" t="s">
        <v>52</v>
      </c>
      <c r="J1412" s="6" t="s">
        <v>1448</v>
      </c>
      <c r="K1412" s="6" t="str">
        <f>VLOOKUP(tblSalaries[[#This Row],[Where do you work]],tblCountries[[Actual]:[Mapping]],2,FALSE)</f>
        <v>Pakistan</v>
      </c>
      <c r="L1412" s="6" t="str">
        <f>VLOOKUP(tblSalaries[[#This Row],[clean Country]],tblCountries[[Mapping]:[Region]],2,FALSE)</f>
        <v>Asia</v>
      </c>
      <c r="M1412" s="6">
        <f>VLOOKUP(tblSalaries[[#This Row],[clean Country]],tblCountries[[Mapping]:[geo_latitude]],3,FALSE)</f>
        <v>71.247499000000005</v>
      </c>
      <c r="N1412" s="6">
        <f>VLOOKUP(tblSalaries[[#This Row],[clean Country]],tblCountries[[Mapping]:[geo_latitude]],4,FALSE)</f>
        <v>30.3308401</v>
      </c>
      <c r="O1412" s="6" t="s">
        <v>13</v>
      </c>
      <c r="P1412" s="6">
        <v>8</v>
      </c>
      <c r="Q1412" s="6" t="str">
        <f>IF(tblSalaries[[#This Row],[Years of Experience]]&lt;5,"&lt;5",IF(tblSalaries[[#This Row],[Years of Experience]]&lt;10,"&lt;10",IF(tblSalaries[[#This Row],[Years of Experience]]&lt;15,"&lt;15",IF(tblSalaries[[#This Row],[Years of Experience]]&lt;20,"&lt;20"," &gt;20"))))</f>
        <v>&lt;10</v>
      </c>
      <c r="R1412" s="14">
        <v>1395</v>
      </c>
      <c r="S1412" s="14">
        <f>VLOOKUP(tblSalaries[[#This Row],[clean Country]],Table3[[Country]:[GNI]],2,FALSE)</f>
        <v>2790</v>
      </c>
      <c r="T1412" s="18">
        <f>tblSalaries[[#This Row],[Salary in USD]]/tblSalaries[[#This Row],[PPP GNI]]</f>
        <v>4.8756330105554726</v>
      </c>
      <c r="U1412" s="27">
        <f>IF(ISNUMBER(VLOOKUP(tblSalaries[[#This Row],[clean Country]],calc!$B$22:$C$127,2,TRUE)),tblSalaries[[#This Row],[Salary in USD]],0.001)</f>
        <v>13603.016099449767</v>
      </c>
    </row>
    <row r="1413" spans="2:21" ht="15" customHeight="1" x14ac:dyDescent="0.25">
      <c r="B1413" s="6" t="s">
        <v>2029</v>
      </c>
      <c r="C1413" s="7">
        <v>41054.183344907404</v>
      </c>
      <c r="D1413" s="8">
        <v>13500</v>
      </c>
      <c r="E1413" s="6">
        <v>13500</v>
      </c>
      <c r="F1413" s="6" t="s">
        <v>6</v>
      </c>
      <c r="G1413" s="9">
        <f>tblSalaries[[#This Row],[clean Salary (in local currency)]]*VLOOKUP(tblSalaries[[#This Row],[Currency]],tblXrate[],2,FALSE)</f>
        <v>13500</v>
      </c>
      <c r="H1413" s="6" t="s">
        <v>51</v>
      </c>
      <c r="I1413" s="6" t="s">
        <v>52</v>
      </c>
      <c r="J1413" s="6" t="s">
        <v>8</v>
      </c>
      <c r="K1413" s="6" t="str">
        <f>VLOOKUP(tblSalaries[[#This Row],[Where do you work]],tblCountries[[Actual]:[Mapping]],2,FALSE)</f>
        <v>India</v>
      </c>
      <c r="L1413" s="6" t="str">
        <f>VLOOKUP(tblSalaries[[#This Row],[clean Country]],tblCountries[[Mapping]:[Region]],2,FALSE)</f>
        <v>Asia</v>
      </c>
      <c r="M1413" s="6">
        <f>VLOOKUP(tblSalaries[[#This Row],[clean Country]],tblCountries[[Mapping]:[geo_latitude]],3,FALSE)</f>
        <v>79.718824157759499</v>
      </c>
      <c r="N1413" s="6">
        <f>VLOOKUP(tblSalaries[[#This Row],[clean Country]],tblCountries[[Mapping]:[geo_latitude]],4,FALSE)</f>
        <v>22.134914550529199</v>
      </c>
      <c r="O1413" s="6" t="s">
        <v>9</v>
      </c>
      <c r="P1413" s="6"/>
      <c r="Q1413" s="6" t="str">
        <f>IF(tblSalaries[[#This Row],[Years of Experience]]&lt;5,"&lt;5",IF(tblSalaries[[#This Row],[Years of Experience]]&lt;10,"&lt;10",IF(tblSalaries[[#This Row],[Years of Experience]]&lt;15,"&lt;15",IF(tblSalaries[[#This Row],[Years of Experience]]&lt;20,"&lt;20"," &gt;20"))))</f>
        <v>&lt;5</v>
      </c>
      <c r="R1413" s="14">
        <v>1396</v>
      </c>
      <c r="S1413" s="14">
        <f>VLOOKUP(tblSalaries[[#This Row],[clean Country]],Table3[[Country]:[GNI]],2,FALSE)</f>
        <v>3400</v>
      </c>
      <c r="T1413" s="18">
        <f>tblSalaries[[#This Row],[Salary in USD]]/tblSalaries[[#This Row],[PPP GNI]]</f>
        <v>3.9705882352941178</v>
      </c>
      <c r="U1413" s="27">
        <f>IF(ISNUMBER(VLOOKUP(tblSalaries[[#This Row],[clean Country]],calc!$B$22:$C$127,2,TRUE)),tblSalaries[[#This Row],[Salary in USD]],0.001)</f>
        <v>13500</v>
      </c>
    </row>
    <row r="1414" spans="2:21" ht="15" customHeight="1" x14ac:dyDescent="0.25">
      <c r="B1414" s="6" t="s">
        <v>2769</v>
      </c>
      <c r="C1414" s="7">
        <v>41055.770208333335</v>
      </c>
      <c r="D1414" s="8">
        <v>13500</v>
      </c>
      <c r="E1414" s="6">
        <v>13500</v>
      </c>
      <c r="F1414" s="6" t="s">
        <v>6</v>
      </c>
      <c r="G1414" s="9">
        <f>tblSalaries[[#This Row],[clean Salary (in local currency)]]*VLOOKUP(tblSalaries[[#This Row],[Currency]],tblXrate[],2,FALSE)</f>
        <v>13500</v>
      </c>
      <c r="H1414" s="6" t="s">
        <v>360</v>
      </c>
      <c r="I1414" s="6" t="s">
        <v>3999</v>
      </c>
      <c r="J1414" s="6" t="s">
        <v>8</v>
      </c>
      <c r="K1414" s="6" t="str">
        <f>VLOOKUP(tblSalaries[[#This Row],[Where do you work]],tblCountries[[Actual]:[Mapping]],2,FALSE)</f>
        <v>India</v>
      </c>
      <c r="L1414" s="6" t="str">
        <f>VLOOKUP(tblSalaries[[#This Row],[clean Country]],tblCountries[[Mapping]:[Region]],2,FALSE)</f>
        <v>Asia</v>
      </c>
      <c r="M1414" s="6">
        <f>VLOOKUP(tblSalaries[[#This Row],[clean Country]],tblCountries[[Mapping]:[geo_latitude]],3,FALSE)</f>
        <v>79.718824157759499</v>
      </c>
      <c r="N1414" s="6">
        <f>VLOOKUP(tblSalaries[[#This Row],[clean Country]],tblCountries[[Mapping]:[geo_latitude]],4,FALSE)</f>
        <v>22.134914550529199</v>
      </c>
      <c r="O1414" s="6" t="s">
        <v>13</v>
      </c>
      <c r="P1414" s="6">
        <v>2.5</v>
      </c>
      <c r="Q1414" s="6" t="str">
        <f>IF(tblSalaries[[#This Row],[Years of Experience]]&lt;5,"&lt;5",IF(tblSalaries[[#This Row],[Years of Experience]]&lt;10,"&lt;10",IF(tblSalaries[[#This Row],[Years of Experience]]&lt;15,"&lt;15",IF(tblSalaries[[#This Row],[Years of Experience]]&lt;20,"&lt;20"," &gt;20"))))</f>
        <v>&lt;5</v>
      </c>
      <c r="R1414" s="14">
        <v>1397</v>
      </c>
      <c r="S1414" s="14">
        <f>VLOOKUP(tblSalaries[[#This Row],[clean Country]],Table3[[Country]:[GNI]],2,FALSE)</f>
        <v>3400</v>
      </c>
      <c r="T1414" s="18">
        <f>tblSalaries[[#This Row],[Salary in USD]]/tblSalaries[[#This Row],[PPP GNI]]</f>
        <v>3.9705882352941178</v>
      </c>
      <c r="U1414" s="27">
        <f>IF(ISNUMBER(VLOOKUP(tblSalaries[[#This Row],[clean Country]],calc!$B$22:$C$127,2,TRUE)),tblSalaries[[#This Row],[Salary in USD]],0.001)</f>
        <v>13500</v>
      </c>
    </row>
    <row r="1415" spans="2:21" ht="15" customHeight="1" x14ac:dyDescent="0.25">
      <c r="B1415" s="6" t="s">
        <v>3136</v>
      </c>
      <c r="C1415" s="7">
        <v>41057.864988425928</v>
      </c>
      <c r="D1415" s="8">
        <v>13.5</v>
      </c>
      <c r="E1415" s="6">
        <v>13500</v>
      </c>
      <c r="F1415" s="6" t="s">
        <v>6</v>
      </c>
      <c r="G1415" s="9">
        <f>tblSalaries[[#This Row],[clean Salary (in local currency)]]*VLOOKUP(tblSalaries[[#This Row],[Currency]],tblXrate[],2,FALSE)</f>
        <v>13500</v>
      </c>
      <c r="H1415" s="6" t="s">
        <v>168</v>
      </c>
      <c r="I1415" s="6" t="s">
        <v>52</v>
      </c>
      <c r="J1415" s="6" t="s">
        <v>1291</v>
      </c>
      <c r="K1415" s="6" t="str">
        <f>VLOOKUP(tblSalaries[[#This Row],[Where do you work]],tblCountries[[Actual]:[Mapping]],2,FALSE)</f>
        <v>Montenegro</v>
      </c>
      <c r="L1415" s="6" t="str">
        <f>VLOOKUP(tblSalaries[[#This Row],[clean Country]],tblCountries[[Mapping]:[Region]],2,FALSE)</f>
        <v>Europe</v>
      </c>
      <c r="M1415" s="6">
        <f>VLOOKUP(tblSalaries[[#This Row],[clean Country]],tblCountries[[Mapping]:[geo_latitude]],3,FALSE)</f>
        <v>19.2050343093448</v>
      </c>
      <c r="N1415" s="6">
        <f>VLOOKUP(tblSalaries[[#This Row],[clean Country]],tblCountries[[Mapping]:[geo_latitude]],4,FALSE)</f>
        <v>42.700153652851299</v>
      </c>
      <c r="O1415" s="6" t="s">
        <v>9</v>
      </c>
      <c r="P1415" s="6">
        <v>13</v>
      </c>
      <c r="Q1415" s="6" t="str">
        <f>IF(tblSalaries[[#This Row],[Years of Experience]]&lt;5,"&lt;5",IF(tblSalaries[[#This Row],[Years of Experience]]&lt;10,"&lt;10",IF(tblSalaries[[#This Row],[Years of Experience]]&lt;15,"&lt;15",IF(tblSalaries[[#This Row],[Years of Experience]]&lt;20,"&lt;20"," &gt;20"))))</f>
        <v>&lt;15</v>
      </c>
      <c r="R1415" s="14">
        <v>1398</v>
      </c>
      <c r="S1415" s="14">
        <f>VLOOKUP(tblSalaries[[#This Row],[clean Country]],Table3[[Country]:[GNI]],2,FALSE)</f>
        <v>12770</v>
      </c>
      <c r="T1415" s="18">
        <f>tblSalaries[[#This Row],[Salary in USD]]/tblSalaries[[#This Row],[PPP GNI]]</f>
        <v>1.05716523101018</v>
      </c>
      <c r="U1415" s="27">
        <f>IF(ISNUMBER(VLOOKUP(tblSalaries[[#This Row],[clean Country]],calc!$B$22:$C$127,2,TRUE)),tblSalaries[[#This Row],[Salary in USD]],0.001)</f>
        <v>13500</v>
      </c>
    </row>
    <row r="1416" spans="2:21" ht="15" customHeight="1" x14ac:dyDescent="0.25">
      <c r="B1416" s="6" t="s">
        <v>3292</v>
      </c>
      <c r="C1416" s="7">
        <v>41058.632222222222</v>
      </c>
      <c r="D1416" s="8">
        <v>13500</v>
      </c>
      <c r="E1416" s="6">
        <v>13500</v>
      </c>
      <c r="F1416" s="6" t="s">
        <v>6</v>
      </c>
      <c r="G1416" s="9">
        <f>tblSalaries[[#This Row],[clean Salary (in local currency)]]*VLOOKUP(tblSalaries[[#This Row],[Currency]],tblXrate[],2,FALSE)</f>
        <v>13500</v>
      </c>
      <c r="H1416" s="6" t="s">
        <v>804</v>
      </c>
      <c r="I1416" s="6" t="s">
        <v>52</v>
      </c>
      <c r="J1416" s="6" t="s">
        <v>8</v>
      </c>
      <c r="K1416" s="6" t="str">
        <f>VLOOKUP(tblSalaries[[#This Row],[Where do you work]],tblCountries[[Actual]:[Mapping]],2,FALSE)</f>
        <v>India</v>
      </c>
      <c r="L1416" s="6" t="str">
        <f>VLOOKUP(tblSalaries[[#This Row],[clean Country]],tblCountries[[Mapping]:[Region]],2,FALSE)</f>
        <v>Asia</v>
      </c>
      <c r="M1416" s="6">
        <f>VLOOKUP(tblSalaries[[#This Row],[clean Country]],tblCountries[[Mapping]:[geo_latitude]],3,FALSE)</f>
        <v>79.718824157759499</v>
      </c>
      <c r="N1416" s="6">
        <f>VLOOKUP(tblSalaries[[#This Row],[clean Country]],tblCountries[[Mapping]:[geo_latitude]],4,FALSE)</f>
        <v>22.134914550529199</v>
      </c>
      <c r="O1416" s="6" t="s">
        <v>18</v>
      </c>
      <c r="P1416" s="6">
        <v>20</v>
      </c>
      <c r="Q1416" s="6" t="str">
        <f>IF(tblSalaries[[#This Row],[Years of Experience]]&lt;5,"&lt;5",IF(tblSalaries[[#This Row],[Years of Experience]]&lt;10,"&lt;10",IF(tblSalaries[[#This Row],[Years of Experience]]&lt;15,"&lt;15",IF(tblSalaries[[#This Row],[Years of Experience]]&lt;20,"&lt;20"," &gt;20"))))</f>
        <v xml:space="preserve"> &gt;20</v>
      </c>
      <c r="R1416" s="14">
        <v>1399</v>
      </c>
      <c r="S1416" s="14">
        <f>VLOOKUP(tblSalaries[[#This Row],[clean Country]],Table3[[Country]:[GNI]],2,FALSE)</f>
        <v>3400</v>
      </c>
      <c r="T1416" s="18">
        <f>tblSalaries[[#This Row],[Salary in USD]]/tblSalaries[[#This Row],[PPP GNI]]</f>
        <v>3.9705882352941178</v>
      </c>
      <c r="U1416" s="27">
        <f>IF(ISNUMBER(VLOOKUP(tblSalaries[[#This Row],[clean Country]],calc!$B$22:$C$127,2,TRUE)),tblSalaries[[#This Row],[Salary in USD]],0.001)</f>
        <v>13500</v>
      </c>
    </row>
    <row r="1417" spans="2:21" ht="15" customHeight="1" x14ac:dyDescent="0.25">
      <c r="B1417" s="6" t="s">
        <v>2393</v>
      </c>
      <c r="C1417" s="7">
        <v>41055.084386574075</v>
      </c>
      <c r="D1417" s="8" t="s">
        <v>476</v>
      </c>
      <c r="E1417" s="6">
        <v>750000</v>
      </c>
      <c r="F1417" s="6" t="s">
        <v>40</v>
      </c>
      <c r="G1417" s="9">
        <f>tblSalaries[[#This Row],[clean Salary (in local currency)]]*VLOOKUP(tblSalaries[[#This Row],[Currency]],tblXrate[],2,FALSE)</f>
        <v>13355.937515581925</v>
      </c>
      <c r="H1417" s="6" t="s">
        <v>207</v>
      </c>
      <c r="I1417" s="6" t="s">
        <v>20</v>
      </c>
      <c r="J1417" s="6" t="s">
        <v>8</v>
      </c>
      <c r="K1417" s="6" t="str">
        <f>VLOOKUP(tblSalaries[[#This Row],[Where do you work]],tblCountries[[Actual]:[Mapping]],2,FALSE)</f>
        <v>India</v>
      </c>
      <c r="L1417" s="6" t="str">
        <f>VLOOKUP(tblSalaries[[#This Row],[clean Country]],tblCountries[[Mapping]:[Region]],2,FALSE)</f>
        <v>Asia</v>
      </c>
      <c r="M1417" s="6">
        <f>VLOOKUP(tblSalaries[[#This Row],[clean Country]],tblCountries[[Mapping]:[geo_latitude]],3,FALSE)</f>
        <v>79.718824157759499</v>
      </c>
      <c r="N1417" s="6">
        <f>VLOOKUP(tblSalaries[[#This Row],[clean Country]],tblCountries[[Mapping]:[geo_latitude]],4,FALSE)</f>
        <v>22.134914550529199</v>
      </c>
      <c r="O1417" s="6" t="s">
        <v>25</v>
      </c>
      <c r="P1417" s="6"/>
      <c r="Q1417" s="6" t="str">
        <f>IF(tblSalaries[[#This Row],[Years of Experience]]&lt;5,"&lt;5",IF(tblSalaries[[#This Row],[Years of Experience]]&lt;10,"&lt;10",IF(tblSalaries[[#This Row],[Years of Experience]]&lt;15,"&lt;15",IF(tblSalaries[[#This Row],[Years of Experience]]&lt;20,"&lt;20"," &gt;20"))))</f>
        <v>&lt;5</v>
      </c>
      <c r="R1417" s="14">
        <v>1400</v>
      </c>
      <c r="S1417" s="14">
        <f>VLOOKUP(tblSalaries[[#This Row],[clean Country]],Table3[[Country]:[GNI]],2,FALSE)</f>
        <v>3400</v>
      </c>
      <c r="T1417" s="18">
        <f>tblSalaries[[#This Row],[Salary in USD]]/tblSalaries[[#This Row],[PPP GNI]]</f>
        <v>3.9282169163476253</v>
      </c>
      <c r="U1417" s="27">
        <f>IF(ISNUMBER(VLOOKUP(tblSalaries[[#This Row],[clean Country]],calc!$B$22:$C$127,2,TRUE)),tblSalaries[[#This Row],[Salary in USD]],0.001)</f>
        <v>13355.937515581925</v>
      </c>
    </row>
    <row r="1418" spans="2:21" ht="15" customHeight="1" x14ac:dyDescent="0.25">
      <c r="B1418" s="6" t="s">
        <v>3197</v>
      </c>
      <c r="C1418" s="7">
        <v>41058.022627314815</v>
      </c>
      <c r="D1418" s="8" t="s">
        <v>1366</v>
      </c>
      <c r="E1418" s="6">
        <v>750000</v>
      </c>
      <c r="F1418" s="6" t="s">
        <v>40</v>
      </c>
      <c r="G1418" s="9">
        <f>tblSalaries[[#This Row],[clean Salary (in local currency)]]*VLOOKUP(tblSalaries[[#This Row],[Currency]],tblXrate[],2,FALSE)</f>
        <v>13355.937515581925</v>
      </c>
      <c r="H1418" s="6" t="s">
        <v>1022</v>
      </c>
      <c r="I1418" s="6" t="s">
        <v>52</v>
      </c>
      <c r="J1418" s="6" t="s">
        <v>8</v>
      </c>
      <c r="K1418" s="6" t="str">
        <f>VLOOKUP(tblSalaries[[#This Row],[Where do you work]],tblCountries[[Actual]:[Mapping]],2,FALSE)</f>
        <v>India</v>
      </c>
      <c r="L1418" s="6" t="str">
        <f>VLOOKUP(tblSalaries[[#This Row],[clean Country]],tblCountries[[Mapping]:[Region]],2,FALSE)</f>
        <v>Asia</v>
      </c>
      <c r="M1418" s="6">
        <f>VLOOKUP(tblSalaries[[#This Row],[clean Country]],tblCountries[[Mapping]:[geo_latitude]],3,FALSE)</f>
        <v>79.718824157759499</v>
      </c>
      <c r="N1418" s="6">
        <f>VLOOKUP(tblSalaries[[#This Row],[clean Country]],tblCountries[[Mapping]:[geo_latitude]],4,FALSE)</f>
        <v>22.134914550529199</v>
      </c>
      <c r="O1418" s="6" t="s">
        <v>18</v>
      </c>
      <c r="P1418" s="6">
        <v>3</v>
      </c>
      <c r="Q1418" s="6" t="str">
        <f>IF(tblSalaries[[#This Row],[Years of Experience]]&lt;5,"&lt;5",IF(tblSalaries[[#This Row],[Years of Experience]]&lt;10,"&lt;10",IF(tblSalaries[[#This Row],[Years of Experience]]&lt;15,"&lt;15",IF(tblSalaries[[#This Row],[Years of Experience]]&lt;20,"&lt;20"," &gt;20"))))</f>
        <v>&lt;5</v>
      </c>
      <c r="R1418" s="14">
        <v>1401</v>
      </c>
      <c r="S1418" s="14">
        <f>VLOOKUP(tblSalaries[[#This Row],[clean Country]],Table3[[Country]:[GNI]],2,FALSE)</f>
        <v>3400</v>
      </c>
      <c r="T1418" s="18">
        <f>tblSalaries[[#This Row],[Salary in USD]]/tblSalaries[[#This Row],[PPP GNI]]</f>
        <v>3.9282169163476253</v>
      </c>
      <c r="U1418" s="27">
        <f>IF(ISNUMBER(VLOOKUP(tblSalaries[[#This Row],[clean Country]],calc!$B$22:$C$127,2,TRUE)),tblSalaries[[#This Row],[Salary in USD]],0.001)</f>
        <v>13355.937515581925</v>
      </c>
    </row>
    <row r="1419" spans="2:21" ht="15" customHeight="1" x14ac:dyDescent="0.25">
      <c r="B1419" s="6" t="s">
        <v>3398</v>
      </c>
      <c r="C1419" s="7">
        <v>41059.050405092596</v>
      </c>
      <c r="D1419" s="8" t="s">
        <v>1578</v>
      </c>
      <c r="E1419" s="6">
        <v>750000</v>
      </c>
      <c r="F1419" s="6" t="s">
        <v>40</v>
      </c>
      <c r="G1419" s="9">
        <f>tblSalaries[[#This Row],[clean Salary (in local currency)]]*VLOOKUP(tblSalaries[[#This Row],[Currency]],tblXrate[],2,FALSE)</f>
        <v>13355.937515581925</v>
      </c>
      <c r="H1419" s="6" t="s">
        <v>1579</v>
      </c>
      <c r="I1419" s="6" t="s">
        <v>4001</v>
      </c>
      <c r="J1419" s="6" t="s">
        <v>8</v>
      </c>
      <c r="K1419" s="6" t="str">
        <f>VLOOKUP(tblSalaries[[#This Row],[Where do you work]],tblCountries[[Actual]:[Mapping]],2,FALSE)</f>
        <v>India</v>
      </c>
      <c r="L1419" s="6" t="str">
        <f>VLOOKUP(tblSalaries[[#This Row],[clean Country]],tblCountries[[Mapping]:[Region]],2,FALSE)</f>
        <v>Asia</v>
      </c>
      <c r="M1419" s="6">
        <f>VLOOKUP(tblSalaries[[#This Row],[clean Country]],tblCountries[[Mapping]:[geo_latitude]],3,FALSE)</f>
        <v>79.718824157759499</v>
      </c>
      <c r="N1419" s="6">
        <f>VLOOKUP(tblSalaries[[#This Row],[clean Country]],tblCountries[[Mapping]:[geo_latitude]],4,FALSE)</f>
        <v>22.134914550529199</v>
      </c>
      <c r="O1419" s="6" t="s">
        <v>25</v>
      </c>
      <c r="P1419" s="6">
        <v>1</v>
      </c>
      <c r="Q1419" s="6" t="str">
        <f>IF(tblSalaries[[#This Row],[Years of Experience]]&lt;5,"&lt;5",IF(tblSalaries[[#This Row],[Years of Experience]]&lt;10,"&lt;10",IF(tblSalaries[[#This Row],[Years of Experience]]&lt;15,"&lt;15",IF(tblSalaries[[#This Row],[Years of Experience]]&lt;20,"&lt;20"," &gt;20"))))</f>
        <v>&lt;5</v>
      </c>
      <c r="R1419" s="14">
        <v>1402</v>
      </c>
      <c r="S1419" s="14">
        <f>VLOOKUP(tblSalaries[[#This Row],[clean Country]],Table3[[Country]:[GNI]],2,FALSE)</f>
        <v>3400</v>
      </c>
      <c r="T1419" s="18">
        <f>tblSalaries[[#This Row],[Salary in USD]]/tblSalaries[[#This Row],[PPP GNI]]</f>
        <v>3.9282169163476253</v>
      </c>
      <c r="U1419" s="27">
        <f>IF(ISNUMBER(VLOOKUP(tblSalaries[[#This Row],[clean Country]],calc!$B$22:$C$127,2,TRUE)),tblSalaries[[#This Row],[Salary in USD]],0.001)</f>
        <v>13355.937515581925</v>
      </c>
    </row>
    <row r="1420" spans="2:21" ht="15" customHeight="1" x14ac:dyDescent="0.25">
      <c r="B1420" s="6" t="s">
        <v>3869</v>
      </c>
      <c r="C1420" s="7">
        <v>41079.84479166667</v>
      </c>
      <c r="D1420" s="8">
        <v>750000</v>
      </c>
      <c r="E1420" s="6">
        <v>750000</v>
      </c>
      <c r="F1420" s="6" t="s">
        <v>40</v>
      </c>
      <c r="G1420" s="9">
        <f>tblSalaries[[#This Row],[clean Salary (in local currency)]]*VLOOKUP(tblSalaries[[#This Row],[Currency]],tblXrate[],2,FALSE)</f>
        <v>13355.937515581925</v>
      </c>
      <c r="H1420" s="6" t="s">
        <v>20</v>
      </c>
      <c r="I1420" s="6" t="s">
        <v>20</v>
      </c>
      <c r="J1420" s="6" t="s">
        <v>8</v>
      </c>
      <c r="K1420" s="6" t="str">
        <f>VLOOKUP(tblSalaries[[#This Row],[Where do you work]],tblCountries[[Actual]:[Mapping]],2,FALSE)</f>
        <v>India</v>
      </c>
      <c r="L1420" s="6" t="str">
        <f>VLOOKUP(tblSalaries[[#This Row],[clean Country]],tblCountries[[Mapping]:[Region]],2,FALSE)</f>
        <v>Asia</v>
      </c>
      <c r="M1420" s="6">
        <f>VLOOKUP(tblSalaries[[#This Row],[clean Country]],tblCountries[[Mapping]:[geo_latitude]],3,FALSE)</f>
        <v>79.718824157759499</v>
      </c>
      <c r="N1420" s="6">
        <f>VLOOKUP(tblSalaries[[#This Row],[clean Country]],tblCountries[[Mapping]:[geo_latitude]],4,FALSE)</f>
        <v>22.134914550529199</v>
      </c>
      <c r="O1420" s="6" t="s">
        <v>9</v>
      </c>
      <c r="P1420" s="6">
        <v>5</v>
      </c>
      <c r="Q1420" s="6" t="str">
        <f>IF(tblSalaries[[#This Row],[Years of Experience]]&lt;5,"&lt;5",IF(tblSalaries[[#This Row],[Years of Experience]]&lt;10,"&lt;10",IF(tblSalaries[[#This Row],[Years of Experience]]&lt;15,"&lt;15",IF(tblSalaries[[#This Row],[Years of Experience]]&lt;20,"&lt;20"," &gt;20"))))</f>
        <v>&lt;10</v>
      </c>
      <c r="R1420" s="14">
        <v>1403</v>
      </c>
      <c r="S1420" s="14">
        <f>VLOOKUP(tblSalaries[[#This Row],[clean Country]],Table3[[Country]:[GNI]],2,FALSE)</f>
        <v>3400</v>
      </c>
      <c r="T1420" s="18">
        <f>tblSalaries[[#This Row],[Salary in USD]]/tblSalaries[[#This Row],[PPP GNI]]</f>
        <v>3.9282169163476253</v>
      </c>
      <c r="U1420" s="27">
        <f>IF(ISNUMBER(VLOOKUP(tblSalaries[[#This Row],[clean Country]],calc!$B$22:$C$127,2,TRUE)),tblSalaries[[#This Row],[Salary in USD]],0.001)</f>
        <v>13355.937515581925</v>
      </c>
    </row>
    <row r="1421" spans="2:21" ht="15" customHeight="1" x14ac:dyDescent="0.25">
      <c r="B1421" s="6" t="s">
        <v>2021</v>
      </c>
      <c r="C1421" s="7">
        <v>41054.158946759257</v>
      </c>
      <c r="D1421" s="8" t="s">
        <v>39</v>
      </c>
      <c r="E1421" s="6">
        <v>749000</v>
      </c>
      <c r="F1421" s="6" t="s">
        <v>40</v>
      </c>
      <c r="G1421" s="9">
        <f>tblSalaries[[#This Row],[clean Salary (in local currency)]]*VLOOKUP(tblSalaries[[#This Row],[Currency]],tblXrate[],2,FALSE)</f>
        <v>13338.129598894484</v>
      </c>
      <c r="H1421" s="6" t="s">
        <v>41</v>
      </c>
      <c r="I1421" s="6" t="s">
        <v>20</v>
      </c>
      <c r="J1421" s="6" t="s">
        <v>8</v>
      </c>
      <c r="K1421" s="6" t="str">
        <f>VLOOKUP(tblSalaries[[#This Row],[Where do you work]],tblCountries[[Actual]:[Mapping]],2,FALSE)</f>
        <v>India</v>
      </c>
      <c r="L1421" s="6" t="str">
        <f>VLOOKUP(tblSalaries[[#This Row],[clean Country]],tblCountries[[Mapping]:[Region]],2,FALSE)</f>
        <v>Asia</v>
      </c>
      <c r="M1421" s="6">
        <f>VLOOKUP(tblSalaries[[#This Row],[clean Country]],tblCountries[[Mapping]:[geo_latitude]],3,FALSE)</f>
        <v>79.718824157759499</v>
      </c>
      <c r="N1421" s="6">
        <f>VLOOKUP(tblSalaries[[#This Row],[clean Country]],tblCountries[[Mapping]:[geo_latitude]],4,FALSE)</f>
        <v>22.134914550529199</v>
      </c>
      <c r="O1421" s="6" t="s">
        <v>13</v>
      </c>
      <c r="P1421" s="6"/>
      <c r="Q1421" s="6" t="str">
        <f>IF(tblSalaries[[#This Row],[Years of Experience]]&lt;5,"&lt;5",IF(tblSalaries[[#This Row],[Years of Experience]]&lt;10,"&lt;10",IF(tblSalaries[[#This Row],[Years of Experience]]&lt;15,"&lt;15",IF(tblSalaries[[#This Row],[Years of Experience]]&lt;20,"&lt;20"," &gt;20"))))</f>
        <v>&lt;5</v>
      </c>
      <c r="R1421" s="14">
        <v>1404</v>
      </c>
      <c r="S1421" s="14">
        <f>VLOOKUP(tblSalaries[[#This Row],[clean Country]],Table3[[Country]:[GNI]],2,FALSE)</f>
        <v>3400</v>
      </c>
      <c r="T1421" s="18">
        <f>tblSalaries[[#This Row],[Salary in USD]]/tblSalaries[[#This Row],[PPP GNI]]</f>
        <v>3.9229792937924954</v>
      </c>
      <c r="U1421" s="27">
        <f>IF(ISNUMBER(VLOOKUP(tblSalaries[[#This Row],[clean Country]],calc!$B$22:$C$127,2,TRUE)),tblSalaries[[#This Row],[Salary in USD]],0.001)</f>
        <v>13338.129598894484</v>
      </c>
    </row>
    <row r="1422" spans="2:21" ht="15" customHeight="1" x14ac:dyDescent="0.25">
      <c r="B1422" s="6" t="s">
        <v>2803</v>
      </c>
      <c r="C1422" s="7">
        <v>41055.914456018516</v>
      </c>
      <c r="D1422" s="8">
        <v>13100</v>
      </c>
      <c r="E1422" s="6">
        <v>13100</v>
      </c>
      <c r="F1422" s="6" t="s">
        <v>6</v>
      </c>
      <c r="G1422" s="9">
        <f>tblSalaries[[#This Row],[clean Salary (in local currency)]]*VLOOKUP(tblSalaries[[#This Row],[Currency]],tblXrate[],2,FALSE)</f>
        <v>13100</v>
      </c>
      <c r="H1422" s="6" t="s">
        <v>932</v>
      </c>
      <c r="I1422" s="6" t="s">
        <v>310</v>
      </c>
      <c r="J1422" s="6" t="s">
        <v>8</v>
      </c>
      <c r="K1422" s="6" t="str">
        <f>VLOOKUP(tblSalaries[[#This Row],[Where do you work]],tblCountries[[Actual]:[Mapping]],2,FALSE)</f>
        <v>India</v>
      </c>
      <c r="L1422" s="6" t="str">
        <f>VLOOKUP(tblSalaries[[#This Row],[clean Country]],tblCountries[[Mapping]:[Region]],2,FALSE)</f>
        <v>Asia</v>
      </c>
      <c r="M1422" s="6">
        <f>VLOOKUP(tblSalaries[[#This Row],[clean Country]],tblCountries[[Mapping]:[geo_latitude]],3,FALSE)</f>
        <v>79.718824157759499</v>
      </c>
      <c r="N1422" s="6">
        <f>VLOOKUP(tblSalaries[[#This Row],[clean Country]],tblCountries[[Mapping]:[geo_latitude]],4,FALSE)</f>
        <v>22.134914550529199</v>
      </c>
      <c r="O1422" s="6" t="s">
        <v>18</v>
      </c>
      <c r="P1422" s="6">
        <v>5</v>
      </c>
      <c r="Q1422" s="6" t="str">
        <f>IF(tblSalaries[[#This Row],[Years of Experience]]&lt;5,"&lt;5",IF(tblSalaries[[#This Row],[Years of Experience]]&lt;10,"&lt;10",IF(tblSalaries[[#This Row],[Years of Experience]]&lt;15,"&lt;15",IF(tblSalaries[[#This Row],[Years of Experience]]&lt;20,"&lt;20"," &gt;20"))))</f>
        <v>&lt;10</v>
      </c>
      <c r="R1422" s="14">
        <v>1405</v>
      </c>
      <c r="S1422" s="14">
        <f>VLOOKUP(tblSalaries[[#This Row],[clean Country]],Table3[[Country]:[GNI]],2,FALSE)</f>
        <v>3400</v>
      </c>
      <c r="T1422" s="18">
        <f>tblSalaries[[#This Row],[Salary in USD]]/tblSalaries[[#This Row],[PPP GNI]]</f>
        <v>3.8529411764705883</v>
      </c>
      <c r="U1422" s="27">
        <f>IF(ISNUMBER(VLOOKUP(tblSalaries[[#This Row],[clean Country]],calc!$B$22:$C$127,2,TRUE)),tblSalaries[[#This Row],[Salary in USD]],0.001)</f>
        <v>13100</v>
      </c>
    </row>
    <row r="1423" spans="2:21" ht="15" customHeight="1" x14ac:dyDescent="0.25">
      <c r="B1423" s="6" t="s">
        <v>2344</v>
      </c>
      <c r="C1423" s="7">
        <v>41055.067743055559</v>
      </c>
      <c r="D1423" s="8">
        <v>13000</v>
      </c>
      <c r="E1423" s="6">
        <v>13000</v>
      </c>
      <c r="F1423" s="6" t="s">
        <v>6</v>
      </c>
      <c r="G1423" s="9">
        <f>tblSalaries[[#This Row],[clean Salary (in local currency)]]*VLOOKUP(tblSalaries[[#This Row],[Currency]],tblXrate[],2,FALSE)</f>
        <v>13000</v>
      </c>
      <c r="H1423" s="6" t="s">
        <v>422</v>
      </c>
      <c r="I1423" s="6" t="s">
        <v>52</v>
      </c>
      <c r="J1423" s="6" t="s">
        <v>8</v>
      </c>
      <c r="K1423" s="6" t="str">
        <f>VLOOKUP(tblSalaries[[#This Row],[Where do you work]],tblCountries[[Actual]:[Mapping]],2,FALSE)</f>
        <v>India</v>
      </c>
      <c r="L1423" s="6" t="str">
        <f>VLOOKUP(tblSalaries[[#This Row],[clean Country]],tblCountries[[Mapping]:[Region]],2,FALSE)</f>
        <v>Asia</v>
      </c>
      <c r="M1423" s="6">
        <f>VLOOKUP(tblSalaries[[#This Row],[clean Country]],tblCountries[[Mapping]:[geo_latitude]],3,FALSE)</f>
        <v>79.718824157759499</v>
      </c>
      <c r="N1423" s="6">
        <f>VLOOKUP(tblSalaries[[#This Row],[clean Country]],tblCountries[[Mapping]:[geo_latitude]],4,FALSE)</f>
        <v>22.134914550529199</v>
      </c>
      <c r="O1423" s="6" t="s">
        <v>13</v>
      </c>
      <c r="P1423" s="6"/>
      <c r="Q1423" s="6" t="str">
        <f>IF(tblSalaries[[#This Row],[Years of Experience]]&lt;5,"&lt;5",IF(tblSalaries[[#This Row],[Years of Experience]]&lt;10,"&lt;10",IF(tblSalaries[[#This Row],[Years of Experience]]&lt;15,"&lt;15",IF(tblSalaries[[#This Row],[Years of Experience]]&lt;20,"&lt;20"," &gt;20"))))</f>
        <v>&lt;5</v>
      </c>
      <c r="R1423" s="14">
        <v>1406</v>
      </c>
      <c r="S1423" s="14">
        <f>VLOOKUP(tblSalaries[[#This Row],[clean Country]],Table3[[Country]:[GNI]],2,FALSE)</f>
        <v>3400</v>
      </c>
      <c r="T1423" s="18">
        <f>tblSalaries[[#This Row],[Salary in USD]]/tblSalaries[[#This Row],[PPP GNI]]</f>
        <v>3.8235294117647061</v>
      </c>
      <c r="U1423" s="27">
        <f>IF(ISNUMBER(VLOOKUP(tblSalaries[[#This Row],[clean Country]],calc!$B$22:$C$127,2,TRUE)),tblSalaries[[#This Row],[Salary in USD]],0.001)</f>
        <v>13000</v>
      </c>
    </row>
    <row r="1424" spans="2:21" ht="15" customHeight="1" x14ac:dyDescent="0.25">
      <c r="B1424" s="6" t="s">
        <v>2679</v>
      </c>
      <c r="C1424" s="7">
        <v>41055.553020833337</v>
      </c>
      <c r="D1424" s="8">
        <v>13000</v>
      </c>
      <c r="E1424" s="6">
        <v>13000</v>
      </c>
      <c r="F1424" s="6" t="s">
        <v>6</v>
      </c>
      <c r="G1424" s="9">
        <f>tblSalaries[[#This Row],[clean Salary (in local currency)]]*VLOOKUP(tblSalaries[[#This Row],[Currency]],tblXrate[],2,FALSE)</f>
        <v>13000</v>
      </c>
      <c r="H1424" s="6" t="s">
        <v>20</v>
      </c>
      <c r="I1424" s="6" t="s">
        <v>20</v>
      </c>
      <c r="J1424" s="6" t="s">
        <v>8</v>
      </c>
      <c r="K1424" s="6" t="str">
        <f>VLOOKUP(tblSalaries[[#This Row],[Where do you work]],tblCountries[[Actual]:[Mapping]],2,FALSE)</f>
        <v>India</v>
      </c>
      <c r="L1424" s="6" t="str">
        <f>VLOOKUP(tblSalaries[[#This Row],[clean Country]],tblCountries[[Mapping]:[Region]],2,FALSE)</f>
        <v>Asia</v>
      </c>
      <c r="M1424" s="6">
        <f>VLOOKUP(tblSalaries[[#This Row],[clean Country]],tblCountries[[Mapping]:[geo_latitude]],3,FALSE)</f>
        <v>79.718824157759499</v>
      </c>
      <c r="N1424" s="6">
        <f>VLOOKUP(tblSalaries[[#This Row],[clean Country]],tblCountries[[Mapping]:[geo_latitude]],4,FALSE)</f>
        <v>22.134914550529199</v>
      </c>
      <c r="O1424" s="6" t="s">
        <v>25</v>
      </c>
      <c r="P1424" s="6">
        <v>4</v>
      </c>
      <c r="Q1424" s="6" t="str">
        <f>IF(tblSalaries[[#This Row],[Years of Experience]]&lt;5,"&lt;5",IF(tblSalaries[[#This Row],[Years of Experience]]&lt;10,"&lt;10",IF(tblSalaries[[#This Row],[Years of Experience]]&lt;15,"&lt;15",IF(tblSalaries[[#This Row],[Years of Experience]]&lt;20,"&lt;20"," &gt;20"))))</f>
        <v>&lt;5</v>
      </c>
      <c r="R1424" s="14">
        <v>1407</v>
      </c>
      <c r="S1424" s="14">
        <f>VLOOKUP(tblSalaries[[#This Row],[clean Country]],Table3[[Country]:[GNI]],2,FALSE)</f>
        <v>3400</v>
      </c>
      <c r="T1424" s="18">
        <f>tblSalaries[[#This Row],[Salary in USD]]/tblSalaries[[#This Row],[PPP GNI]]</f>
        <v>3.8235294117647061</v>
      </c>
      <c r="U1424" s="27">
        <f>IF(ISNUMBER(VLOOKUP(tblSalaries[[#This Row],[clean Country]],calc!$B$22:$C$127,2,TRUE)),tblSalaries[[#This Row],[Salary in USD]],0.001)</f>
        <v>13000</v>
      </c>
    </row>
    <row r="1425" spans="2:21" ht="15" customHeight="1" x14ac:dyDescent="0.25">
      <c r="B1425" s="6" t="s">
        <v>2830</v>
      </c>
      <c r="C1425" s="7">
        <v>41055.991365740738</v>
      </c>
      <c r="D1425" s="8" t="s">
        <v>967</v>
      </c>
      <c r="E1425" s="6">
        <v>13000</v>
      </c>
      <c r="F1425" s="6" t="s">
        <v>6</v>
      </c>
      <c r="G1425" s="9">
        <f>tblSalaries[[#This Row],[clean Salary (in local currency)]]*VLOOKUP(tblSalaries[[#This Row],[Currency]],tblXrate[],2,FALSE)</f>
        <v>13000</v>
      </c>
      <c r="H1425" s="6" t="s">
        <v>207</v>
      </c>
      <c r="I1425" s="6" t="s">
        <v>20</v>
      </c>
      <c r="J1425" s="6" t="s">
        <v>8</v>
      </c>
      <c r="K1425" s="6" t="str">
        <f>VLOOKUP(tblSalaries[[#This Row],[Where do you work]],tblCountries[[Actual]:[Mapping]],2,FALSE)</f>
        <v>India</v>
      </c>
      <c r="L1425" s="6" t="str">
        <f>VLOOKUP(tblSalaries[[#This Row],[clean Country]],tblCountries[[Mapping]:[Region]],2,FALSE)</f>
        <v>Asia</v>
      </c>
      <c r="M1425" s="6">
        <f>VLOOKUP(tblSalaries[[#This Row],[clean Country]],tblCountries[[Mapping]:[geo_latitude]],3,FALSE)</f>
        <v>79.718824157759499</v>
      </c>
      <c r="N1425" s="6">
        <f>VLOOKUP(tblSalaries[[#This Row],[clean Country]],tblCountries[[Mapping]:[geo_latitude]],4,FALSE)</f>
        <v>22.134914550529199</v>
      </c>
      <c r="O1425" s="6" t="s">
        <v>13</v>
      </c>
      <c r="P1425" s="6">
        <v>6</v>
      </c>
      <c r="Q1425" s="6" t="str">
        <f>IF(tblSalaries[[#This Row],[Years of Experience]]&lt;5,"&lt;5",IF(tblSalaries[[#This Row],[Years of Experience]]&lt;10,"&lt;10",IF(tblSalaries[[#This Row],[Years of Experience]]&lt;15,"&lt;15",IF(tblSalaries[[#This Row],[Years of Experience]]&lt;20,"&lt;20"," &gt;20"))))</f>
        <v>&lt;10</v>
      </c>
      <c r="R1425" s="14">
        <v>1408</v>
      </c>
      <c r="S1425" s="14">
        <f>VLOOKUP(tblSalaries[[#This Row],[clean Country]],Table3[[Country]:[GNI]],2,FALSE)</f>
        <v>3400</v>
      </c>
      <c r="T1425" s="18">
        <f>tblSalaries[[#This Row],[Salary in USD]]/tblSalaries[[#This Row],[PPP GNI]]</f>
        <v>3.8235294117647061</v>
      </c>
      <c r="U1425" s="27">
        <f>IF(ISNUMBER(VLOOKUP(tblSalaries[[#This Row],[clean Country]],calc!$B$22:$C$127,2,TRUE)),tblSalaries[[#This Row],[Salary in USD]],0.001)</f>
        <v>13000</v>
      </c>
    </row>
    <row r="1426" spans="2:21" ht="15" customHeight="1" x14ac:dyDescent="0.25">
      <c r="B1426" s="6" t="s">
        <v>3590</v>
      </c>
      <c r="C1426" s="7">
        <v>41062.466180555559</v>
      </c>
      <c r="D1426" s="8" t="s">
        <v>1758</v>
      </c>
      <c r="E1426" s="6">
        <v>13000</v>
      </c>
      <c r="F1426" s="6" t="s">
        <v>6</v>
      </c>
      <c r="G1426" s="9">
        <f>tblSalaries[[#This Row],[clean Salary (in local currency)]]*VLOOKUP(tblSalaries[[#This Row],[Currency]],tblXrate[],2,FALSE)</f>
        <v>13000</v>
      </c>
      <c r="H1426" s="6" t="s">
        <v>1759</v>
      </c>
      <c r="I1426" s="6" t="s">
        <v>20</v>
      </c>
      <c r="J1426" s="6" t="s">
        <v>143</v>
      </c>
      <c r="K1426" s="6" t="str">
        <f>VLOOKUP(tblSalaries[[#This Row],[Where do you work]],tblCountries[[Actual]:[Mapping]],2,FALSE)</f>
        <v>Brazil</v>
      </c>
      <c r="L1426" s="6" t="str">
        <f>VLOOKUP(tblSalaries[[#This Row],[clean Country]],tblCountries[[Mapping]:[Region]],2,FALSE)</f>
        <v>Latin America</v>
      </c>
      <c r="M1426" s="6">
        <f>VLOOKUP(tblSalaries[[#This Row],[clean Country]],tblCountries[[Mapping]:[geo_latitude]],3,FALSE)</f>
        <v>-52.856287736986999</v>
      </c>
      <c r="N1426" s="6">
        <f>VLOOKUP(tblSalaries[[#This Row],[clean Country]],tblCountries[[Mapping]:[geo_latitude]],4,FALSE)</f>
        <v>-10.840474551047899</v>
      </c>
      <c r="O1426" s="6" t="s">
        <v>13</v>
      </c>
      <c r="P1426" s="6">
        <v>4</v>
      </c>
      <c r="Q1426" s="6" t="str">
        <f>IF(tblSalaries[[#This Row],[Years of Experience]]&lt;5,"&lt;5",IF(tblSalaries[[#This Row],[Years of Experience]]&lt;10,"&lt;10",IF(tblSalaries[[#This Row],[Years of Experience]]&lt;15,"&lt;15",IF(tblSalaries[[#This Row],[Years of Experience]]&lt;20,"&lt;20"," &gt;20"))))</f>
        <v>&lt;5</v>
      </c>
      <c r="R1426" s="14">
        <v>1409</v>
      </c>
      <c r="S1426" s="14">
        <f>VLOOKUP(tblSalaries[[#This Row],[clean Country]],Table3[[Country]:[GNI]],2,FALSE)</f>
        <v>11000</v>
      </c>
      <c r="T1426" s="18">
        <f>tblSalaries[[#This Row],[Salary in USD]]/tblSalaries[[#This Row],[PPP GNI]]</f>
        <v>1.1818181818181819</v>
      </c>
      <c r="U1426" s="27">
        <f>IF(ISNUMBER(VLOOKUP(tblSalaries[[#This Row],[clean Country]],calc!$B$22:$C$127,2,TRUE)),tblSalaries[[#This Row],[Salary in USD]],0.001)</f>
        <v>13000</v>
      </c>
    </row>
    <row r="1427" spans="2:21" ht="15" customHeight="1" x14ac:dyDescent="0.25">
      <c r="B1427" s="6" t="s">
        <v>3635</v>
      </c>
      <c r="C1427" s="7">
        <v>41064.927777777775</v>
      </c>
      <c r="D1427" s="8">
        <v>13000</v>
      </c>
      <c r="E1427" s="6">
        <v>13000</v>
      </c>
      <c r="F1427" s="6" t="s">
        <v>6</v>
      </c>
      <c r="G1427" s="9">
        <f>tblSalaries[[#This Row],[clean Salary (in local currency)]]*VLOOKUP(tblSalaries[[#This Row],[Currency]],tblXrate[],2,FALSE)</f>
        <v>13000</v>
      </c>
      <c r="H1427" s="6" t="s">
        <v>1803</v>
      </c>
      <c r="I1427" s="6" t="s">
        <v>20</v>
      </c>
      <c r="J1427" s="6" t="s">
        <v>1804</v>
      </c>
      <c r="K1427" s="6" t="str">
        <f>VLOOKUP(tblSalaries[[#This Row],[Where do you work]],tblCountries[[Actual]:[Mapping]],2,FALSE)</f>
        <v>Slovakia</v>
      </c>
      <c r="L1427" s="6" t="str">
        <f>VLOOKUP(tblSalaries[[#This Row],[clean Country]],tblCountries[[Mapping]:[Region]],2,FALSE)</f>
        <v>Europe</v>
      </c>
      <c r="M1427" s="6">
        <f>VLOOKUP(tblSalaries[[#This Row],[clean Country]],tblCountries[[Mapping]:[geo_latitude]],3,FALSE)</f>
        <v>19.484908251022301</v>
      </c>
      <c r="N1427" s="6">
        <f>VLOOKUP(tblSalaries[[#This Row],[clean Country]],tblCountries[[Mapping]:[geo_latitude]],4,FALSE)</f>
        <v>48.7075128627203</v>
      </c>
      <c r="O1427" s="6" t="s">
        <v>13</v>
      </c>
      <c r="P1427" s="6">
        <v>6</v>
      </c>
      <c r="Q1427" s="6" t="str">
        <f>IF(tblSalaries[[#This Row],[Years of Experience]]&lt;5,"&lt;5",IF(tblSalaries[[#This Row],[Years of Experience]]&lt;10,"&lt;10",IF(tblSalaries[[#This Row],[Years of Experience]]&lt;15,"&lt;15",IF(tblSalaries[[#This Row],[Years of Experience]]&lt;20,"&lt;20"," &gt;20"))))</f>
        <v>&lt;10</v>
      </c>
      <c r="R1427" s="14">
        <v>1410</v>
      </c>
      <c r="S1427" s="14">
        <f>VLOOKUP(tblSalaries[[#This Row],[clean Country]],Table3[[Country]:[GNI]],2,FALSE)</f>
        <v>22980</v>
      </c>
      <c r="T1427" s="18">
        <f>tblSalaries[[#This Row],[Salary in USD]]/tblSalaries[[#This Row],[PPP GNI]]</f>
        <v>0.56570931244560485</v>
      </c>
      <c r="U1427" s="27">
        <f>IF(ISNUMBER(VLOOKUP(tblSalaries[[#This Row],[clean Country]],calc!$B$22:$C$127,2,TRUE)),tblSalaries[[#This Row],[Salary in USD]],0.001)</f>
        <v>13000</v>
      </c>
    </row>
    <row r="1428" spans="2:21" ht="15" customHeight="1" x14ac:dyDescent="0.25">
      <c r="B1428" s="6" t="s">
        <v>2498</v>
      </c>
      <c r="C1428" s="7">
        <v>41055.162141203706</v>
      </c>
      <c r="D1428" s="8" t="s">
        <v>600</v>
      </c>
      <c r="E1428" s="6">
        <v>720000</v>
      </c>
      <c r="F1428" s="6" t="s">
        <v>40</v>
      </c>
      <c r="G1428" s="9">
        <f>tblSalaries[[#This Row],[clean Salary (in local currency)]]*VLOOKUP(tblSalaries[[#This Row],[Currency]],tblXrate[],2,FALSE)</f>
        <v>12821.700014958649</v>
      </c>
      <c r="H1428" s="6" t="s">
        <v>601</v>
      </c>
      <c r="I1428" s="6" t="s">
        <v>52</v>
      </c>
      <c r="J1428" s="6" t="s">
        <v>8</v>
      </c>
      <c r="K1428" s="6" t="str">
        <f>VLOOKUP(tblSalaries[[#This Row],[Where do you work]],tblCountries[[Actual]:[Mapping]],2,FALSE)</f>
        <v>India</v>
      </c>
      <c r="L1428" s="6" t="str">
        <f>VLOOKUP(tblSalaries[[#This Row],[clean Country]],tblCountries[[Mapping]:[Region]],2,FALSE)</f>
        <v>Asia</v>
      </c>
      <c r="M1428" s="6">
        <f>VLOOKUP(tblSalaries[[#This Row],[clean Country]],tblCountries[[Mapping]:[geo_latitude]],3,FALSE)</f>
        <v>79.718824157759499</v>
      </c>
      <c r="N1428" s="6">
        <f>VLOOKUP(tblSalaries[[#This Row],[clean Country]],tblCountries[[Mapping]:[geo_latitude]],4,FALSE)</f>
        <v>22.134914550529199</v>
      </c>
      <c r="O1428" s="6" t="s">
        <v>18</v>
      </c>
      <c r="P1428" s="6"/>
      <c r="Q1428" s="6" t="str">
        <f>IF(tblSalaries[[#This Row],[Years of Experience]]&lt;5,"&lt;5",IF(tblSalaries[[#This Row],[Years of Experience]]&lt;10,"&lt;10",IF(tblSalaries[[#This Row],[Years of Experience]]&lt;15,"&lt;15",IF(tblSalaries[[#This Row],[Years of Experience]]&lt;20,"&lt;20"," &gt;20"))))</f>
        <v>&lt;5</v>
      </c>
      <c r="R1428" s="14">
        <v>1411</v>
      </c>
      <c r="S1428" s="14">
        <f>VLOOKUP(tblSalaries[[#This Row],[clean Country]],Table3[[Country]:[GNI]],2,FALSE)</f>
        <v>3400</v>
      </c>
      <c r="T1428" s="18">
        <f>tblSalaries[[#This Row],[Salary in USD]]/tblSalaries[[#This Row],[PPP GNI]]</f>
        <v>3.7710882396937202</v>
      </c>
      <c r="U1428" s="27">
        <f>IF(ISNUMBER(VLOOKUP(tblSalaries[[#This Row],[clean Country]],calc!$B$22:$C$127,2,TRUE)),tblSalaries[[#This Row],[Salary in USD]],0.001)</f>
        <v>12821.700014958649</v>
      </c>
    </row>
    <row r="1429" spans="2:21" ht="15" customHeight="1" x14ac:dyDescent="0.25">
      <c r="B1429" s="6" t="s">
        <v>2624</v>
      </c>
      <c r="C1429" s="7">
        <v>41055.465543981481</v>
      </c>
      <c r="D1429" s="8" t="s">
        <v>727</v>
      </c>
      <c r="E1429" s="6">
        <v>720000</v>
      </c>
      <c r="F1429" s="6" t="s">
        <v>40</v>
      </c>
      <c r="G1429" s="9">
        <f>tblSalaries[[#This Row],[clean Salary (in local currency)]]*VLOOKUP(tblSalaries[[#This Row],[Currency]],tblXrate[],2,FALSE)</f>
        <v>12821.700014958649</v>
      </c>
      <c r="H1429" s="6" t="s">
        <v>728</v>
      </c>
      <c r="I1429" s="6" t="s">
        <v>52</v>
      </c>
      <c r="J1429" s="6" t="s">
        <v>8</v>
      </c>
      <c r="K1429" s="6" t="str">
        <f>VLOOKUP(tblSalaries[[#This Row],[Where do you work]],tblCountries[[Actual]:[Mapping]],2,FALSE)</f>
        <v>India</v>
      </c>
      <c r="L1429" s="6" t="str">
        <f>VLOOKUP(tblSalaries[[#This Row],[clean Country]],tblCountries[[Mapping]:[Region]],2,FALSE)</f>
        <v>Asia</v>
      </c>
      <c r="M1429" s="6">
        <f>VLOOKUP(tblSalaries[[#This Row],[clean Country]],tblCountries[[Mapping]:[geo_latitude]],3,FALSE)</f>
        <v>79.718824157759499</v>
      </c>
      <c r="N1429" s="6">
        <f>VLOOKUP(tblSalaries[[#This Row],[clean Country]],tblCountries[[Mapping]:[geo_latitude]],4,FALSE)</f>
        <v>22.134914550529199</v>
      </c>
      <c r="O1429" s="6" t="s">
        <v>9</v>
      </c>
      <c r="P1429" s="6">
        <v>12</v>
      </c>
      <c r="Q1429" s="6" t="str">
        <f>IF(tblSalaries[[#This Row],[Years of Experience]]&lt;5,"&lt;5",IF(tblSalaries[[#This Row],[Years of Experience]]&lt;10,"&lt;10",IF(tblSalaries[[#This Row],[Years of Experience]]&lt;15,"&lt;15",IF(tblSalaries[[#This Row],[Years of Experience]]&lt;20,"&lt;20"," &gt;20"))))</f>
        <v>&lt;15</v>
      </c>
      <c r="R1429" s="14">
        <v>1412</v>
      </c>
      <c r="S1429" s="14">
        <f>VLOOKUP(tblSalaries[[#This Row],[clean Country]],Table3[[Country]:[GNI]],2,FALSE)</f>
        <v>3400</v>
      </c>
      <c r="T1429" s="18">
        <f>tblSalaries[[#This Row],[Salary in USD]]/tblSalaries[[#This Row],[PPP GNI]]</f>
        <v>3.7710882396937202</v>
      </c>
      <c r="U1429" s="27">
        <f>IF(ISNUMBER(VLOOKUP(tblSalaries[[#This Row],[clean Country]],calc!$B$22:$C$127,2,TRUE)),tblSalaries[[#This Row],[Salary in USD]],0.001)</f>
        <v>12821.700014958649</v>
      </c>
    </row>
    <row r="1430" spans="2:21" ht="15" customHeight="1" x14ac:dyDescent="0.25">
      <c r="B1430" s="6" t="s">
        <v>2698</v>
      </c>
      <c r="C1430" s="7">
        <v>41055.581377314818</v>
      </c>
      <c r="D1430" s="8">
        <v>720000</v>
      </c>
      <c r="E1430" s="6">
        <v>720000</v>
      </c>
      <c r="F1430" s="6" t="s">
        <v>40</v>
      </c>
      <c r="G1430" s="9">
        <f>tblSalaries[[#This Row],[clean Salary (in local currency)]]*VLOOKUP(tblSalaries[[#This Row],[Currency]],tblXrate[],2,FALSE)</f>
        <v>12821.700014958649</v>
      </c>
      <c r="H1430" s="6" t="s">
        <v>808</v>
      </c>
      <c r="I1430" s="6" t="s">
        <v>310</v>
      </c>
      <c r="J1430" s="6" t="s">
        <v>8</v>
      </c>
      <c r="K1430" s="6" t="str">
        <f>VLOOKUP(tblSalaries[[#This Row],[Where do you work]],tblCountries[[Actual]:[Mapping]],2,FALSE)</f>
        <v>India</v>
      </c>
      <c r="L1430" s="6" t="str">
        <f>VLOOKUP(tblSalaries[[#This Row],[clean Country]],tblCountries[[Mapping]:[Region]],2,FALSE)</f>
        <v>Asia</v>
      </c>
      <c r="M1430" s="6">
        <f>VLOOKUP(tblSalaries[[#This Row],[clean Country]],tblCountries[[Mapping]:[geo_latitude]],3,FALSE)</f>
        <v>79.718824157759499</v>
      </c>
      <c r="N1430" s="6">
        <f>VLOOKUP(tblSalaries[[#This Row],[clean Country]],tblCountries[[Mapping]:[geo_latitude]],4,FALSE)</f>
        <v>22.134914550529199</v>
      </c>
      <c r="O1430" s="6" t="s">
        <v>9</v>
      </c>
      <c r="P1430" s="6">
        <v>4</v>
      </c>
      <c r="Q1430" s="6" t="str">
        <f>IF(tblSalaries[[#This Row],[Years of Experience]]&lt;5,"&lt;5",IF(tblSalaries[[#This Row],[Years of Experience]]&lt;10,"&lt;10",IF(tblSalaries[[#This Row],[Years of Experience]]&lt;15,"&lt;15",IF(tblSalaries[[#This Row],[Years of Experience]]&lt;20,"&lt;20"," &gt;20"))))</f>
        <v>&lt;5</v>
      </c>
      <c r="R1430" s="14">
        <v>1413</v>
      </c>
      <c r="S1430" s="14">
        <f>VLOOKUP(tblSalaries[[#This Row],[clean Country]],Table3[[Country]:[GNI]],2,FALSE)</f>
        <v>3400</v>
      </c>
      <c r="T1430" s="18">
        <f>tblSalaries[[#This Row],[Salary in USD]]/tblSalaries[[#This Row],[PPP GNI]]</f>
        <v>3.7710882396937202</v>
      </c>
      <c r="U1430" s="27">
        <f>IF(ISNUMBER(VLOOKUP(tblSalaries[[#This Row],[clean Country]],calc!$B$22:$C$127,2,TRUE)),tblSalaries[[#This Row],[Salary in USD]],0.001)</f>
        <v>12821.700014958649</v>
      </c>
    </row>
    <row r="1431" spans="2:21" ht="15" customHeight="1" x14ac:dyDescent="0.25">
      <c r="B1431" s="6" t="s">
        <v>2711</v>
      </c>
      <c r="C1431" s="7">
        <v>41055.608194444445</v>
      </c>
      <c r="D1431" s="8" t="s">
        <v>822</v>
      </c>
      <c r="E1431" s="6">
        <v>720000</v>
      </c>
      <c r="F1431" s="6" t="s">
        <v>40</v>
      </c>
      <c r="G1431" s="9">
        <f>tblSalaries[[#This Row],[clean Salary (in local currency)]]*VLOOKUP(tblSalaries[[#This Row],[Currency]],tblXrate[],2,FALSE)</f>
        <v>12821.700014958649</v>
      </c>
      <c r="H1431" s="6" t="s">
        <v>823</v>
      </c>
      <c r="I1431" s="6" t="s">
        <v>52</v>
      </c>
      <c r="J1431" s="6" t="s">
        <v>8</v>
      </c>
      <c r="K1431" s="6" t="str">
        <f>VLOOKUP(tblSalaries[[#This Row],[Where do you work]],tblCountries[[Actual]:[Mapping]],2,FALSE)</f>
        <v>India</v>
      </c>
      <c r="L1431" s="6" t="str">
        <f>VLOOKUP(tblSalaries[[#This Row],[clean Country]],tblCountries[[Mapping]:[Region]],2,FALSE)</f>
        <v>Asia</v>
      </c>
      <c r="M1431" s="6">
        <f>VLOOKUP(tblSalaries[[#This Row],[clean Country]],tblCountries[[Mapping]:[geo_latitude]],3,FALSE)</f>
        <v>79.718824157759499</v>
      </c>
      <c r="N1431" s="6">
        <f>VLOOKUP(tblSalaries[[#This Row],[clean Country]],tblCountries[[Mapping]:[geo_latitude]],4,FALSE)</f>
        <v>22.134914550529199</v>
      </c>
      <c r="O1431" s="6" t="s">
        <v>13</v>
      </c>
      <c r="P1431" s="6">
        <v>10</v>
      </c>
      <c r="Q1431" s="6" t="str">
        <f>IF(tblSalaries[[#This Row],[Years of Experience]]&lt;5,"&lt;5",IF(tblSalaries[[#This Row],[Years of Experience]]&lt;10,"&lt;10",IF(tblSalaries[[#This Row],[Years of Experience]]&lt;15,"&lt;15",IF(tblSalaries[[#This Row],[Years of Experience]]&lt;20,"&lt;20"," &gt;20"))))</f>
        <v>&lt;15</v>
      </c>
      <c r="R1431" s="14">
        <v>1414</v>
      </c>
      <c r="S1431" s="14">
        <f>VLOOKUP(tblSalaries[[#This Row],[clean Country]],Table3[[Country]:[GNI]],2,FALSE)</f>
        <v>3400</v>
      </c>
      <c r="T1431" s="18">
        <f>tblSalaries[[#This Row],[Salary in USD]]/tblSalaries[[#This Row],[PPP GNI]]</f>
        <v>3.7710882396937202</v>
      </c>
      <c r="U1431" s="27">
        <f>IF(ISNUMBER(VLOOKUP(tblSalaries[[#This Row],[clean Country]],calc!$B$22:$C$127,2,TRUE)),tblSalaries[[#This Row],[Salary in USD]],0.001)</f>
        <v>12821.700014958649</v>
      </c>
    </row>
    <row r="1432" spans="2:21" ht="15" customHeight="1" x14ac:dyDescent="0.25">
      <c r="B1432" s="6" t="s">
        <v>2874</v>
      </c>
      <c r="C1432" s="7">
        <v>41056.540173611109</v>
      </c>
      <c r="D1432" s="8" t="s">
        <v>1018</v>
      </c>
      <c r="E1432" s="6">
        <v>720000</v>
      </c>
      <c r="F1432" s="6" t="s">
        <v>40</v>
      </c>
      <c r="G1432" s="9">
        <f>tblSalaries[[#This Row],[clean Salary (in local currency)]]*VLOOKUP(tblSalaries[[#This Row],[Currency]],tblXrate[],2,FALSE)</f>
        <v>12821.700014958649</v>
      </c>
      <c r="H1432" s="6" t="s">
        <v>1019</v>
      </c>
      <c r="I1432" s="6" t="s">
        <v>310</v>
      </c>
      <c r="J1432" s="6" t="s">
        <v>8</v>
      </c>
      <c r="K1432" s="6" t="str">
        <f>VLOOKUP(tblSalaries[[#This Row],[Where do you work]],tblCountries[[Actual]:[Mapping]],2,FALSE)</f>
        <v>India</v>
      </c>
      <c r="L1432" s="6" t="str">
        <f>VLOOKUP(tblSalaries[[#This Row],[clean Country]],tblCountries[[Mapping]:[Region]],2,FALSE)</f>
        <v>Asia</v>
      </c>
      <c r="M1432" s="6">
        <f>VLOOKUP(tblSalaries[[#This Row],[clean Country]],tblCountries[[Mapping]:[geo_latitude]],3,FALSE)</f>
        <v>79.718824157759499</v>
      </c>
      <c r="N1432" s="6">
        <f>VLOOKUP(tblSalaries[[#This Row],[clean Country]],tblCountries[[Mapping]:[geo_latitude]],4,FALSE)</f>
        <v>22.134914550529199</v>
      </c>
      <c r="O1432" s="6" t="s">
        <v>9</v>
      </c>
      <c r="P1432" s="6">
        <v>3</v>
      </c>
      <c r="Q1432" s="6" t="str">
        <f>IF(tblSalaries[[#This Row],[Years of Experience]]&lt;5,"&lt;5",IF(tblSalaries[[#This Row],[Years of Experience]]&lt;10,"&lt;10",IF(tblSalaries[[#This Row],[Years of Experience]]&lt;15,"&lt;15",IF(tblSalaries[[#This Row],[Years of Experience]]&lt;20,"&lt;20"," &gt;20"))))</f>
        <v>&lt;5</v>
      </c>
      <c r="R1432" s="14">
        <v>1415</v>
      </c>
      <c r="S1432" s="14">
        <f>VLOOKUP(tblSalaries[[#This Row],[clean Country]],Table3[[Country]:[GNI]],2,FALSE)</f>
        <v>3400</v>
      </c>
      <c r="T1432" s="18">
        <f>tblSalaries[[#This Row],[Salary in USD]]/tblSalaries[[#This Row],[PPP GNI]]</f>
        <v>3.7710882396937202</v>
      </c>
      <c r="U1432" s="27">
        <f>IF(ISNUMBER(VLOOKUP(tblSalaries[[#This Row],[clean Country]],calc!$B$22:$C$127,2,TRUE)),tblSalaries[[#This Row],[Salary in USD]],0.001)</f>
        <v>12821.700014958649</v>
      </c>
    </row>
    <row r="1433" spans="2:21" ht="15" customHeight="1" x14ac:dyDescent="0.25">
      <c r="B1433" s="6" t="s">
        <v>3452</v>
      </c>
      <c r="C1433" s="7">
        <v>41059.721273148149</v>
      </c>
      <c r="D1433" s="8" t="s">
        <v>1631</v>
      </c>
      <c r="E1433" s="6">
        <v>720000</v>
      </c>
      <c r="F1433" s="6" t="s">
        <v>40</v>
      </c>
      <c r="G1433" s="9">
        <f>tblSalaries[[#This Row],[clean Salary (in local currency)]]*VLOOKUP(tblSalaries[[#This Row],[Currency]],tblXrate[],2,FALSE)</f>
        <v>12821.700014958649</v>
      </c>
      <c r="H1433" s="6" t="s">
        <v>1632</v>
      </c>
      <c r="I1433" s="6" t="s">
        <v>20</v>
      </c>
      <c r="J1433" s="6" t="s">
        <v>8</v>
      </c>
      <c r="K1433" s="6" t="str">
        <f>VLOOKUP(tblSalaries[[#This Row],[Where do you work]],tblCountries[[Actual]:[Mapping]],2,FALSE)</f>
        <v>India</v>
      </c>
      <c r="L1433" s="6" t="str">
        <f>VLOOKUP(tblSalaries[[#This Row],[clean Country]],tblCountries[[Mapping]:[Region]],2,FALSE)</f>
        <v>Asia</v>
      </c>
      <c r="M1433" s="6">
        <f>VLOOKUP(tblSalaries[[#This Row],[clean Country]],tblCountries[[Mapping]:[geo_latitude]],3,FALSE)</f>
        <v>79.718824157759499</v>
      </c>
      <c r="N1433" s="6">
        <f>VLOOKUP(tblSalaries[[#This Row],[clean Country]],tblCountries[[Mapping]:[geo_latitude]],4,FALSE)</f>
        <v>22.134914550529199</v>
      </c>
      <c r="O1433" s="6" t="s">
        <v>9</v>
      </c>
      <c r="P1433" s="6">
        <v>3</v>
      </c>
      <c r="Q1433" s="6" t="str">
        <f>IF(tblSalaries[[#This Row],[Years of Experience]]&lt;5,"&lt;5",IF(tblSalaries[[#This Row],[Years of Experience]]&lt;10,"&lt;10",IF(tblSalaries[[#This Row],[Years of Experience]]&lt;15,"&lt;15",IF(tblSalaries[[#This Row],[Years of Experience]]&lt;20,"&lt;20"," &gt;20"))))</f>
        <v>&lt;5</v>
      </c>
      <c r="R1433" s="14">
        <v>1416</v>
      </c>
      <c r="S1433" s="14">
        <f>VLOOKUP(tblSalaries[[#This Row],[clean Country]],Table3[[Country]:[GNI]],2,FALSE)</f>
        <v>3400</v>
      </c>
      <c r="T1433" s="18">
        <f>tblSalaries[[#This Row],[Salary in USD]]/tblSalaries[[#This Row],[PPP GNI]]</f>
        <v>3.7710882396937202</v>
      </c>
      <c r="U1433" s="27">
        <f>IF(ISNUMBER(VLOOKUP(tblSalaries[[#This Row],[clean Country]],calc!$B$22:$C$127,2,TRUE)),tblSalaries[[#This Row],[Salary in USD]],0.001)</f>
        <v>12821.700014958649</v>
      </c>
    </row>
    <row r="1434" spans="2:21" ht="15" customHeight="1" x14ac:dyDescent="0.25">
      <c r="B1434" s="6" t="s">
        <v>3138</v>
      </c>
      <c r="C1434" s="7">
        <v>41057.871168981481</v>
      </c>
      <c r="D1434" s="8" t="s">
        <v>1294</v>
      </c>
      <c r="E1434" s="6">
        <v>708000</v>
      </c>
      <c r="F1434" s="6" t="s">
        <v>40</v>
      </c>
      <c r="G1434" s="9">
        <f>tblSalaries[[#This Row],[clean Salary (in local currency)]]*VLOOKUP(tblSalaries[[#This Row],[Currency]],tblXrate[],2,FALSE)</f>
        <v>12608.005014709339</v>
      </c>
      <c r="H1434" s="6" t="s">
        <v>1295</v>
      </c>
      <c r="I1434" s="6" t="s">
        <v>52</v>
      </c>
      <c r="J1434" s="6" t="s">
        <v>8</v>
      </c>
      <c r="K1434" s="6" t="str">
        <f>VLOOKUP(tblSalaries[[#This Row],[Where do you work]],tblCountries[[Actual]:[Mapping]],2,FALSE)</f>
        <v>India</v>
      </c>
      <c r="L1434" s="6" t="str">
        <f>VLOOKUP(tblSalaries[[#This Row],[clean Country]],tblCountries[[Mapping]:[Region]],2,FALSE)</f>
        <v>Asia</v>
      </c>
      <c r="M1434" s="6">
        <f>VLOOKUP(tblSalaries[[#This Row],[clean Country]],tblCountries[[Mapping]:[geo_latitude]],3,FALSE)</f>
        <v>79.718824157759499</v>
      </c>
      <c r="N1434" s="6">
        <f>VLOOKUP(tblSalaries[[#This Row],[clean Country]],tblCountries[[Mapping]:[geo_latitude]],4,FALSE)</f>
        <v>22.134914550529199</v>
      </c>
      <c r="O1434" s="6" t="s">
        <v>9</v>
      </c>
      <c r="P1434" s="6">
        <v>5</v>
      </c>
      <c r="Q1434" s="6" t="str">
        <f>IF(tblSalaries[[#This Row],[Years of Experience]]&lt;5,"&lt;5",IF(tblSalaries[[#This Row],[Years of Experience]]&lt;10,"&lt;10",IF(tblSalaries[[#This Row],[Years of Experience]]&lt;15,"&lt;15",IF(tblSalaries[[#This Row],[Years of Experience]]&lt;20,"&lt;20"," &gt;20"))))</f>
        <v>&lt;10</v>
      </c>
      <c r="R1434" s="14">
        <v>1417</v>
      </c>
      <c r="S1434" s="14">
        <f>VLOOKUP(tblSalaries[[#This Row],[clean Country]],Table3[[Country]:[GNI]],2,FALSE)</f>
        <v>3400</v>
      </c>
      <c r="T1434" s="18">
        <f>tblSalaries[[#This Row],[Salary in USD]]/tblSalaries[[#This Row],[PPP GNI]]</f>
        <v>3.7082367690321587</v>
      </c>
      <c r="U1434" s="27">
        <f>IF(ISNUMBER(VLOOKUP(tblSalaries[[#This Row],[clean Country]],calc!$B$22:$C$127,2,TRUE)),tblSalaries[[#This Row],[Salary in USD]],0.001)</f>
        <v>12608.005014709339</v>
      </c>
    </row>
    <row r="1435" spans="2:21" ht="15" customHeight="1" x14ac:dyDescent="0.25">
      <c r="B1435" s="6" t="s">
        <v>3272</v>
      </c>
      <c r="C1435" s="7">
        <v>41058.551342592589</v>
      </c>
      <c r="D1435" s="8">
        <v>12500</v>
      </c>
      <c r="E1435" s="6">
        <v>12500</v>
      </c>
      <c r="F1435" s="6" t="s">
        <v>6</v>
      </c>
      <c r="G1435" s="9">
        <f>tblSalaries[[#This Row],[clean Salary (in local currency)]]*VLOOKUP(tblSalaries[[#This Row],[Currency]],tblXrate[],2,FALSE)</f>
        <v>12500</v>
      </c>
      <c r="H1435" s="6" t="s">
        <v>67</v>
      </c>
      <c r="I1435" s="6" t="s">
        <v>67</v>
      </c>
      <c r="J1435" s="6" t="s">
        <v>347</v>
      </c>
      <c r="K1435" s="6" t="str">
        <f>VLOOKUP(tblSalaries[[#This Row],[Where do you work]],tblCountries[[Actual]:[Mapping]],2,FALSE)</f>
        <v>Philippines</v>
      </c>
      <c r="L1435" s="6" t="str">
        <f>VLOOKUP(tblSalaries[[#This Row],[clean Country]],tblCountries[[Mapping]:[Region]],2,FALSE)</f>
        <v>Asia</v>
      </c>
      <c r="M1435" s="6">
        <f>VLOOKUP(tblSalaries[[#This Row],[clean Country]],tblCountries[[Mapping]:[geo_latitude]],3,FALSE)</f>
        <v>121.651388657575</v>
      </c>
      <c r="N1435" s="6">
        <f>VLOOKUP(tblSalaries[[#This Row],[clean Country]],tblCountries[[Mapping]:[geo_latitude]],4,FALSE)</f>
        <v>12.758380905622699</v>
      </c>
      <c r="O1435" s="6" t="s">
        <v>18</v>
      </c>
      <c r="P1435" s="6">
        <v>7</v>
      </c>
      <c r="Q1435" s="6" t="str">
        <f>IF(tblSalaries[[#This Row],[Years of Experience]]&lt;5,"&lt;5",IF(tblSalaries[[#This Row],[Years of Experience]]&lt;10,"&lt;10",IF(tblSalaries[[#This Row],[Years of Experience]]&lt;15,"&lt;15",IF(tblSalaries[[#This Row],[Years of Experience]]&lt;20,"&lt;20"," &gt;20"))))</f>
        <v>&lt;10</v>
      </c>
      <c r="R1435" s="14">
        <v>1418</v>
      </c>
      <c r="S1435" s="14">
        <f>VLOOKUP(tblSalaries[[#This Row],[clean Country]],Table3[[Country]:[GNI]],2,FALSE)</f>
        <v>3980</v>
      </c>
      <c r="T1435" s="18">
        <f>tblSalaries[[#This Row],[Salary in USD]]/tblSalaries[[#This Row],[PPP GNI]]</f>
        <v>3.1407035175879399</v>
      </c>
      <c r="U1435" s="27">
        <f>IF(ISNUMBER(VLOOKUP(tblSalaries[[#This Row],[clean Country]],calc!$B$22:$C$127,2,TRUE)),tblSalaries[[#This Row],[Salary in USD]],0.001)</f>
        <v>12500</v>
      </c>
    </row>
    <row r="1436" spans="2:21" ht="15" customHeight="1" x14ac:dyDescent="0.25">
      <c r="B1436" s="6" t="s">
        <v>2754</v>
      </c>
      <c r="C1436" s="7">
        <v>41055.711377314816</v>
      </c>
      <c r="D1436" s="8" t="s">
        <v>873</v>
      </c>
      <c r="E1436" s="6">
        <v>700000</v>
      </c>
      <c r="F1436" s="6" t="s">
        <v>40</v>
      </c>
      <c r="G1436" s="9">
        <f>tblSalaries[[#This Row],[clean Salary (in local currency)]]*VLOOKUP(tblSalaries[[#This Row],[Currency]],tblXrate[],2,FALSE)</f>
        <v>12465.541681209797</v>
      </c>
      <c r="H1436" s="6" t="s">
        <v>874</v>
      </c>
      <c r="I1436" s="6" t="s">
        <v>20</v>
      </c>
      <c r="J1436" s="6" t="s">
        <v>8</v>
      </c>
      <c r="K1436" s="6" t="str">
        <f>VLOOKUP(tblSalaries[[#This Row],[Where do you work]],tblCountries[[Actual]:[Mapping]],2,FALSE)</f>
        <v>India</v>
      </c>
      <c r="L1436" s="6" t="str">
        <f>VLOOKUP(tblSalaries[[#This Row],[clean Country]],tblCountries[[Mapping]:[Region]],2,FALSE)</f>
        <v>Asia</v>
      </c>
      <c r="M1436" s="6">
        <f>VLOOKUP(tblSalaries[[#This Row],[clean Country]],tblCountries[[Mapping]:[geo_latitude]],3,FALSE)</f>
        <v>79.718824157759499</v>
      </c>
      <c r="N1436" s="6">
        <f>VLOOKUP(tblSalaries[[#This Row],[clean Country]],tblCountries[[Mapping]:[geo_latitude]],4,FALSE)</f>
        <v>22.134914550529199</v>
      </c>
      <c r="O1436" s="6" t="s">
        <v>13</v>
      </c>
      <c r="P1436" s="6">
        <v>5</v>
      </c>
      <c r="Q1436" s="6" t="str">
        <f>IF(tblSalaries[[#This Row],[Years of Experience]]&lt;5,"&lt;5",IF(tblSalaries[[#This Row],[Years of Experience]]&lt;10,"&lt;10",IF(tblSalaries[[#This Row],[Years of Experience]]&lt;15,"&lt;15",IF(tblSalaries[[#This Row],[Years of Experience]]&lt;20,"&lt;20"," &gt;20"))))</f>
        <v>&lt;10</v>
      </c>
      <c r="R1436" s="14">
        <v>1419</v>
      </c>
      <c r="S1436" s="14">
        <f>VLOOKUP(tblSalaries[[#This Row],[clean Country]],Table3[[Country]:[GNI]],2,FALSE)</f>
        <v>3400</v>
      </c>
      <c r="T1436" s="18">
        <f>tblSalaries[[#This Row],[Salary in USD]]/tblSalaries[[#This Row],[PPP GNI]]</f>
        <v>3.666335788591117</v>
      </c>
      <c r="U1436" s="27">
        <f>IF(ISNUMBER(VLOOKUP(tblSalaries[[#This Row],[clean Country]],calc!$B$22:$C$127,2,TRUE)),tblSalaries[[#This Row],[Salary in USD]],0.001)</f>
        <v>12465.541681209797</v>
      </c>
    </row>
    <row r="1437" spans="2:21" ht="15" customHeight="1" x14ac:dyDescent="0.25">
      <c r="B1437" s="6" t="s">
        <v>2916</v>
      </c>
      <c r="C1437" s="7">
        <v>41056.892152777778</v>
      </c>
      <c r="D1437" s="8" t="s">
        <v>1063</v>
      </c>
      <c r="E1437" s="6">
        <v>700000</v>
      </c>
      <c r="F1437" s="6" t="s">
        <v>40</v>
      </c>
      <c r="G1437" s="9">
        <f>tblSalaries[[#This Row],[clean Salary (in local currency)]]*VLOOKUP(tblSalaries[[#This Row],[Currency]],tblXrate[],2,FALSE)</f>
        <v>12465.541681209797</v>
      </c>
      <c r="H1437" s="6" t="s">
        <v>1064</v>
      </c>
      <c r="I1437" s="6" t="s">
        <v>52</v>
      </c>
      <c r="J1437" s="6" t="s">
        <v>8</v>
      </c>
      <c r="K1437" s="6" t="str">
        <f>VLOOKUP(tblSalaries[[#This Row],[Where do you work]],tblCountries[[Actual]:[Mapping]],2,FALSE)</f>
        <v>India</v>
      </c>
      <c r="L1437" s="6" t="str">
        <f>VLOOKUP(tblSalaries[[#This Row],[clean Country]],tblCountries[[Mapping]:[Region]],2,FALSE)</f>
        <v>Asia</v>
      </c>
      <c r="M1437" s="6">
        <f>VLOOKUP(tblSalaries[[#This Row],[clean Country]],tblCountries[[Mapping]:[geo_latitude]],3,FALSE)</f>
        <v>79.718824157759499</v>
      </c>
      <c r="N1437" s="6">
        <f>VLOOKUP(tblSalaries[[#This Row],[clean Country]],tblCountries[[Mapping]:[geo_latitude]],4,FALSE)</f>
        <v>22.134914550529199</v>
      </c>
      <c r="O1437" s="6" t="s">
        <v>9</v>
      </c>
      <c r="P1437" s="6">
        <v>3</v>
      </c>
      <c r="Q1437" s="6" t="str">
        <f>IF(tblSalaries[[#This Row],[Years of Experience]]&lt;5,"&lt;5",IF(tblSalaries[[#This Row],[Years of Experience]]&lt;10,"&lt;10",IF(tblSalaries[[#This Row],[Years of Experience]]&lt;15,"&lt;15",IF(tblSalaries[[#This Row],[Years of Experience]]&lt;20,"&lt;20"," &gt;20"))))</f>
        <v>&lt;5</v>
      </c>
      <c r="R1437" s="14">
        <v>1420</v>
      </c>
      <c r="S1437" s="14">
        <f>VLOOKUP(tblSalaries[[#This Row],[clean Country]],Table3[[Country]:[GNI]],2,FALSE)</f>
        <v>3400</v>
      </c>
      <c r="T1437" s="18">
        <f>tblSalaries[[#This Row],[Salary in USD]]/tblSalaries[[#This Row],[PPP GNI]]</f>
        <v>3.666335788591117</v>
      </c>
      <c r="U1437" s="27">
        <f>IF(ISNUMBER(VLOOKUP(tblSalaries[[#This Row],[clean Country]],calc!$B$22:$C$127,2,TRUE)),tblSalaries[[#This Row],[Salary in USD]],0.001)</f>
        <v>12465.541681209797</v>
      </c>
    </row>
    <row r="1438" spans="2:21" ht="15" customHeight="1" x14ac:dyDescent="0.25">
      <c r="B1438" s="6" t="s">
        <v>2925</v>
      </c>
      <c r="C1438" s="7">
        <v>41056.965289351851</v>
      </c>
      <c r="D1438" s="8" t="s">
        <v>1073</v>
      </c>
      <c r="E1438" s="6">
        <v>700000</v>
      </c>
      <c r="F1438" s="6" t="s">
        <v>40</v>
      </c>
      <c r="G1438" s="9">
        <f>tblSalaries[[#This Row],[clean Salary (in local currency)]]*VLOOKUP(tblSalaries[[#This Row],[Currency]],tblXrate[],2,FALSE)</f>
        <v>12465.541681209797</v>
      </c>
      <c r="H1438" s="6" t="s">
        <v>207</v>
      </c>
      <c r="I1438" s="6" t="s">
        <v>20</v>
      </c>
      <c r="J1438" s="6" t="s">
        <v>8</v>
      </c>
      <c r="K1438" s="6" t="str">
        <f>VLOOKUP(tblSalaries[[#This Row],[Where do you work]],tblCountries[[Actual]:[Mapping]],2,FALSE)</f>
        <v>India</v>
      </c>
      <c r="L1438" s="6" t="str">
        <f>VLOOKUP(tblSalaries[[#This Row],[clean Country]],tblCountries[[Mapping]:[Region]],2,FALSE)</f>
        <v>Asia</v>
      </c>
      <c r="M1438" s="6">
        <f>VLOOKUP(tblSalaries[[#This Row],[clean Country]],tblCountries[[Mapping]:[geo_latitude]],3,FALSE)</f>
        <v>79.718824157759499</v>
      </c>
      <c r="N1438" s="6">
        <f>VLOOKUP(tblSalaries[[#This Row],[clean Country]],tblCountries[[Mapping]:[geo_latitude]],4,FALSE)</f>
        <v>22.134914550529199</v>
      </c>
      <c r="O1438" s="6" t="s">
        <v>13</v>
      </c>
      <c r="P1438" s="6">
        <v>1</v>
      </c>
      <c r="Q1438" s="6" t="str">
        <f>IF(tblSalaries[[#This Row],[Years of Experience]]&lt;5,"&lt;5",IF(tblSalaries[[#This Row],[Years of Experience]]&lt;10,"&lt;10",IF(tblSalaries[[#This Row],[Years of Experience]]&lt;15,"&lt;15",IF(tblSalaries[[#This Row],[Years of Experience]]&lt;20,"&lt;20"," &gt;20"))))</f>
        <v>&lt;5</v>
      </c>
      <c r="R1438" s="14">
        <v>1421</v>
      </c>
      <c r="S1438" s="14">
        <f>VLOOKUP(tblSalaries[[#This Row],[clean Country]],Table3[[Country]:[GNI]],2,FALSE)</f>
        <v>3400</v>
      </c>
      <c r="T1438" s="18">
        <f>tblSalaries[[#This Row],[Salary in USD]]/tblSalaries[[#This Row],[PPP GNI]]</f>
        <v>3.666335788591117</v>
      </c>
      <c r="U1438" s="27">
        <f>IF(ISNUMBER(VLOOKUP(tblSalaries[[#This Row],[clean Country]],calc!$B$22:$C$127,2,TRUE)),tblSalaries[[#This Row],[Salary in USD]],0.001)</f>
        <v>12465.541681209797</v>
      </c>
    </row>
    <row r="1439" spans="2:21" ht="15" customHeight="1" x14ac:dyDescent="0.25">
      <c r="B1439" s="6" t="s">
        <v>2991</v>
      </c>
      <c r="C1439" s="7">
        <v>41057.443668981483</v>
      </c>
      <c r="D1439" s="8">
        <v>700000</v>
      </c>
      <c r="E1439" s="6">
        <v>700000</v>
      </c>
      <c r="F1439" s="6" t="s">
        <v>40</v>
      </c>
      <c r="G1439" s="9">
        <f>tblSalaries[[#This Row],[clean Salary (in local currency)]]*VLOOKUP(tblSalaries[[#This Row],[Currency]],tblXrate[],2,FALSE)</f>
        <v>12465.541681209797</v>
      </c>
      <c r="H1439" s="6" t="s">
        <v>1140</v>
      </c>
      <c r="I1439" s="6" t="s">
        <v>52</v>
      </c>
      <c r="J1439" s="6" t="s">
        <v>8</v>
      </c>
      <c r="K1439" s="6" t="str">
        <f>VLOOKUP(tblSalaries[[#This Row],[Where do you work]],tblCountries[[Actual]:[Mapping]],2,FALSE)</f>
        <v>India</v>
      </c>
      <c r="L1439" s="6" t="str">
        <f>VLOOKUP(tblSalaries[[#This Row],[clean Country]],tblCountries[[Mapping]:[Region]],2,FALSE)</f>
        <v>Asia</v>
      </c>
      <c r="M1439" s="6">
        <f>VLOOKUP(tblSalaries[[#This Row],[clean Country]],tblCountries[[Mapping]:[geo_latitude]],3,FALSE)</f>
        <v>79.718824157759499</v>
      </c>
      <c r="N1439" s="6">
        <f>VLOOKUP(tblSalaries[[#This Row],[clean Country]],tblCountries[[Mapping]:[geo_latitude]],4,FALSE)</f>
        <v>22.134914550529199</v>
      </c>
      <c r="O1439" s="6" t="s">
        <v>18</v>
      </c>
      <c r="P1439" s="6">
        <v>7</v>
      </c>
      <c r="Q1439" s="6" t="str">
        <f>IF(tblSalaries[[#This Row],[Years of Experience]]&lt;5,"&lt;5",IF(tblSalaries[[#This Row],[Years of Experience]]&lt;10,"&lt;10",IF(tblSalaries[[#This Row],[Years of Experience]]&lt;15,"&lt;15",IF(tblSalaries[[#This Row],[Years of Experience]]&lt;20,"&lt;20"," &gt;20"))))</f>
        <v>&lt;10</v>
      </c>
      <c r="R1439" s="14">
        <v>1422</v>
      </c>
      <c r="S1439" s="14">
        <f>VLOOKUP(tblSalaries[[#This Row],[clean Country]],Table3[[Country]:[GNI]],2,FALSE)</f>
        <v>3400</v>
      </c>
      <c r="T1439" s="18">
        <f>tblSalaries[[#This Row],[Salary in USD]]/tblSalaries[[#This Row],[PPP GNI]]</f>
        <v>3.666335788591117</v>
      </c>
      <c r="U1439" s="27">
        <f>IF(ISNUMBER(VLOOKUP(tblSalaries[[#This Row],[clean Country]],calc!$B$22:$C$127,2,TRUE)),tblSalaries[[#This Row],[Salary in USD]],0.001)</f>
        <v>12465.541681209797</v>
      </c>
    </row>
    <row r="1440" spans="2:21" ht="15" customHeight="1" x14ac:dyDescent="0.25">
      <c r="B1440" s="6" t="s">
        <v>3032</v>
      </c>
      <c r="C1440" s="7">
        <v>41057.579826388886</v>
      </c>
      <c r="D1440" s="8" t="s">
        <v>1186</v>
      </c>
      <c r="E1440" s="6">
        <v>700000</v>
      </c>
      <c r="F1440" s="6" t="s">
        <v>40</v>
      </c>
      <c r="G1440" s="9">
        <f>tblSalaries[[#This Row],[clean Salary (in local currency)]]*VLOOKUP(tblSalaries[[#This Row],[Currency]],tblXrate[],2,FALSE)</f>
        <v>12465.541681209797</v>
      </c>
      <c r="H1440" s="6" t="s">
        <v>503</v>
      </c>
      <c r="I1440" s="6" t="s">
        <v>20</v>
      </c>
      <c r="J1440" s="6" t="s">
        <v>8</v>
      </c>
      <c r="K1440" s="6" t="str">
        <f>VLOOKUP(tblSalaries[[#This Row],[Where do you work]],tblCountries[[Actual]:[Mapping]],2,FALSE)</f>
        <v>India</v>
      </c>
      <c r="L1440" s="6" t="str">
        <f>VLOOKUP(tblSalaries[[#This Row],[clean Country]],tblCountries[[Mapping]:[Region]],2,FALSE)</f>
        <v>Asia</v>
      </c>
      <c r="M1440" s="6">
        <f>VLOOKUP(tblSalaries[[#This Row],[clean Country]],tblCountries[[Mapping]:[geo_latitude]],3,FALSE)</f>
        <v>79.718824157759499</v>
      </c>
      <c r="N1440" s="6">
        <f>VLOOKUP(tblSalaries[[#This Row],[clean Country]],tblCountries[[Mapping]:[geo_latitude]],4,FALSE)</f>
        <v>22.134914550529199</v>
      </c>
      <c r="O1440" s="6" t="s">
        <v>9</v>
      </c>
      <c r="P1440" s="6">
        <v>5</v>
      </c>
      <c r="Q1440" s="6" t="str">
        <f>IF(tblSalaries[[#This Row],[Years of Experience]]&lt;5,"&lt;5",IF(tblSalaries[[#This Row],[Years of Experience]]&lt;10,"&lt;10",IF(tblSalaries[[#This Row],[Years of Experience]]&lt;15,"&lt;15",IF(tblSalaries[[#This Row],[Years of Experience]]&lt;20,"&lt;20"," &gt;20"))))</f>
        <v>&lt;10</v>
      </c>
      <c r="R1440" s="14">
        <v>1423</v>
      </c>
      <c r="S1440" s="14">
        <f>VLOOKUP(tblSalaries[[#This Row],[clean Country]],Table3[[Country]:[GNI]],2,FALSE)</f>
        <v>3400</v>
      </c>
      <c r="T1440" s="18">
        <f>tblSalaries[[#This Row],[Salary in USD]]/tblSalaries[[#This Row],[PPP GNI]]</f>
        <v>3.666335788591117</v>
      </c>
      <c r="U1440" s="27">
        <f>IF(ISNUMBER(VLOOKUP(tblSalaries[[#This Row],[clean Country]],calc!$B$22:$C$127,2,TRUE)),tblSalaries[[#This Row],[Salary in USD]],0.001)</f>
        <v>12465.541681209797</v>
      </c>
    </row>
    <row r="1441" spans="2:21" ht="15" customHeight="1" x14ac:dyDescent="0.25">
      <c r="B1441" s="6" t="s">
        <v>3205</v>
      </c>
      <c r="C1441" s="7">
        <v>41058.063645833332</v>
      </c>
      <c r="D1441" s="8" t="s">
        <v>1374</v>
      </c>
      <c r="E1441" s="6">
        <v>700000</v>
      </c>
      <c r="F1441" s="6" t="s">
        <v>40</v>
      </c>
      <c r="G1441" s="9">
        <f>tblSalaries[[#This Row],[clean Salary (in local currency)]]*VLOOKUP(tblSalaries[[#This Row],[Currency]],tblXrate[],2,FALSE)</f>
        <v>12465.541681209797</v>
      </c>
      <c r="H1441" s="6" t="s">
        <v>1375</v>
      </c>
      <c r="I1441" s="6" t="s">
        <v>3999</v>
      </c>
      <c r="J1441" s="6" t="s">
        <v>8</v>
      </c>
      <c r="K1441" s="6" t="str">
        <f>VLOOKUP(tblSalaries[[#This Row],[Where do you work]],tblCountries[[Actual]:[Mapping]],2,FALSE)</f>
        <v>India</v>
      </c>
      <c r="L1441" s="6" t="str">
        <f>VLOOKUP(tblSalaries[[#This Row],[clean Country]],tblCountries[[Mapping]:[Region]],2,FALSE)</f>
        <v>Asia</v>
      </c>
      <c r="M1441" s="6">
        <f>VLOOKUP(tblSalaries[[#This Row],[clean Country]],tblCountries[[Mapping]:[geo_latitude]],3,FALSE)</f>
        <v>79.718824157759499</v>
      </c>
      <c r="N1441" s="6">
        <f>VLOOKUP(tblSalaries[[#This Row],[clean Country]],tblCountries[[Mapping]:[geo_latitude]],4,FALSE)</f>
        <v>22.134914550529199</v>
      </c>
      <c r="O1441" s="6" t="s">
        <v>9</v>
      </c>
      <c r="P1441" s="6">
        <v>6</v>
      </c>
      <c r="Q1441" s="6" t="str">
        <f>IF(tblSalaries[[#This Row],[Years of Experience]]&lt;5,"&lt;5",IF(tblSalaries[[#This Row],[Years of Experience]]&lt;10,"&lt;10",IF(tblSalaries[[#This Row],[Years of Experience]]&lt;15,"&lt;15",IF(tblSalaries[[#This Row],[Years of Experience]]&lt;20,"&lt;20"," &gt;20"))))</f>
        <v>&lt;10</v>
      </c>
      <c r="R1441" s="14">
        <v>1424</v>
      </c>
      <c r="S1441" s="14">
        <f>VLOOKUP(tblSalaries[[#This Row],[clean Country]],Table3[[Country]:[GNI]],2,FALSE)</f>
        <v>3400</v>
      </c>
      <c r="T1441" s="18">
        <f>tblSalaries[[#This Row],[Salary in USD]]/tblSalaries[[#This Row],[PPP GNI]]</f>
        <v>3.666335788591117</v>
      </c>
      <c r="U1441" s="27">
        <f>IF(ISNUMBER(VLOOKUP(tblSalaries[[#This Row],[clean Country]],calc!$B$22:$C$127,2,TRUE)),tblSalaries[[#This Row],[Salary in USD]],0.001)</f>
        <v>12465.541681209797</v>
      </c>
    </row>
    <row r="1442" spans="2:21" ht="15" customHeight="1" x14ac:dyDescent="0.25">
      <c r="B1442" s="6" t="s">
        <v>3536</v>
      </c>
      <c r="C1442" s="7">
        <v>41061.001782407409</v>
      </c>
      <c r="D1442" s="8" t="s">
        <v>1186</v>
      </c>
      <c r="E1442" s="6">
        <v>700000</v>
      </c>
      <c r="F1442" s="6" t="s">
        <v>40</v>
      </c>
      <c r="G1442" s="9">
        <f>tblSalaries[[#This Row],[clean Salary (in local currency)]]*VLOOKUP(tblSalaries[[#This Row],[Currency]],tblXrate[],2,FALSE)</f>
        <v>12465.541681209797</v>
      </c>
      <c r="H1442" s="6" t="s">
        <v>1716</v>
      </c>
      <c r="I1442" s="6" t="s">
        <v>52</v>
      </c>
      <c r="J1442" s="6" t="s">
        <v>8</v>
      </c>
      <c r="K1442" s="6" t="str">
        <f>VLOOKUP(tblSalaries[[#This Row],[Where do you work]],tblCountries[[Actual]:[Mapping]],2,FALSE)</f>
        <v>India</v>
      </c>
      <c r="L1442" s="6" t="str">
        <f>VLOOKUP(tblSalaries[[#This Row],[clean Country]],tblCountries[[Mapping]:[Region]],2,FALSE)</f>
        <v>Asia</v>
      </c>
      <c r="M1442" s="6">
        <f>VLOOKUP(tblSalaries[[#This Row],[clean Country]],tblCountries[[Mapping]:[geo_latitude]],3,FALSE)</f>
        <v>79.718824157759499</v>
      </c>
      <c r="N1442" s="6">
        <f>VLOOKUP(tblSalaries[[#This Row],[clean Country]],tblCountries[[Mapping]:[geo_latitude]],4,FALSE)</f>
        <v>22.134914550529199</v>
      </c>
      <c r="O1442" s="6" t="s">
        <v>13</v>
      </c>
      <c r="P1442" s="6">
        <v>30</v>
      </c>
      <c r="Q1442" s="6" t="str">
        <f>IF(tblSalaries[[#This Row],[Years of Experience]]&lt;5,"&lt;5",IF(tblSalaries[[#This Row],[Years of Experience]]&lt;10,"&lt;10",IF(tblSalaries[[#This Row],[Years of Experience]]&lt;15,"&lt;15",IF(tblSalaries[[#This Row],[Years of Experience]]&lt;20,"&lt;20"," &gt;20"))))</f>
        <v xml:space="preserve"> &gt;20</v>
      </c>
      <c r="R1442" s="14">
        <v>1425</v>
      </c>
      <c r="S1442" s="14">
        <f>VLOOKUP(tblSalaries[[#This Row],[clean Country]],Table3[[Country]:[GNI]],2,FALSE)</f>
        <v>3400</v>
      </c>
      <c r="T1442" s="18">
        <f>tblSalaries[[#This Row],[Salary in USD]]/tblSalaries[[#This Row],[PPP GNI]]</f>
        <v>3.666335788591117</v>
      </c>
      <c r="U1442" s="27">
        <f>IF(ISNUMBER(VLOOKUP(tblSalaries[[#This Row],[clean Country]],calc!$B$22:$C$127,2,TRUE)),tblSalaries[[#This Row],[Salary in USD]],0.001)</f>
        <v>12465.541681209797</v>
      </c>
    </row>
    <row r="1443" spans="2:21" ht="15" customHeight="1" x14ac:dyDescent="0.25">
      <c r="B1443" s="6" t="s">
        <v>3824</v>
      </c>
      <c r="C1443" s="7">
        <v>41075.719664351855</v>
      </c>
      <c r="D1443" s="8" t="s">
        <v>873</v>
      </c>
      <c r="E1443" s="6">
        <v>700000</v>
      </c>
      <c r="F1443" s="6" t="s">
        <v>40</v>
      </c>
      <c r="G1443" s="9">
        <f>tblSalaries[[#This Row],[clean Salary (in local currency)]]*VLOOKUP(tblSalaries[[#This Row],[Currency]],tblXrate[],2,FALSE)</f>
        <v>12465.541681209797</v>
      </c>
      <c r="H1443" s="6" t="s">
        <v>1953</v>
      </c>
      <c r="I1443" s="6" t="s">
        <v>20</v>
      </c>
      <c r="J1443" s="6" t="s">
        <v>8</v>
      </c>
      <c r="K1443" s="6" t="str">
        <f>VLOOKUP(tblSalaries[[#This Row],[Where do you work]],tblCountries[[Actual]:[Mapping]],2,FALSE)</f>
        <v>India</v>
      </c>
      <c r="L1443" s="6" t="str">
        <f>VLOOKUP(tblSalaries[[#This Row],[clean Country]],tblCountries[[Mapping]:[Region]],2,FALSE)</f>
        <v>Asia</v>
      </c>
      <c r="M1443" s="6">
        <f>VLOOKUP(tblSalaries[[#This Row],[clean Country]],tblCountries[[Mapping]:[geo_latitude]],3,FALSE)</f>
        <v>79.718824157759499</v>
      </c>
      <c r="N1443" s="6">
        <f>VLOOKUP(tblSalaries[[#This Row],[clean Country]],tblCountries[[Mapping]:[geo_latitude]],4,FALSE)</f>
        <v>22.134914550529199</v>
      </c>
      <c r="O1443" s="6" t="s">
        <v>18</v>
      </c>
      <c r="P1443" s="6">
        <v>4</v>
      </c>
      <c r="Q1443" s="6" t="str">
        <f>IF(tblSalaries[[#This Row],[Years of Experience]]&lt;5,"&lt;5",IF(tblSalaries[[#This Row],[Years of Experience]]&lt;10,"&lt;10",IF(tblSalaries[[#This Row],[Years of Experience]]&lt;15,"&lt;15",IF(tblSalaries[[#This Row],[Years of Experience]]&lt;20,"&lt;20"," &gt;20"))))</f>
        <v>&lt;5</v>
      </c>
      <c r="R1443" s="14">
        <v>1426</v>
      </c>
      <c r="S1443" s="14">
        <f>VLOOKUP(tblSalaries[[#This Row],[clean Country]],Table3[[Country]:[GNI]],2,FALSE)</f>
        <v>3400</v>
      </c>
      <c r="T1443" s="18">
        <f>tblSalaries[[#This Row],[Salary in USD]]/tblSalaries[[#This Row],[PPP GNI]]</f>
        <v>3.666335788591117</v>
      </c>
      <c r="U1443" s="27">
        <f>IF(ISNUMBER(VLOOKUP(tblSalaries[[#This Row],[clean Country]],calc!$B$22:$C$127,2,TRUE)),tblSalaries[[#This Row],[Salary in USD]],0.001)</f>
        <v>12465.541681209797</v>
      </c>
    </row>
    <row r="1444" spans="2:21" ht="15" customHeight="1" x14ac:dyDescent="0.25">
      <c r="B1444" s="6" t="s">
        <v>3843</v>
      </c>
      <c r="C1444" s="7">
        <v>41076.773206018515</v>
      </c>
      <c r="D1444" s="8" t="s">
        <v>1186</v>
      </c>
      <c r="E1444" s="6">
        <v>700000</v>
      </c>
      <c r="F1444" s="6" t="s">
        <v>40</v>
      </c>
      <c r="G1444" s="9">
        <f>tblSalaries[[#This Row],[clean Salary (in local currency)]]*VLOOKUP(tblSalaries[[#This Row],[Currency]],tblXrate[],2,FALSE)</f>
        <v>12465.541681209797</v>
      </c>
      <c r="H1444" s="6" t="s">
        <v>1971</v>
      </c>
      <c r="I1444" s="6" t="s">
        <v>52</v>
      </c>
      <c r="J1444" s="6" t="s">
        <v>8</v>
      </c>
      <c r="K1444" s="6" t="str">
        <f>VLOOKUP(tblSalaries[[#This Row],[Where do you work]],tblCountries[[Actual]:[Mapping]],2,FALSE)</f>
        <v>India</v>
      </c>
      <c r="L1444" s="6" t="str">
        <f>VLOOKUP(tblSalaries[[#This Row],[clean Country]],tblCountries[[Mapping]:[Region]],2,FALSE)</f>
        <v>Asia</v>
      </c>
      <c r="M1444" s="6">
        <f>VLOOKUP(tblSalaries[[#This Row],[clean Country]],tblCountries[[Mapping]:[geo_latitude]],3,FALSE)</f>
        <v>79.718824157759499</v>
      </c>
      <c r="N1444" s="6">
        <f>VLOOKUP(tblSalaries[[#This Row],[clean Country]],tblCountries[[Mapping]:[geo_latitude]],4,FALSE)</f>
        <v>22.134914550529199</v>
      </c>
      <c r="O1444" s="6" t="s">
        <v>18</v>
      </c>
      <c r="P1444" s="6">
        <v>9</v>
      </c>
      <c r="Q1444" s="6" t="str">
        <f>IF(tblSalaries[[#This Row],[Years of Experience]]&lt;5,"&lt;5",IF(tblSalaries[[#This Row],[Years of Experience]]&lt;10,"&lt;10",IF(tblSalaries[[#This Row],[Years of Experience]]&lt;15,"&lt;15",IF(tblSalaries[[#This Row],[Years of Experience]]&lt;20,"&lt;20"," &gt;20"))))</f>
        <v>&lt;10</v>
      </c>
      <c r="R1444" s="14">
        <v>1427</v>
      </c>
      <c r="S1444" s="14">
        <f>VLOOKUP(tblSalaries[[#This Row],[clean Country]],Table3[[Country]:[GNI]],2,FALSE)</f>
        <v>3400</v>
      </c>
      <c r="T1444" s="18">
        <f>tblSalaries[[#This Row],[Salary in USD]]/tblSalaries[[#This Row],[PPP GNI]]</f>
        <v>3.666335788591117</v>
      </c>
      <c r="U1444" s="27">
        <f>IF(ISNUMBER(VLOOKUP(tblSalaries[[#This Row],[clean Country]],calc!$B$22:$C$127,2,TRUE)),tblSalaries[[#This Row],[Salary in USD]],0.001)</f>
        <v>12465.541681209797</v>
      </c>
    </row>
    <row r="1445" spans="2:21" ht="15" customHeight="1" x14ac:dyDescent="0.25">
      <c r="B1445" s="6" t="s">
        <v>2943</v>
      </c>
      <c r="C1445" s="7">
        <v>41057.155555555553</v>
      </c>
      <c r="D1445" s="8" t="s">
        <v>1093</v>
      </c>
      <c r="E1445" s="6">
        <v>2000000</v>
      </c>
      <c r="F1445" s="6" t="s">
        <v>3984</v>
      </c>
      <c r="G1445" s="9">
        <f>tblSalaries[[#This Row],[clean Salary (in local currency)]]*VLOOKUP(tblSalaries[[#This Row],[Currency]],tblXrate[],2,FALSE)</f>
        <v>12326.656394453004</v>
      </c>
      <c r="H1445" s="6" t="s">
        <v>1094</v>
      </c>
      <c r="I1445" s="6" t="s">
        <v>52</v>
      </c>
      <c r="J1445" s="6" t="s">
        <v>870</v>
      </c>
      <c r="K1445" s="6" t="str">
        <f>VLOOKUP(tblSalaries[[#This Row],[Where do you work]],tblCountries[[Actual]:[Mapping]],2,FALSE)</f>
        <v>Nigeria</v>
      </c>
      <c r="L1445" s="6" t="str">
        <f>VLOOKUP(tblSalaries[[#This Row],[clean Country]],tblCountries[[Mapping]:[Region]],2,FALSE)</f>
        <v>Africa</v>
      </c>
      <c r="M1445" s="6">
        <f>VLOOKUP(tblSalaries[[#This Row],[clean Country]],tblCountries[[Mapping]:[geo_latitude]],3,FALSE)</f>
        <v>8.0612316768906709</v>
      </c>
      <c r="N1445" s="6">
        <f>VLOOKUP(tblSalaries[[#This Row],[clean Country]],tblCountries[[Mapping]:[geo_latitude]],4,FALSE)</f>
        <v>9.5096953011900194</v>
      </c>
      <c r="O1445" s="6" t="s">
        <v>9</v>
      </c>
      <c r="P1445" s="6">
        <v>5</v>
      </c>
      <c r="Q1445" s="6" t="str">
        <f>IF(tblSalaries[[#This Row],[Years of Experience]]&lt;5,"&lt;5",IF(tblSalaries[[#This Row],[Years of Experience]]&lt;10,"&lt;10",IF(tblSalaries[[#This Row],[Years of Experience]]&lt;15,"&lt;15",IF(tblSalaries[[#This Row],[Years of Experience]]&lt;20,"&lt;20"," &gt;20"))))</f>
        <v>&lt;10</v>
      </c>
      <c r="R1445" s="14">
        <v>1428</v>
      </c>
      <c r="S1445" s="14">
        <f>VLOOKUP(tblSalaries[[#This Row],[clean Country]],Table3[[Country]:[GNI]],2,FALSE)</f>
        <v>2240</v>
      </c>
      <c r="T1445" s="18">
        <f>tblSalaries[[#This Row],[Salary in USD]]/tblSalaries[[#This Row],[PPP GNI]]</f>
        <v>5.50297160466652</v>
      </c>
      <c r="U1445" s="27">
        <f>IF(ISNUMBER(VLOOKUP(tblSalaries[[#This Row],[clean Country]],calc!$B$22:$C$127,2,TRUE)),tblSalaries[[#This Row],[Salary in USD]],0.001)</f>
        <v>12326.656394453004</v>
      </c>
    </row>
    <row r="1446" spans="2:21" ht="15" customHeight="1" x14ac:dyDescent="0.25">
      <c r="B1446" s="6" t="s">
        <v>2018</v>
      </c>
      <c r="C1446" s="7">
        <v>41054.152048611111</v>
      </c>
      <c r="D1446" s="8" t="s">
        <v>31</v>
      </c>
      <c r="E1446" s="6">
        <v>1152000</v>
      </c>
      <c r="F1446" s="6" t="s">
        <v>32</v>
      </c>
      <c r="G1446" s="9">
        <f>tblSalaries[[#This Row],[clean Salary (in local currency)]]*VLOOKUP(tblSalaries[[#This Row],[Currency]],tblXrate[],2,FALSE)</f>
        <v>12227.430201752599</v>
      </c>
      <c r="H1446" s="6" t="s">
        <v>33</v>
      </c>
      <c r="I1446" s="6" t="s">
        <v>310</v>
      </c>
      <c r="J1446" s="6" t="s">
        <v>17</v>
      </c>
      <c r="K1446" s="6" t="str">
        <f>VLOOKUP(tblSalaries[[#This Row],[Where do you work]],tblCountries[[Actual]:[Mapping]],2,FALSE)</f>
        <v>Pakistan</v>
      </c>
      <c r="L1446" s="6" t="str">
        <f>VLOOKUP(tblSalaries[[#This Row],[clean Country]],tblCountries[[Mapping]:[Region]],2,FALSE)</f>
        <v>Asia</v>
      </c>
      <c r="M1446" s="6">
        <f>VLOOKUP(tblSalaries[[#This Row],[clean Country]],tblCountries[[Mapping]:[geo_latitude]],3,FALSE)</f>
        <v>71.247499000000005</v>
      </c>
      <c r="N1446" s="6">
        <f>VLOOKUP(tblSalaries[[#This Row],[clean Country]],tblCountries[[Mapping]:[geo_latitude]],4,FALSE)</f>
        <v>30.3308401</v>
      </c>
      <c r="O1446" s="6" t="s">
        <v>13</v>
      </c>
      <c r="P1446" s="6"/>
      <c r="Q1446" s="6" t="str">
        <f>IF(tblSalaries[[#This Row],[Years of Experience]]&lt;5,"&lt;5",IF(tblSalaries[[#This Row],[Years of Experience]]&lt;10,"&lt;10",IF(tblSalaries[[#This Row],[Years of Experience]]&lt;15,"&lt;15",IF(tblSalaries[[#This Row],[Years of Experience]]&lt;20,"&lt;20"," &gt;20"))))</f>
        <v>&lt;5</v>
      </c>
      <c r="R1446" s="14">
        <v>1429</v>
      </c>
      <c r="S1446" s="14">
        <f>VLOOKUP(tblSalaries[[#This Row],[clean Country]],Table3[[Country]:[GNI]],2,FALSE)</f>
        <v>2790</v>
      </c>
      <c r="T1446" s="18">
        <f>tblSalaries[[#This Row],[Salary in USD]]/tblSalaries[[#This Row],[PPP GNI]]</f>
        <v>4.3825914701622217</v>
      </c>
      <c r="U1446" s="27">
        <f>IF(ISNUMBER(VLOOKUP(tblSalaries[[#This Row],[clean Country]],calc!$B$22:$C$127,2,TRUE)),tblSalaries[[#This Row],[Salary in USD]],0.001)</f>
        <v>12227.430201752599</v>
      </c>
    </row>
    <row r="1447" spans="2:21" ht="15" customHeight="1" x14ac:dyDescent="0.25">
      <c r="B1447" s="6" t="s">
        <v>3097</v>
      </c>
      <c r="C1447" s="7">
        <v>41057.711157407408</v>
      </c>
      <c r="D1447" s="8" t="s">
        <v>1247</v>
      </c>
      <c r="E1447" s="6">
        <v>100000</v>
      </c>
      <c r="F1447" s="6" t="s">
        <v>585</v>
      </c>
      <c r="G1447" s="9">
        <f>tblSalaries[[#This Row],[clean Salary (in local currency)]]*VLOOKUP(tblSalaries[[#This Row],[Currency]],tblXrate[],2,FALSE)</f>
        <v>12192.177986291113</v>
      </c>
      <c r="H1447" s="6" t="s">
        <v>1248</v>
      </c>
      <c r="I1447" s="6" t="s">
        <v>52</v>
      </c>
      <c r="J1447" s="6" t="s">
        <v>48</v>
      </c>
      <c r="K1447" s="6" t="str">
        <f>VLOOKUP(tblSalaries[[#This Row],[Where do you work]],tblCountries[[Actual]:[Mapping]],2,FALSE)</f>
        <v>South Africa</v>
      </c>
      <c r="L1447" s="6" t="str">
        <f>VLOOKUP(tblSalaries[[#This Row],[clean Country]],tblCountries[[Mapping]:[Region]],2,FALSE)</f>
        <v>Africa</v>
      </c>
      <c r="M1447" s="6">
        <f>VLOOKUP(tblSalaries[[#This Row],[clean Country]],tblCountries[[Mapping]:[geo_latitude]],3,FALSE)</f>
        <v>25.075048595878101</v>
      </c>
      <c r="N1447" s="6">
        <f>VLOOKUP(tblSalaries[[#This Row],[clean Country]],tblCountries[[Mapping]:[geo_latitude]],4,FALSE)</f>
        <v>-29.262871995561401</v>
      </c>
      <c r="O1447" s="6" t="s">
        <v>13</v>
      </c>
      <c r="P1447" s="6">
        <v>15</v>
      </c>
      <c r="Q1447" s="6" t="str">
        <f>IF(tblSalaries[[#This Row],[Years of Experience]]&lt;5,"&lt;5",IF(tblSalaries[[#This Row],[Years of Experience]]&lt;10,"&lt;10",IF(tblSalaries[[#This Row],[Years of Experience]]&lt;15,"&lt;15",IF(tblSalaries[[#This Row],[Years of Experience]]&lt;20,"&lt;20"," &gt;20"))))</f>
        <v>&lt;20</v>
      </c>
      <c r="R1447" s="14">
        <v>1430</v>
      </c>
      <c r="S1447" s="14">
        <f>VLOOKUP(tblSalaries[[#This Row],[clean Country]],Table3[[Country]:[GNI]],2,FALSE)</f>
        <v>10360</v>
      </c>
      <c r="T1447" s="18">
        <f>tblSalaries[[#This Row],[Salary in USD]]/tblSalaries[[#This Row],[PPP GNI]]</f>
        <v>1.1768511569779068</v>
      </c>
      <c r="U1447" s="27">
        <f>IF(ISNUMBER(VLOOKUP(tblSalaries[[#This Row],[clean Country]],calc!$B$22:$C$127,2,TRUE)),tblSalaries[[#This Row],[Salary in USD]],0.001)</f>
        <v>12192.177986291113</v>
      </c>
    </row>
    <row r="1448" spans="2:21" ht="15" customHeight="1" x14ac:dyDescent="0.25">
      <c r="B1448" s="6" t="s">
        <v>3597</v>
      </c>
      <c r="C1448" s="7">
        <v>41062.904652777775</v>
      </c>
      <c r="D1448" s="8" t="s">
        <v>1767</v>
      </c>
      <c r="E1448" s="6">
        <v>680000</v>
      </c>
      <c r="F1448" s="6" t="s">
        <v>40</v>
      </c>
      <c r="G1448" s="9">
        <f>tblSalaries[[#This Row],[clean Salary (in local currency)]]*VLOOKUP(tblSalaries[[#This Row],[Currency]],tblXrate[],2,FALSE)</f>
        <v>12109.383347460946</v>
      </c>
      <c r="H1448" s="6" t="s">
        <v>938</v>
      </c>
      <c r="I1448" s="6" t="s">
        <v>52</v>
      </c>
      <c r="J1448" s="6" t="s">
        <v>8</v>
      </c>
      <c r="K1448" s="6" t="str">
        <f>VLOOKUP(tblSalaries[[#This Row],[Where do you work]],tblCountries[[Actual]:[Mapping]],2,FALSE)</f>
        <v>India</v>
      </c>
      <c r="L1448" s="6" t="str">
        <f>VLOOKUP(tblSalaries[[#This Row],[clean Country]],tblCountries[[Mapping]:[Region]],2,FALSE)</f>
        <v>Asia</v>
      </c>
      <c r="M1448" s="6">
        <f>VLOOKUP(tblSalaries[[#This Row],[clean Country]],tblCountries[[Mapping]:[geo_latitude]],3,FALSE)</f>
        <v>79.718824157759499</v>
      </c>
      <c r="N1448" s="6">
        <f>VLOOKUP(tblSalaries[[#This Row],[clean Country]],tblCountries[[Mapping]:[geo_latitude]],4,FALSE)</f>
        <v>22.134914550529199</v>
      </c>
      <c r="O1448" s="6" t="s">
        <v>25</v>
      </c>
      <c r="P1448" s="6">
        <v>2</v>
      </c>
      <c r="Q1448" s="6" t="str">
        <f>IF(tblSalaries[[#This Row],[Years of Experience]]&lt;5,"&lt;5",IF(tblSalaries[[#This Row],[Years of Experience]]&lt;10,"&lt;10",IF(tblSalaries[[#This Row],[Years of Experience]]&lt;15,"&lt;15",IF(tblSalaries[[#This Row],[Years of Experience]]&lt;20,"&lt;20"," &gt;20"))))</f>
        <v>&lt;5</v>
      </c>
      <c r="R1448" s="14">
        <v>1431</v>
      </c>
      <c r="S1448" s="14">
        <f>VLOOKUP(tblSalaries[[#This Row],[clean Country]],Table3[[Country]:[GNI]],2,FALSE)</f>
        <v>3400</v>
      </c>
      <c r="T1448" s="18">
        <f>tblSalaries[[#This Row],[Salary in USD]]/tblSalaries[[#This Row],[PPP GNI]]</f>
        <v>3.5615833374885133</v>
      </c>
      <c r="U1448" s="27">
        <f>IF(ISNUMBER(VLOOKUP(tblSalaries[[#This Row],[clean Country]],calc!$B$22:$C$127,2,TRUE)),tblSalaries[[#This Row],[Salary in USD]],0.001)</f>
        <v>12109.383347460946</v>
      </c>
    </row>
    <row r="1449" spans="2:21" ht="15" customHeight="1" x14ac:dyDescent="0.25">
      <c r="B1449" s="6" t="s">
        <v>2016</v>
      </c>
      <c r="C1449" s="7">
        <v>41054.15042824074</v>
      </c>
      <c r="D1449" s="8">
        <v>12000</v>
      </c>
      <c r="E1449" s="6">
        <v>12000</v>
      </c>
      <c r="F1449" s="6" t="s">
        <v>6</v>
      </c>
      <c r="G1449" s="9">
        <f>tblSalaries[[#This Row],[clean Salary (in local currency)]]*VLOOKUP(tblSalaries[[#This Row],[Currency]],tblXrate[],2,FALSE)</f>
        <v>12000</v>
      </c>
      <c r="H1449" s="6" t="s">
        <v>26</v>
      </c>
      <c r="I1449" s="6" t="s">
        <v>20</v>
      </c>
      <c r="J1449" s="6" t="s">
        <v>27</v>
      </c>
      <c r="K1449" s="6" t="str">
        <f>VLOOKUP(tblSalaries[[#This Row],[Where do you work]],tblCountries[[Actual]:[Mapping]],2,FALSE)</f>
        <v>Ukraine</v>
      </c>
      <c r="L1449" s="6" t="str">
        <f>VLOOKUP(tblSalaries[[#This Row],[clean Country]],tblCountries[[Mapping]:[Region]],2,FALSE)</f>
        <v>Europe</v>
      </c>
      <c r="M1449" s="6">
        <f>VLOOKUP(tblSalaries[[#This Row],[clean Country]],tblCountries[[Mapping]:[geo_latitude]],3,FALSE)</f>
        <v>31.617912802973901</v>
      </c>
      <c r="N1449" s="6">
        <f>VLOOKUP(tblSalaries[[#This Row],[clean Country]],tblCountries[[Mapping]:[geo_latitude]],4,FALSE)</f>
        <v>48.769300182878801</v>
      </c>
      <c r="O1449" s="6" t="s">
        <v>13</v>
      </c>
      <c r="P1449" s="6"/>
      <c r="Q1449" s="6" t="str">
        <f>IF(tblSalaries[[#This Row],[Years of Experience]]&lt;5,"&lt;5",IF(tblSalaries[[#This Row],[Years of Experience]]&lt;10,"&lt;10",IF(tblSalaries[[#This Row],[Years of Experience]]&lt;15,"&lt;15",IF(tblSalaries[[#This Row],[Years of Experience]]&lt;20,"&lt;20"," &gt;20"))))</f>
        <v>&lt;5</v>
      </c>
      <c r="R1449" s="14">
        <v>1432</v>
      </c>
      <c r="S1449" s="14">
        <f>VLOOKUP(tblSalaries[[#This Row],[clean Country]],Table3[[Country]:[GNI]],2,FALSE)</f>
        <v>6620</v>
      </c>
      <c r="T1449" s="18">
        <f>tblSalaries[[#This Row],[Salary in USD]]/tblSalaries[[#This Row],[PPP GNI]]</f>
        <v>1.8126888217522659</v>
      </c>
      <c r="U1449" s="27">
        <f>IF(ISNUMBER(VLOOKUP(tblSalaries[[#This Row],[clean Country]],calc!$B$22:$C$127,2,TRUE)),tblSalaries[[#This Row],[Salary in USD]],0.001)</f>
        <v>12000</v>
      </c>
    </row>
    <row r="1450" spans="2:21" ht="15" customHeight="1" x14ac:dyDescent="0.25">
      <c r="B1450" s="6" t="s">
        <v>2054</v>
      </c>
      <c r="C1450" s="7">
        <v>41054.241574074076</v>
      </c>
      <c r="D1450" s="8">
        <v>1000</v>
      </c>
      <c r="E1450" s="6">
        <v>12000</v>
      </c>
      <c r="F1450" s="6" t="s">
        <v>6</v>
      </c>
      <c r="G1450" s="9">
        <f>tblSalaries[[#This Row],[clean Salary (in local currency)]]*VLOOKUP(tblSalaries[[#This Row],[Currency]],tblXrate[],2,FALSE)</f>
        <v>12000</v>
      </c>
      <c r="H1450" s="6" t="s">
        <v>93</v>
      </c>
      <c r="I1450" s="6" t="s">
        <v>356</v>
      </c>
      <c r="J1450" s="6" t="s">
        <v>15</v>
      </c>
      <c r="K1450" s="6" t="str">
        <f>VLOOKUP(tblSalaries[[#This Row],[Where do you work]],tblCountries[[Actual]:[Mapping]],2,FALSE)</f>
        <v>USA</v>
      </c>
      <c r="L1450" s="6" t="str">
        <f>VLOOKUP(tblSalaries[[#This Row],[clean Country]],tblCountries[[Mapping]:[Region]],2,FALSE)</f>
        <v>America</v>
      </c>
      <c r="M1450" s="6">
        <f>VLOOKUP(tblSalaries[[#This Row],[clean Country]],tblCountries[[Mapping]:[geo_latitude]],3,FALSE)</f>
        <v>-100.37109375</v>
      </c>
      <c r="N1450" s="6">
        <f>VLOOKUP(tblSalaries[[#This Row],[clean Country]],tblCountries[[Mapping]:[geo_latitude]],4,FALSE)</f>
        <v>40.580584664127599</v>
      </c>
      <c r="O1450" s="6" t="s">
        <v>25</v>
      </c>
      <c r="P1450" s="6"/>
      <c r="Q1450" s="6" t="str">
        <f>IF(tblSalaries[[#This Row],[Years of Experience]]&lt;5,"&lt;5",IF(tblSalaries[[#This Row],[Years of Experience]]&lt;10,"&lt;10",IF(tblSalaries[[#This Row],[Years of Experience]]&lt;15,"&lt;15",IF(tblSalaries[[#This Row],[Years of Experience]]&lt;20,"&lt;20"," &gt;20"))))</f>
        <v>&lt;5</v>
      </c>
      <c r="R1450" s="14">
        <v>1433</v>
      </c>
      <c r="S1450" s="14">
        <f>VLOOKUP(tblSalaries[[#This Row],[clean Country]],Table3[[Country]:[GNI]],2,FALSE)</f>
        <v>47310</v>
      </c>
      <c r="T1450" s="18">
        <f>tblSalaries[[#This Row],[Salary in USD]]/tblSalaries[[#This Row],[PPP GNI]]</f>
        <v>0.2536461636017755</v>
      </c>
      <c r="U1450" s="27">
        <f>IF(ISNUMBER(VLOOKUP(tblSalaries[[#This Row],[clean Country]],calc!$B$22:$C$127,2,TRUE)),tblSalaries[[#This Row],[Salary in USD]],0.001)</f>
        <v>1E-3</v>
      </c>
    </row>
    <row r="1451" spans="2:21" ht="15" customHeight="1" x14ac:dyDescent="0.25">
      <c r="B1451" s="6" t="s">
        <v>2135</v>
      </c>
      <c r="C1451" s="7">
        <v>41055.029560185183</v>
      </c>
      <c r="D1451" s="8">
        <v>1000</v>
      </c>
      <c r="E1451" s="6">
        <v>12000</v>
      </c>
      <c r="F1451" s="6" t="s">
        <v>6</v>
      </c>
      <c r="G1451" s="9">
        <f>tblSalaries[[#This Row],[clean Salary (in local currency)]]*VLOOKUP(tblSalaries[[#This Row],[Currency]],tblXrate[],2,FALSE)</f>
        <v>12000</v>
      </c>
      <c r="H1451" s="6" t="s">
        <v>198</v>
      </c>
      <c r="I1451" s="6" t="s">
        <v>356</v>
      </c>
      <c r="J1451" s="6" t="s">
        <v>17</v>
      </c>
      <c r="K1451" s="6" t="str">
        <f>VLOOKUP(tblSalaries[[#This Row],[Where do you work]],tblCountries[[Actual]:[Mapping]],2,FALSE)</f>
        <v>Pakistan</v>
      </c>
      <c r="L1451" s="6" t="str">
        <f>VLOOKUP(tblSalaries[[#This Row],[clean Country]],tblCountries[[Mapping]:[Region]],2,FALSE)</f>
        <v>Asia</v>
      </c>
      <c r="M1451" s="6">
        <f>VLOOKUP(tblSalaries[[#This Row],[clean Country]],tblCountries[[Mapping]:[geo_latitude]],3,FALSE)</f>
        <v>71.247499000000005</v>
      </c>
      <c r="N1451" s="6">
        <f>VLOOKUP(tblSalaries[[#This Row],[clean Country]],tblCountries[[Mapping]:[geo_latitude]],4,FALSE)</f>
        <v>30.3308401</v>
      </c>
      <c r="O1451" s="6" t="s">
        <v>25</v>
      </c>
      <c r="P1451" s="6"/>
      <c r="Q1451" s="6" t="str">
        <f>IF(tblSalaries[[#This Row],[Years of Experience]]&lt;5,"&lt;5",IF(tblSalaries[[#This Row],[Years of Experience]]&lt;10,"&lt;10",IF(tblSalaries[[#This Row],[Years of Experience]]&lt;15,"&lt;15",IF(tblSalaries[[#This Row],[Years of Experience]]&lt;20,"&lt;20"," &gt;20"))))</f>
        <v>&lt;5</v>
      </c>
      <c r="R1451" s="14">
        <v>1434</v>
      </c>
      <c r="S1451" s="14">
        <f>VLOOKUP(tblSalaries[[#This Row],[clean Country]],Table3[[Country]:[GNI]],2,FALSE)</f>
        <v>2790</v>
      </c>
      <c r="T1451" s="18">
        <f>tblSalaries[[#This Row],[Salary in USD]]/tblSalaries[[#This Row],[PPP GNI]]</f>
        <v>4.301075268817204</v>
      </c>
      <c r="U1451" s="27">
        <f>IF(ISNUMBER(VLOOKUP(tblSalaries[[#This Row],[clean Country]],calc!$B$22:$C$127,2,TRUE)),tblSalaries[[#This Row],[Salary in USD]],0.001)</f>
        <v>12000</v>
      </c>
    </row>
    <row r="1452" spans="2:21" ht="15" customHeight="1" x14ac:dyDescent="0.25">
      <c r="B1452" s="6" t="s">
        <v>2309</v>
      </c>
      <c r="C1452" s="7">
        <v>41055.057881944442</v>
      </c>
      <c r="D1452" s="8">
        <v>12000</v>
      </c>
      <c r="E1452" s="6">
        <v>12000</v>
      </c>
      <c r="F1452" s="6" t="s">
        <v>6</v>
      </c>
      <c r="G1452" s="9">
        <f>tblSalaries[[#This Row],[clean Salary (in local currency)]]*VLOOKUP(tblSalaries[[#This Row],[Currency]],tblXrate[],2,FALSE)</f>
        <v>12000</v>
      </c>
      <c r="H1452" s="6" t="s">
        <v>20</v>
      </c>
      <c r="I1452" s="6" t="s">
        <v>20</v>
      </c>
      <c r="J1452" s="6" t="s">
        <v>8</v>
      </c>
      <c r="K1452" s="6" t="str">
        <f>VLOOKUP(tblSalaries[[#This Row],[Where do you work]],tblCountries[[Actual]:[Mapping]],2,FALSE)</f>
        <v>India</v>
      </c>
      <c r="L1452" s="6" t="str">
        <f>VLOOKUP(tblSalaries[[#This Row],[clean Country]],tblCountries[[Mapping]:[Region]],2,FALSE)</f>
        <v>Asia</v>
      </c>
      <c r="M1452" s="6">
        <f>VLOOKUP(tblSalaries[[#This Row],[clean Country]],tblCountries[[Mapping]:[geo_latitude]],3,FALSE)</f>
        <v>79.718824157759499</v>
      </c>
      <c r="N1452" s="6">
        <f>VLOOKUP(tblSalaries[[#This Row],[clean Country]],tblCountries[[Mapping]:[geo_latitude]],4,FALSE)</f>
        <v>22.134914550529199</v>
      </c>
      <c r="O1452" s="6" t="s">
        <v>13</v>
      </c>
      <c r="P1452" s="6"/>
      <c r="Q1452" s="6" t="str">
        <f>IF(tblSalaries[[#This Row],[Years of Experience]]&lt;5,"&lt;5",IF(tblSalaries[[#This Row],[Years of Experience]]&lt;10,"&lt;10",IF(tblSalaries[[#This Row],[Years of Experience]]&lt;15,"&lt;15",IF(tblSalaries[[#This Row],[Years of Experience]]&lt;20,"&lt;20"," &gt;20"))))</f>
        <v>&lt;5</v>
      </c>
      <c r="R1452" s="14">
        <v>1435</v>
      </c>
      <c r="S1452" s="14">
        <f>VLOOKUP(tblSalaries[[#This Row],[clean Country]],Table3[[Country]:[GNI]],2,FALSE)</f>
        <v>3400</v>
      </c>
      <c r="T1452" s="18">
        <f>tblSalaries[[#This Row],[Salary in USD]]/tblSalaries[[#This Row],[PPP GNI]]</f>
        <v>3.5294117647058822</v>
      </c>
      <c r="U1452" s="27">
        <f>IF(ISNUMBER(VLOOKUP(tblSalaries[[#This Row],[clean Country]],calc!$B$22:$C$127,2,TRUE)),tblSalaries[[#This Row],[Salary in USD]],0.001)</f>
        <v>12000</v>
      </c>
    </row>
    <row r="1453" spans="2:21" ht="15" customHeight="1" x14ac:dyDescent="0.25">
      <c r="B1453" s="6" t="s">
        <v>2391</v>
      </c>
      <c r="C1453" s="7">
        <v>41055.083958333336</v>
      </c>
      <c r="D1453" s="8">
        <v>12000</v>
      </c>
      <c r="E1453" s="6">
        <v>12000</v>
      </c>
      <c r="F1453" s="6" t="s">
        <v>6</v>
      </c>
      <c r="G1453" s="9">
        <f>tblSalaries[[#This Row],[clean Salary (in local currency)]]*VLOOKUP(tblSalaries[[#This Row],[Currency]],tblXrate[],2,FALSE)</f>
        <v>12000</v>
      </c>
      <c r="H1453" s="6" t="s">
        <v>474</v>
      </c>
      <c r="I1453" s="6" t="s">
        <v>3999</v>
      </c>
      <c r="J1453" s="6" t="s">
        <v>48</v>
      </c>
      <c r="K1453" s="6" t="str">
        <f>VLOOKUP(tblSalaries[[#This Row],[Where do you work]],tblCountries[[Actual]:[Mapping]],2,FALSE)</f>
        <v>South Africa</v>
      </c>
      <c r="L1453" s="6" t="str">
        <f>VLOOKUP(tblSalaries[[#This Row],[clean Country]],tblCountries[[Mapping]:[Region]],2,FALSE)</f>
        <v>Africa</v>
      </c>
      <c r="M1453" s="6">
        <f>VLOOKUP(tblSalaries[[#This Row],[clean Country]],tblCountries[[Mapping]:[geo_latitude]],3,FALSE)</f>
        <v>25.075048595878101</v>
      </c>
      <c r="N1453" s="6">
        <f>VLOOKUP(tblSalaries[[#This Row],[clean Country]],tblCountries[[Mapping]:[geo_latitude]],4,FALSE)</f>
        <v>-29.262871995561401</v>
      </c>
      <c r="O1453" s="6" t="s">
        <v>9</v>
      </c>
      <c r="P1453" s="6"/>
      <c r="Q1453" s="6" t="str">
        <f>IF(tblSalaries[[#This Row],[Years of Experience]]&lt;5,"&lt;5",IF(tblSalaries[[#This Row],[Years of Experience]]&lt;10,"&lt;10",IF(tblSalaries[[#This Row],[Years of Experience]]&lt;15,"&lt;15",IF(tblSalaries[[#This Row],[Years of Experience]]&lt;20,"&lt;20"," &gt;20"))))</f>
        <v>&lt;5</v>
      </c>
      <c r="R1453" s="14">
        <v>1436</v>
      </c>
      <c r="S1453" s="14">
        <f>VLOOKUP(tblSalaries[[#This Row],[clean Country]],Table3[[Country]:[GNI]],2,FALSE)</f>
        <v>10360</v>
      </c>
      <c r="T1453" s="18">
        <f>tblSalaries[[#This Row],[Salary in USD]]/tblSalaries[[#This Row],[PPP GNI]]</f>
        <v>1.1583011583011582</v>
      </c>
      <c r="U1453" s="27">
        <f>IF(ISNUMBER(VLOOKUP(tblSalaries[[#This Row],[clean Country]],calc!$B$22:$C$127,2,TRUE)),tblSalaries[[#This Row],[Salary in USD]],0.001)</f>
        <v>12000</v>
      </c>
    </row>
    <row r="1454" spans="2:21" ht="15" customHeight="1" x14ac:dyDescent="0.25">
      <c r="B1454" s="6" t="s">
        <v>2424</v>
      </c>
      <c r="C1454" s="7">
        <v>41055.09747685185</v>
      </c>
      <c r="D1454" s="8">
        <v>12000</v>
      </c>
      <c r="E1454" s="6">
        <v>12000</v>
      </c>
      <c r="F1454" s="6" t="s">
        <v>6</v>
      </c>
      <c r="G1454" s="9">
        <f>tblSalaries[[#This Row],[clean Salary (in local currency)]]*VLOOKUP(tblSalaries[[#This Row],[Currency]],tblXrate[],2,FALSE)</f>
        <v>12000</v>
      </c>
      <c r="H1454" s="6" t="s">
        <v>511</v>
      </c>
      <c r="I1454" s="6" t="s">
        <v>20</v>
      </c>
      <c r="J1454" s="6" t="s">
        <v>512</v>
      </c>
      <c r="K1454" s="6" t="str">
        <f>VLOOKUP(tblSalaries[[#This Row],[Where do you work]],tblCountries[[Actual]:[Mapping]],2,FALSE)</f>
        <v>iran</v>
      </c>
      <c r="L1454" s="6" t="str">
        <f>VLOOKUP(tblSalaries[[#This Row],[clean Country]],tblCountries[[Mapping]:[Region]],2,FALSE)</f>
        <v>MENA</v>
      </c>
      <c r="M1454" s="6">
        <f>VLOOKUP(tblSalaries[[#This Row],[clean Country]],tblCountries[[Mapping]:[geo_latitude]],3,FALSE)</f>
        <v>52.947133700000002</v>
      </c>
      <c r="N1454" s="6">
        <f>VLOOKUP(tblSalaries[[#This Row],[clean Country]],tblCountries[[Mapping]:[geo_latitude]],4,FALSE)</f>
        <v>32.940750399999999</v>
      </c>
      <c r="O1454" s="6" t="s">
        <v>18</v>
      </c>
      <c r="P1454" s="6"/>
      <c r="Q1454" s="6" t="str">
        <f>IF(tblSalaries[[#This Row],[Years of Experience]]&lt;5,"&lt;5",IF(tblSalaries[[#This Row],[Years of Experience]]&lt;10,"&lt;10",IF(tblSalaries[[#This Row],[Years of Experience]]&lt;15,"&lt;15",IF(tblSalaries[[#This Row],[Years of Experience]]&lt;20,"&lt;20"," &gt;20"))))</f>
        <v>&lt;5</v>
      </c>
      <c r="R1454" s="14">
        <v>1437</v>
      </c>
      <c r="S1454" s="14">
        <f>VLOOKUP(tblSalaries[[#This Row],[clean Country]],Table3[[Country]:[GNI]],2,FALSE)</f>
        <v>11490</v>
      </c>
      <c r="T1454" s="18">
        <f>tblSalaries[[#This Row],[Salary in USD]]/tblSalaries[[#This Row],[PPP GNI]]</f>
        <v>1.0443864229765014</v>
      </c>
      <c r="U1454" s="27">
        <f>IF(ISNUMBER(VLOOKUP(tblSalaries[[#This Row],[clean Country]],calc!$B$22:$C$127,2,TRUE)),tblSalaries[[#This Row],[Salary in USD]],0.001)</f>
        <v>12000</v>
      </c>
    </row>
    <row r="1455" spans="2:21" ht="15" customHeight="1" x14ac:dyDescent="0.25">
      <c r="B1455" s="6" t="s">
        <v>2475</v>
      </c>
      <c r="C1455" s="7">
        <v>41055.136782407404</v>
      </c>
      <c r="D1455" s="8">
        <v>12000</v>
      </c>
      <c r="E1455" s="6">
        <v>12000</v>
      </c>
      <c r="F1455" s="6" t="s">
        <v>6</v>
      </c>
      <c r="G1455" s="9">
        <f>tblSalaries[[#This Row],[clean Salary (in local currency)]]*VLOOKUP(tblSalaries[[#This Row],[Currency]],tblXrate[],2,FALSE)</f>
        <v>12000</v>
      </c>
      <c r="H1455" s="6" t="s">
        <v>573</v>
      </c>
      <c r="I1455" s="6" t="s">
        <v>20</v>
      </c>
      <c r="J1455" s="6" t="s">
        <v>574</v>
      </c>
      <c r="K1455" s="6" t="str">
        <f>VLOOKUP(tblSalaries[[#This Row],[Where do you work]],tblCountries[[Actual]:[Mapping]],2,FALSE)</f>
        <v>Estonia</v>
      </c>
      <c r="L1455" s="6" t="str">
        <f>VLOOKUP(tblSalaries[[#This Row],[clean Country]],tblCountries[[Mapping]:[Region]],2,FALSE)</f>
        <v>Europe</v>
      </c>
      <c r="M1455" s="6">
        <f>VLOOKUP(tblSalaries[[#This Row],[clean Country]],tblCountries[[Mapping]:[geo_latitude]],3,FALSE)</f>
        <v>24.853635072757601</v>
      </c>
      <c r="N1455" s="6">
        <f>VLOOKUP(tblSalaries[[#This Row],[clean Country]],tblCountries[[Mapping]:[geo_latitude]],4,FALSE)</f>
        <v>58.706043479479803</v>
      </c>
      <c r="O1455" s="6" t="s">
        <v>13</v>
      </c>
      <c r="P1455" s="6"/>
      <c r="Q1455" s="6" t="str">
        <f>IF(tblSalaries[[#This Row],[Years of Experience]]&lt;5,"&lt;5",IF(tblSalaries[[#This Row],[Years of Experience]]&lt;10,"&lt;10",IF(tblSalaries[[#This Row],[Years of Experience]]&lt;15,"&lt;15",IF(tblSalaries[[#This Row],[Years of Experience]]&lt;20,"&lt;20"," &gt;20"))))</f>
        <v>&lt;5</v>
      </c>
      <c r="R1455" s="14">
        <v>1438</v>
      </c>
      <c r="S1455" s="14">
        <f>VLOOKUP(tblSalaries[[#This Row],[clean Country]],Table3[[Country]:[GNI]],2,FALSE)</f>
        <v>19810</v>
      </c>
      <c r="T1455" s="18">
        <f>tblSalaries[[#This Row],[Salary in USD]]/tblSalaries[[#This Row],[PPP GNI]]</f>
        <v>0.60575466935890965</v>
      </c>
      <c r="U1455" s="27">
        <f>IF(ISNUMBER(VLOOKUP(tblSalaries[[#This Row],[clean Country]],calc!$B$22:$C$127,2,TRUE)),tblSalaries[[#This Row],[Salary in USD]],0.001)</f>
        <v>12000</v>
      </c>
    </row>
    <row r="1456" spans="2:21" ht="15" customHeight="1" x14ac:dyDescent="0.25">
      <c r="B1456" s="6" t="s">
        <v>2509</v>
      </c>
      <c r="C1456" s="7">
        <v>41055.178703703707</v>
      </c>
      <c r="D1456" s="8">
        <v>12000</v>
      </c>
      <c r="E1456" s="6">
        <v>12000</v>
      </c>
      <c r="F1456" s="6" t="s">
        <v>6</v>
      </c>
      <c r="G1456" s="9">
        <f>tblSalaries[[#This Row],[clean Salary (in local currency)]]*VLOOKUP(tblSalaries[[#This Row],[Currency]],tblXrate[],2,FALSE)</f>
        <v>12000</v>
      </c>
      <c r="H1456" s="6" t="s">
        <v>607</v>
      </c>
      <c r="I1456" s="6" t="s">
        <v>20</v>
      </c>
      <c r="J1456" s="6" t="s">
        <v>143</v>
      </c>
      <c r="K1456" s="6" t="str">
        <f>VLOOKUP(tblSalaries[[#This Row],[Where do you work]],tblCountries[[Actual]:[Mapping]],2,FALSE)</f>
        <v>Brazil</v>
      </c>
      <c r="L1456" s="6" t="str">
        <f>VLOOKUP(tblSalaries[[#This Row],[clean Country]],tblCountries[[Mapping]:[Region]],2,FALSE)</f>
        <v>Latin America</v>
      </c>
      <c r="M1456" s="6">
        <f>VLOOKUP(tblSalaries[[#This Row],[clean Country]],tblCountries[[Mapping]:[geo_latitude]],3,FALSE)</f>
        <v>-52.856287736986999</v>
      </c>
      <c r="N1456" s="6">
        <f>VLOOKUP(tblSalaries[[#This Row],[clean Country]],tblCountries[[Mapping]:[geo_latitude]],4,FALSE)</f>
        <v>-10.840474551047899</v>
      </c>
      <c r="O1456" s="6" t="s">
        <v>13</v>
      </c>
      <c r="P1456" s="6"/>
      <c r="Q1456" s="6" t="str">
        <f>IF(tblSalaries[[#This Row],[Years of Experience]]&lt;5,"&lt;5",IF(tblSalaries[[#This Row],[Years of Experience]]&lt;10,"&lt;10",IF(tblSalaries[[#This Row],[Years of Experience]]&lt;15,"&lt;15",IF(tblSalaries[[#This Row],[Years of Experience]]&lt;20,"&lt;20"," &gt;20"))))</f>
        <v>&lt;5</v>
      </c>
      <c r="R1456" s="14">
        <v>1439</v>
      </c>
      <c r="S1456" s="14">
        <f>VLOOKUP(tblSalaries[[#This Row],[clean Country]],Table3[[Country]:[GNI]],2,FALSE)</f>
        <v>11000</v>
      </c>
      <c r="T1456" s="18">
        <f>tblSalaries[[#This Row],[Salary in USD]]/tblSalaries[[#This Row],[PPP GNI]]</f>
        <v>1.0909090909090908</v>
      </c>
      <c r="U1456" s="27">
        <f>IF(ISNUMBER(VLOOKUP(tblSalaries[[#This Row],[clean Country]],calc!$B$22:$C$127,2,TRUE)),tblSalaries[[#This Row],[Salary in USD]],0.001)</f>
        <v>12000</v>
      </c>
    </row>
    <row r="1457" spans="2:21" ht="15" customHeight="1" x14ac:dyDescent="0.25">
      <c r="B1457" s="6" t="s">
        <v>3507</v>
      </c>
      <c r="C1457" s="7">
        <v>41060.454722222225</v>
      </c>
      <c r="D1457" s="8">
        <v>1000</v>
      </c>
      <c r="E1457" s="6">
        <v>12000</v>
      </c>
      <c r="F1457" s="6" t="s">
        <v>6</v>
      </c>
      <c r="G1457" s="9">
        <f>tblSalaries[[#This Row],[clean Salary (in local currency)]]*VLOOKUP(tblSalaries[[#This Row],[Currency]],tblXrate[],2,FALSE)</f>
        <v>12000</v>
      </c>
      <c r="H1457" s="6" t="s">
        <v>1678</v>
      </c>
      <c r="I1457" s="6" t="s">
        <v>20</v>
      </c>
      <c r="J1457" s="6" t="s">
        <v>1679</v>
      </c>
      <c r="K1457" s="6" t="str">
        <f>VLOOKUP(tblSalaries[[#This Row],[Where do you work]],tblCountries[[Actual]:[Mapping]],2,FALSE)</f>
        <v>MYS</v>
      </c>
      <c r="L1457" s="6" t="str">
        <f>VLOOKUP(tblSalaries[[#This Row],[clean Country]],tblCountries[[Mapping]:[Region]],2,FALSE)</f>
        <v>Asia</v>
      </c>
      <c r="M1457" s="6">
        <f>VLOOKUP(tblSalaries[[#This Row],[clean Country]],tblCountries[[Mapping]:[geo_latitude]],3,FALSE)</f>
        <v>109.53118856002099</v>
      </c>
      <c r="N1457" s="6">
        <f>VLOOKUP(tblSalaries[[#This Row],[clean Country]],tblCountries[[Mapping]:[geo_latitude]],4,FALSE)</f>
        <v>3.9161170879931002</v>
      </c>
      <c r="O1457" s="6" t="s">
        <v>18</v>
      </c>
      <c r="P1457" s="6"/>
      <c r="Q1457" s="6" t="str">
        <f>IF(tblSalaries[[#This Row],[Years of Experience]]&lt;5,"&lt;5",IF(tblSalaries[[#This Row],[Years of Experience]]&lt;10,"&lt;10",IF(tblSalaries[[#This Row],[Years of Experience]]&lt;15,"&lt;15",IF(tblSalaries[[#This Row],[Years of Experience]]&lt;20,"&lt;20"," &gt;20"))))</f>
        <v>&lt;5</v>
      </c>
      <c r="R1457" s="14">
        <v>1440</v>
      </c>
      <c r="S1457" s="14" t="e">
        <f>VLOOKUP(tblSalaries[[#This Row],[clean Country]],Table3[[Country]:[GNI]],2,FALSE)</f>
        <v>#N/A</v>
      </c>
      <c r="T1457" s="18" t="e">
        <f>tblSalaries[[#This Row],[Salary in USD]]/tblSalaries[[#This Row],[PPP GNI]]</f>
        <v>#N/A</v>
      </c>
      <c r="U1457" s="27">
        <f>IF(ISNUMBER(VLOOKUP(tblSalaries[[#This Row],[clean Country]],calc!$B$22:$C$127,2,TRUE)),tblSalaries[[#This Row],[Salary in USD]],0.001)</f>
        <v>12000</v>
      </c>
    </row>
    <row r="1458" spans="2:21" ht="15" customHeight="1" x14ac:dyDescent="0.25">
      <c r="B1458" s="6" t="s">
        <v>2708</v>
      </c>
      <c r="C1458" s="7">
        <v>41055.598668981482</v>
      </c>
      <c r="D1458" s="8">
        <v>1000</v>
      </c>
      <c r="E1458" s="6">
        <v>12000</v>
      </c>
      <c r="F1458" s="6" t="s">
        <v>6</v>
      </c>
      <c r="G1458" s="9">
        <f>tblSalaries[[#This Row],[clean Salary (in local currency)]]*VLOOKUP(tblSalaries[[#This Row],[Currency]],tblXrate[],2,FALSE)</f>
        <v>12000</v>
      </c>
      <c r="H1458" s="6" t="s">
        <v>819</v>
      </c>
      <c r="I1458" s="6" t="s">
        <v>20</v>
      </c>
      <c r="J1458" s="6" t="s">
        <v>820</v>
      </c>
      <c r="K1458" s="6" t="str">
        <f>VLOOKUP(tblSalaries[[#This Row],[Where do you work]],tblCountries[[Actual]:[Mapping]],2,FALSE)</f>
        <v>UAE</v>
      </c>
      <c r="L1458" s="6" t="str">
        <f>VLOOKUP(tblSalaries[[#This Row],[clean Country]],tblCountries[[Mapping]:[Region]],2,FALSE)</f>
        <v>MENA</v>
      </c>
      <c r="M1458" s="6">
        <f>VLOOKUP(tblSalaries[[#This Row],[clean Country]],tblCountries[[Mapping]:[geo_latitude]],3,FALSE)</f>
        <v>53.96484375</v>
      </c>
      <c r="N1458" s="6" t="str">
        <f>VLOOKUP(tblSalaries[[#This Row],[clean Country]],tblCountries[[Mapping]:[geo_latitude]],4,FALSE)</f>
        <v>23.805449612314625,</v>
      </c>
      <c r="O1458" s="6" t="s">
        <v>9</v>
      </c>
      <c r="P1458" s="6">
        <v>12</v>
      </c>
      <c r="Q1458" s="6" t="str">
        <f>IF(tblSalaries[[#This Row],[Years of Experience]]&lt;5,"&lt;5",IF(tblSalaries[[#This Row],[Years of Experience]]&lt;10,"&lt;10",IF(tblSalaries[[#This Row],[Years of Experience]]&lt;15,"&lt;15",IF(tblSalaries[[#This Row],[Years of Experience]]&lt;20,"&lt;20"," &gt;20"))))</f>
        <v>&lt;15</v>
      </c>
      <c r="R1458" s="14">
        <v>1441</v>
      </c>
      <c r="S1458" s="14">
        <f>VLOOKUP(tblSalaries[[#This Row],[clean Country]],Table3[[Country]:[GNI]],2,FALSE)</f>
        <v>50580</v>
      </c>
      <c r="T1458" s="18">
        <f>tblSalaries[[#This Row],[Salary in USD]]/tblSalaries[[#This Row],[PPP GNI]]</f>
        <v>0.23724792408066431</v>
      </c>
      <c r="U1458" s="27">
        <f>IF(ISNUMBER(VLOOKUP(tblSalaries[[#This Row],[clean Country]],calc!$B$22:$C$127,2,TRUE)),tblSalaries[[#This Row],[Salary in USD]],0.001)</f>
        <v>12000</v>
      </c>
    </row>
    <row r="1459" spans="2:21" ht="15" customHeight="1" x14ac:dyDescent="0.25">
      <c r="B1459" s="6" t="s">
        <v>2817</v>
      </c>
      <c r="C1459" s="7">
        <v>41055.953877314816</v>
      </c>
      <c r="D1459" s="8" t="s">
        <v>948</v>
      </c>
      <c r="E1459" s="6">
        <v>12000</v>
      </c>
      <c r="F1459" s="6" t="s">
        <v>6</v>
      </c>
      <c r="G1459" s="9">
        <f>tblSalaries[[#This Row],[clean Salary (in local currency)]]*VLOOKUP(tblSalaries[[#This Row],[Currency]],tblXrate[],2,FALSE)</f>
        <v>12000</v>
      </c>
      <c r="H1459" s="6" t="s">
        <v>949</v>
      </c>
      <c r="I1459" s="6" t="s">
        <v>52</v>
      </c>
      <c r="J1459" s="6" t="s">
        <v>27</v>
      </c>
      <c r="K1459" s="6" t="str">
        <f>VLOOKUP(tblSalaries[[#This Row],[Where do you work]],tblCountries[[Actual]:[Mapping]],2,FALSE)</f>
        <v>Ukraine</v>
      </c>
      <c r="L1459" s="6" t="str">
        <f>VLOOKUP(tblSalaries[[#This Row],[clean Country]],tblCountries[[Mapping]:[Region]],2,FALSE)</f>
        <v>Europe</v>
      </c>
      <c r="M1459" s="6">
        <f>VLOOKUP(tblSalaries[[#This Row],[clean Country]],tblCountries[[Mapping]:[geo_latitude]],3,FALSE)</f>
        <v>31.617912802973901</v>
      </c>
      <c r="N1459" s="6">
        <f>VLOOKUP(tblSalaries[[#This Row],[clean Country]],tblCountries[[Mapping]:[geo_latitude]],4,FALSE)</f>
        <v>48.769300182878801</v>
      </c>
      <c r="O1459" s="6" t="s">
        <v>9</v>
      </c>
      <c r="P1459" s="6">
        <v>5</v>
      </c>
      <c r="Q1459" s="6" t="str">
        <f>IF(tblSalaries[[#This Row],[Years of Experience]]&lt;5,"&lt;5",IF(tblSalaries[[#This Row],[Years of Experience]]&lt;10,"&lt;10",IF(tblSalaries[[#This Row],[Years of Experience]]&lt;15,"&lt;15",IF(tblSalaries[[#This Row],[Years of Experience]]&lt;20,"&lt;20"," &gt;20"))))</f>
        <v>&lt;10</v>
      </c>
      <c r="R1459" s="14">
        <v>1442</v>
      </c>
      <c r="S1459" s="14">
        <f>VLOOKUP(tblSalaries[[#This Row],[clean Country]],Table3[[Country]:[GNI]],2,FALSE)</f>
        <v>6620</v>
      </c>
      <c r="T1459" s="18">
        <f>tblSalaries[[#This Row],[Salary in USD]]/tblSalaries[[#This Row],[PPP GNI]]</f>
        <v>1.8126888217522659</v>
      </c>
      <c r="U1459" s="27">
        <f>IF(ISNUMBER(VLOOKUP(tblSalaries[[#This Row],[clean Country]],calc!$B$22:$C$127,2,TRUE)),tblSalaries[[#This Row],[Salary in USD]],0.001)</f>
        <v>12000</v>
      </c>
    </row>
    <row r="1460" spans="2:21" ht="15" customHeight="1" x14ac:dyDescent="0.25">
      <c r="B1460" s="6" t="s">
        <v>2853</v>
      </c>
      <c r="C1460" s="7">
        <v>41056.1716087963</v>
      </c>
      <c r="D1460" s="8">
        <v>12000</v>
      </c>
      <c r="E1460" s="6">
        <v>12000</v>
      </c>
      <c r="F1460" s="6" t="s">
        <v>6</v>
      </c>
      <c r="G1460" s="9">
        <f>tblSalaries[[#This Row],[clean Salary (in local currency)]]*VLOOKUP(tblSalaries[[#This Row],[Currency]],tblXrate[],2,FALSE)</f>
        <v>12000</v>
      </c>
      <c r="H1460" s="6" t="s">
        <v>990</v>
      </c>
      <c r="I1460" s="6" t="s">
        <v>356</v>
      </c>
      <c r="J1460" s="6" t="s">
        <v>608</v>
      </c>
      <c r="K1460" s="6" t="str">
        <f>VLOOKUP(tblSalaries[[#This Row],[Where do you work]],tblCountries[[Actual]:[Mapping]],2,FALSE)</f>
        <v>Spain</v>
      </c>
      <c r="L1460" s="6" t="str">
        <f>VLOOKUP(tblSalaries[[#This Row],[clean Country]],tblCountries[[Mapping]:[Region]],2,FALSE)</f>
        <v>Europe</v>
      </c>
      <c r="M1460" s="6">
        <f>VLOOKUP(tblSalaries[[#This Row],[clean Country]],tblCountries[[Mapping]:[geo_latitude]],3,FALSE)</f>
        <v>-4.03154056226247</v>
      </c>
      <c r="N1460" s="6">
        <f>VLOOKUP(tblSalaries[[#This Row],[clean Country]],tblCountries[[Mapping]:[geo_latitude]],4,FALSE)</f>
        <v>39.6029685923302</v>
      </c>
      <c r="O1460" s="6" t="s">
        <v>18</v>
      </c>
      <c r="P1460" s="6">
        <v>15</v>
      </c>
      <c r="Q1460" s="6" t="str">
        <f>IF(tblSalaries[[#This Row],[Years of Experience]]&lt;5,"&lt;5",IF(tblSalaries[[#This Row],[Years of Experience]]&lt;10,"&lt;10",IF(tblSalaries[[#This Row],[Years of Experience]]&lt;15,"&lt;15",IF(tblSalaries[[#This Row],[Years of Experience]]&lt;20,"&lt;20"," &gt;20"))))</f>
        <v>&lt;20</v>
      </c>
      <c r="R1460" s="14">
        <v>1443</v>
      </c>
      <c r="S1460" s="14">
        <f>VLOOKUP(tblSalaries[[#This Row],[clean Country]],Table3[[Country]:[GNI]],2,FALSE)</f>
        <v>31800</v>
      </c>
      <c r="T1460" s="18">
        <f>tblSalaries[[#This Row],[Salary in USD]]/tblSalaries[[#This Row],[PPP GNI]]</f>
        <v>0.37735849056603776</v>
      </c>
      <c r="U1460" s="27">
        <f>IF(ISNUMBER(VLOOKUP(tblSalaries[[#This Row],[clean Country]],calc!$B$22:$C$127,2,TRUE)),tblSalaries[[#This Row],[Salary in USD]],0.001)</f>
        <v>12000</v>
      </c>
    </row>
    <row r="1461" spans="2:21" ht="15" customHeight="1" x14ac:dyDescent="0.25">
      <c r="B1461" s="6" t="s">
        <v>2868</v>
      </c>
      <c r="C1461" s="7">
        <v>41056.49324074074</v>
      </c>
      <c r="D1461" s="8">
        <v>1000</v>
      </c>
      <c r="E1461" s="6">
        <v>12000</v>
      </c>
      <c r="F1461" s="6" t="s">
        <v>6</v>
      </c>
      <c r="G1461" s="9">
        <f>tblSalaries[[#This Row],[clean Salary (in local currency)]]*VLOOKUP(tblSalaries[[#This Row],[Currency]],tblXrate[],2,FALSE)</f>
        <v>12000</v>
      </c>
      <c r="H1461" s="6" t="s">
        <v>1007</v>
      </c>
      <c r="I1461" s="6" t="s">
        <v>52</v>
      </c>
      <c r="J1461" s="6" t="s">
        <v>179</v>
      </c>
      <c r="K1461" s="6" t="str">
        <f>VLOOKUP(tblSalaries[[#This Row],[Where do you work]],tblCountries[[Actual]:[Mapping]],2,FALSE)</f>
        <v>UAE</v>
      </c>
      <c r="L1461" s="6" t="str">
        <f>VLOOKUP(tblSalaries[[#This Row],[clean Country]],tblCountries[[Mapping]:[Region]],2,FALSE)</f>
        <v>MENA</v>
      </c>
      <c r="M1461" s="6">
        <f>VLOOKUP(tblSalaries[[#This Row],[clean Country]],tblCountries[[Mapping]:[geo_latitude]],3,FALSE)</f>
        <v>53.96484375</v>
      </c>
      <c r="N1461" s="6" t="str">
        <f>VLOOKUP(tblSalaries[[#This Row],[clean Country]],tblCountries[[Mapping]:[geo_latitude]],4,FALSE)</f>
        <v>23.805449612314625,</v>
      </c>
      <c r="O1461" s="6" t="s">
        <v>13</v>
      </c>
      <c r="P1461" s="6">
        <v>18</v>
      </c>
      <c r="Q1461" s="6" t="str">
        <f>IF(tblSalaries[[#This Row],[Years of Experience]]&lt;5,"&lt;5",IF(tblSalaries[[#This Row],[Years of Experience]]&lt;10,"&lt;10",IF(tblSalaries[[#This Row],[Years of Experience]]&lt;15,"&lt;15",IF(tblSalaries[[#This Row],[Years of Experience]]&lt;20,"&lt;20"," &gt;20"))))</f>
        <v>&lt;20</v>
      </c>
      <c r="R1461" s="14">
        <v>1444</v>
      </c>
      <c r="S1461" s="14">
        <f>VLOOKUP(tblSalaries[[#This Row],[clean Country]],Table3[[Country]:[GNI]],2,FALSE)</f>
        <v>50580</v>
      </c>
      <c r="T1461" s="18">
        <f>tblSalaries[[#This Row],[Salary in USD]]/tblSalaries[[#This Row],[PPP GNI]]</f>
        <v>0.23724792408066431</v>
      </c>
      <c r="U1461" s="27">
        <f>IF(ISNUMBER(VLOOKUP(tblSalaries[[#This Row],[clean Country]],calc!$B$22:$C$127,2,TRUE)),tblSalaries[[#This Row],[Salary in USD]],0.001)</f>
        <v>12000</v>
      </c>
    </row>
    <row r="1462" spans="2:21" ht="15" customHeight="1" x14ac:dyDescent="0.25">
      <c r="B1462" s="6" t="s">
        <v>2981</v>
      </c>
      <c r="C1462" s="7">
        <v>41057.40289351852</v>
      </c>
      <c r="D1462" s="8" t="s">
        <v>1125</v>
      </c>
      <c r="E1462" s="6">
        <v>12000</v>
      </c>
      <c r="F1462" s="6" t="s">
        <v>6</v>
      </c>
      <c r="G1462" s="9">
        <f>tblSalaries[[#This Row],[clean Salary (in local currency)]]*VLOOKUP(tblSalaries[[#This Row],[Currency]],tblXrate[],2,FALSE)</f>
        <v>12000</v>
      </c>
      <c r="H1462" s="6" t="s">
        <v>52</v>
      </c>
      <c r="I1462" s="6" t="s">
        <v>52</v>
      </c>
      <c r="J1462" s="6" t="s">
        <v>1126</v>
      </c>
      <c r="K1462" s="6" t="str">
        <f>VLOOKUP(tblSalaries[[#This Row],[Where do you work]],tblCountries[[Actual]:[Mapping]],2,FALSE)</f>
        <v>Asia</v>
      </c>
      <c r="L1462" s="6" t="str">
        <f>VLOOKUP(tblSalaries[[#This Row],[clean Country]],tblCountries[[Mapping]:[Region]],2,FALSE)</f>
        <v>Asia</v>
      </c>
      <c r="M1462" s="6">
        <f>VLOOKUP(tblSalaries[[#This Row],[clean Country]],tblCountries[[Mapping]:[geo_latitude]],3,FALSE)</f>
        <v>103.9999998</v>
      </c>
      <c r="N1462" s="6">
        <f>VLOOKUP(tblSalaries[[#This Row],[clean Country]],tblCountries[[Mapping]:[geo_latitude]],4,FALSE)</f>
        <v>56.000000200000002</v>
      </c>
      <c r="O1462" s="6" t="s">
        <v>13</v>
      </c>
      <c r="P1462" s="6">
        <v>3</v>
      </c>
      <c r="Q1462" s="6" t="str">
        <f>IF(tblSalaries[[#This Row],[Years of Experience]]&lt;5,"&lt;5",IF(tblSalaries[[#This Row],[Years of Experience]]&lt;10,"&lt;10",IF(tblSalaries[[#This Row],[Years of Experience]]&lt;15,"&lt;15",IF(tblSalaries[[#This Row],[Years of Experience]]&lt;20,"&lt;20"," &gt;20"))))</f>
        <v>&lt;5</v>
      </c>
      <c r="R1462" s="14">
        <v>1445</v>
      </c>
      <c r="S1462" s="14" t="e">
        <f>VLOOKUP(tblSalaries[[#This Row],[clean Country]],Table3[[Country]:[GNI]],2,FALSE)</f>
        <v>#N/A</v>
      </c>
      <c r="T1462" s="18" t="e">
        <f>tblSalaries[[#This Row],[Salary in USD]]/tblSalaries[[#This Row],[PPP GNI]]</f>
        <v>#N/A</v>
      </c>
      <c r="U1462" s="27">
        <f>IF(ISNUMBER(VLOOKUP(tblSalaries[[#This Row],[clean Country]],calc!$B$22:$C$127,2,TRUE)),tblSalaries[[#This Row],[Salary in USD]],0.001)</f>
        <v>12000</v>
      </c>
    </row>
    <row r="1463" spans="2:21" ht="15" customHeight="1" x14ac:dyDescent="0.25">
      <c r="B1463" s="6" t="s">
        <v>3035</v>
      </c>
      <c r="C1463" s="7">
        <v>41057.59207175926</v>
      </c>
      <c r="D1463" s="8" t="s">
        <v>948</v>
      </c>
      <c r="E1463" s="6">
        <v>12000</v>
      </c>
      <c r="F1463" s="6" t="s">
        <v>6</v>
      </c>
      <c r="G1463" s="9">
        <f>tblSalaries[[#This Row],[clean Salary (in local currency)]]*VLOOKUP(tblSalaries[[#This Row],[Currency]],tblXrate[],2,FALSE)</f>
        <v>12000</v>
      </c>
      <c r="H1463" s="6" t="s">
        <v>1188</v>
      </c>
      <c r="I1463" s="6" t="s">
        <v>488</v>
      </c>
      <c r="J1463" s="6" t="s">
        <v>1078</v>
      </c>
      <c r="K1463" s="6" t="str">
        <f>VLOOKUP(tblSalaries[[#This Row],[Where do you work]],tblCountries[[Actual]:[Mapping]],2,FALSE)</f>
        <v>iran</v>
      </c>
      <c r="L1463" s="6" t="str">
        <f>VLOOKUP(tblSalaries[[#This Row],[clean Country]],tblCountries[[Mapping]:[Region]],2,FALSE)</f>
        <v>MENA</v>
      </c>
      <c r="M1463" s="6">
        <f>VLOOKUP(tblSalaries[[#This Row],[clean Country]],tblCountries[[Mapping]:[geo_latitude]],3,FALSE)</f>
        <v>52.947133700000002</v>
      </c>
      <c r="N1463" s="6">
        <f>VLOOKUP(tblSalaries[[#This Row],[clean Country]],tblCountries[[Mapping]:[geo_latitude]],4,FALSE)</f>
        <v>32.940750399999999</v>
      </c>
      <c r="O1463" s="6" t="s">
        <v>9</v>
      </c>
      <c r="P1463" s="6">
        <v>3</v>
      </c>
      <c r="Q1463" s="6" t="str">
        <f>IF(tblSalaries[[#This Row],[Years of Experience]]&lt;5,"&lt;5",IF(tblSalaries[[#This Row],[Years of Experience]]&lt;10,"&lt;10",IF(tblSalaries[[#This Row],[Years of Experience]]&lt;15,"&lt;15",IF(tblSalaries[[#This Row],[Years of Experience]]&lt;20,"&lt;20"," &gt;20"))))</f>
        <v>&lt;5</v>
      </c>
      <c r="R1463" s="14">
        <v>1446</v>
      </c>
      <c r="S1463" s="14">
        <f>VLOOKUP(tblSalaries[[#This Row],[clean Country]],Table3[[Country]:[GNI]],2,FALSE)</f>
        <v>11490</v>
      </c>
      <c r="T1463" s="18">
        <f>tblSalaries[[#This Row],[Salary in USD]]/tblSalaries[[#This Row],[PPP GNI]]</f>
        <v>1.0443864229765014</v>
      </c>
      <c r="U1463" s="27">
        <f>IF(ISNUMBER(VLOOKUP(tblSalaries[[#This Row],[clean Country]],calc!$B$22:$C$127,2,TRUE)),tblSalaries[[#This Row],[Salary in USD]],0.001)</f>
        <v>12000</v>
      </c>
    </row>
    <row r="1464" spans="2:21" ht="15" customHeight="1" x14ac:dyDescent="0.25">
      <c r="B1464" s="6" t="s">
        <v>3041</v>
      </c>
      <c r="C1464" s="7">
        <v>41057.599965277775</v>
      </c>
      <c r="D1464" s="8">
        <v>1000</v>
      </c>
      <c r="E1464" s="6">
        <v>12000</v>
      </c>
      <c r="F1464" s="6" t="s">
        <v>6</v>
      </c>
      <c r="G1464" s="9">
        <f>tblSalaries[[#This Row],[clean Salary (in local currency)]]*VLOOKUP(tblSalaries[[#This Row],[Currency]],tblXrate[],2,FALSE)</f>
        <v>12000</v>
      </c>
      <c r="H1464" s="6" t="s">
        <v>83</v>
      </c>
      <c r="I1464" s="6" t="s">
        <v>356</v>
      </c>
      <c r="J1464" s="6" t="s">
        <v>8</v>
      </c>
      <c r="K1464" s="6" t="str">
        <f>VLOOKUP(tblSalaries[[#This Row],[Where do you work]],tblCountries[[Actual]:[Mapping]],2,FALSE)</f>
        <v>India</v>
      </c>
      <c r="L1464" s="6" t="str">
        <f>VLOOKUP(tblSalaries[[#This Row],[clean Country]],tblCountries[[Mapping]:[Region]],2,FALSE)</f>
        <v>Asia</v>
      </c>
      <c r="M1464" s="6">
        <f>VLOOKUP(tblSalaries[[#This Row],[clean Country]],tblCountries[[Mapping]:[geo_latitude]],3,FALSE)</f>
        <v>79.718824157759499</v>
      </c>
      <c r="N1464" s="6">
        <f>VLOOKUP(tblSalaries[[#This Row],[clean Country]],tblCountries[[Mapping]:[geo_latitude]],4,FALSE)</f>
        <v>22.134914550529199</v>
      </c>
      <c r="O1464" s="6" t="s">
        <v>18</v>
      </c>
      <c r="P1464" s="6">
        <v>8</v>
      </c>
      <c r="Q1464" s="6" t="str">
        <f>IF(tblSalaries[[#This Row],[Years of Experience]]&lt;5,"&lt;5",IF(tblSalaries[[#This Row],[Years of Experience]]&lt;10,"&lt;10",IF(tblSalaries[[#This Row],[Years of Experience]]&lt;15,"&lt;15",IF(tblSalaries[[#This Row],[Years of Experience]]&lt;20,"&lt;20"," &gt;20"))))</f>
        <v>&lt;10</v>
      </c>
      <c r="R1464" s="14">
        <v>1447</v>
      </c>
      <c r="S1464" s="14">
        <f>VLOOKUP(tblSalaries[[#This Row],[clean Country]],Table3[[Country]:[GNI]],2,FALSE)</f>
        <v>3400</v>
      </c>
      <c r="T1464" s="18">
        <f>tblSalaries[[#This Row],[Salary in USD]]/tblSalaries[[#This Row],[PPP GNI]]</f>
        <v>3.5294117647058822</v>
      </c>
      <c r="U1464" s="27">
        <f>IF(ISNUMBER(VLOOKUP(tblSalaries[[#This Row],[clean Country]],calc!$B$22:$C$127,2,TRUE)),tblSalaries[[#This Row],[Salary in USD]],0.001)</f>
        <v>12000</v>
      </c>
    </row>
    <row r="1465" spans="2:21" ht="15" customHeight="1" x14ac:dyDescent="0.25">
      <c r="B1465" s="6" t="s">
        <v>3274</v>
      </c>
      <c r="C1465" s="7">
        <v>41058.553298611114</v>
      </c>
      <c r="D1465" s="8">
        <v>1000</v>
      </c>
      <c r="E1465" s="6">
        <v>12000</v>
      </c>
      <c r="F1465" s="6" t="s">
        <v>6</v>
      </c>
      <c r="G1465" s="9">
        <f>tblSalaries[[#This Row],[clean Salary (in local currency)]]*VLOOKUP(tblSalaries[[#This Row],[Currency]],tblXrate[],2,FALSE)</f>
        <v>12000</v>
      </c>
      <c r="H1465" s="6" t="s">
        <v>1447</v>
      </c>
      <c r="I1465" s="6" t="s">
        <v>356</v>
      </c>
      <c r="J1465" s="6" t="s">
        <v>1448</v>
      </c>
      <c r="K1465" s="6" t="str">
        <f>VLOOKUP(tblSalaries[[#This Row],[Where do you work]],tblCountries[[Actual]:[Mapping]],2,FALSE)</f>
        <v>Pakistan</v>
      </c>
      <c r="L1465" s="6" t="str">
        <f>VLOOKUP(tblSalaries[[#This Row],[clean Country]],tblCountries[[Mapping]:[Region]],2,FALSE)</f>
        <v>Asia</v>
      </c>
      <c r="M1465" s="6">
        <f>VLOOKUP(tblSalaries[[#This Row],[clean Country]],tblCountries[[Mapping]:[geo_latitude]],3,FALSE)</f>
        <v>71.247499000000005</v>
      </c>
      <c r="N1465" s="6">
        <f>VLOOKUP(tblSalaries[[#This Row],[clean Country]],tblCountries[[Mapping]:[geo_latitude]],4,FALSE)</f>
        <v>30.3308401</v>
      </c>
      <c r="O1465" s="6" t="s">
        <v>9</v>
      </c>
      <c r="P1465" s="6">
        <v>1</v>
      </c>
      <c r="Q1465" s="6" t="str">
        <f>IF(tblSalaries[[#This Row],[Years of Experience]]&lt;5,"&lt;5",IF(tblSalaries[[#This Row],[Years of Experience]]&lt;10,"&lt;10",IF(tblSalaries[[#This Row],[Years of Experience]]&lt;15,"&lt;15",IF(tblSalaries[[#This Row],[Years of Experience]]&lt;20,"&lt;20"," &gt;20"))))</f>
        <v>&lt;5</v>
      </c>
      <c r="R1465" s="14">
        <v>1448</v>
      </c>
      <c r="S1465" s="14">
        <f>VLOOKUP(tblSalaries[[#This Row],[clean Country]],Table3[[Country]:[GNI]],2,FALSE)</f>
        <v>2790</v>
      </c>
      <c r="T1465" s="18">
        <f>tblSalaries[[#This Row],[Salary in USD]]/tblSalaries[[#This Row],[PPP GNI]]</f>
        <v>4.301075268817204</v>
      </c>
      <c r="U1465" s="27">
        <f>IF(ISNUMBER(VLOOKUP(tblSalaries[[#This Row],[clean Country]],calc!$B$22:$C$127,2,TRUE)),tblSalaries[[#This Row],[Salary in USD]],0.001)</f>
        <v>12000</v>
      </c>
    </row>
    <row r="1466" spans="2:21" ht="15" customHeight="1" x14ac:dyDescent="0.25">
      <c r="B1466" s="6" t="s">
        <v>3616</v>
      </c>
      <c r="C1466" s="7">
        <v>41063.700624999998</v>
      </c>
      <c r="D1466" s="8">
        <v>12000</v>
      </c>
      <c r="E1466" s="6">
        <v>12000</v>
      </c>
      <c r="F1466" s="6" t="s">
        <v>6</v>
      </c>
      <c r="G1466" s="9">
        <f>tblSalaries[[#This Row],[clean Salary (in local currency)]]*VLOOKUP(tblSalaries[[#This Row],[Currency]],tblXrate[],2,FALSE)</f>
        <v>12000</v>
      </c>
      <c r="H1466" s="6" t="s">
        <v>1786</v>
      </c>
      <c r="I1466" s="6" t="s">
        <v>3999</v>
      </c>
      <c r="J1466" s="6" t="s">
        <v>8</v>
      </c>
      <c r="K1466" s="6" t="str">
        <f>VLOOKUP(tblSalaries[[#This Row],[Where do you work]],tblCountries[[Actual]:[Mapping]],2,FALSE)</f>
        <v>India</v>
      </c>
      <c r="L1466" s="6" t="str">
        <f>VLOOKUP(tblSalaries[[#This Row],[clean Country]],tblCountries[[Mapping]:[Region]],2,FALSE)</f>
        <v>Asia</v>
      </c>
      <c r="M1466" s="6">
        <f>VLOOKUP(tblSalaries[[#This Row],[clean Country]],tblCountries[[Mapping]:[geo_latitude]],3,FALSE)</f>
        <v>79.718824157759499</v>
      </c>
      <c r="N1466" s="6">
        <f>VLOOKUP(tblSalaries[[#This Row],[clean Country]],tblCountries[[Mapping]:[geo_latitude]],4,FALSE)</f>
        <v>22.134914550529199</v>
      </c>
      <c r="O1466" s="6" t="s">
        <v>13</v>
      </c>
      <c r="P1466" s="6">
        <v>3</v>
      </c>
      <c r="Q1466" s="6" t="str">
        <f>IF(tblSalaries[[#This Row],[Years of Experience]]&lt;5,"&lt;5",IF(tblSalaries[[#This Row],[Years of Experience]]&lt;10,"&lt;10",IF(tblSalaries[[#This Row],[Years of Experience]]&lt;15,"&lt;15",IF(tblSalaries[[#This Row],[Years of Experience]]&lt;20,"&lt;20"," &gt;20"))))</f>
        <v>&lt;5</v>
      </c>
      <c r="R1466" s="14">
        <v>1449</v>
      </c>
      <c r="S1466" s="14">
        <f>VLOOKUP(tblSalaries[[#This Row],[clean Country]],Table3[[Country]:[GNI]],2,FALSE)</f>
        <v>3400</v>
      </c>
      <c r="T1466" s="18">
        <f>tblSalaries[[#This Row],[Salary in USD]]/tblSalaries[[#This Row],[PPP GNI]]</f>
        <v>3.5294117647058822</v>
      </c>
      <c r="U1466" s="27">
        <f>IF(ISNUMBER(VLOOKUP(tblSalaries[[#This Row],[clean Country]],calc!$B$22:$C$127,2,TRUE)),tblSalaries[[#This Row],[Salary in USD]],0.001)</f>
        <v>12000</v>
      </c>
    </row>
    <row r="1467" spans="2:21" ht="15" customHeight="1" x14ac:dyDescent="0.25">
      <c r="B1467" s="6" t="s">
        <v>3647</v>
      </c>
      <c r="C1467" s="7">
        <v>41065.210462962961</v>
      </c>
      <c r="D1467" s="8">
        <v>1000</v>
      </c>
      <c r="E1467" s="6">
        <v>12000</v>
      </c>
      <c r="F1467" s="6" t="s">
        <v>6</v>
      </c>
      <c r="G1467" s="9">
        <f>tblSalaries[[#This Row],[clean Salary (in local currency)]]*VLOOKUP(tblSalaries[[#This Row],[Currency]],tblXrate[],2,FALSE)</f>
        <v>12000</v>
      </c>
      <c r="H1467" s="6" t="s">
        <v>1818</v>
      </c>
      <c r="I1467" s="6" t="s">
        <v>20</v>
      </c>
      <c r="J1467" s="6" t="s">
        <v>15</v>
      </c>
      <c r="K1467" s="6" t="str">
        <f>VLOOKUP(tblSalaries[[#This Row],[Where do you work]],tblCountries[[Actual]:[Mapping]],2,FALSE)</f>
        <v>USA</v>
      </c>
      <c r="L1467" s="6" t="str">
        <f>VLOOKUP(tblSalaries[[#This Row],[clean Country]],tblCountries[[Mapping]:[Region]],2,FALSE)</f>
        <v>America</v>
      </c>
      <c r="M1467" s="6">
        <f>VLOOKUP(tblSalaries[[#This Row],[clean Country]],tblCountries[[Mapping]:[geo_latitude]],3,FALSE)</f>
        <v>-100.37109375</v>
      </c>
      <c r="N1467" s="6">
        <f>VLOOKUP(tblSalaries[[#This Row],[clean Country]],tblCountries[[Mapping]:[geo_latitude]],4,FALSE)</f>
        <v>40.580584664127599</v>
      </c>
      <c r="O1467" s="6" t="s">
        <v>18</v>
      </c>
      <c r="P1467" s="6">
        <v>1</v>
      </c>
      <c r="Q1467" s="6" t="str">
        <f>IF(tblSalaries[[#This Row],[Years of Experience]]&lt;5,"&lt;5",IF(tblSalaries[[#This Row],[Years of Experience]]&lt;10,"&lt;10",IF(tblSalaries[[#This Row],[Years of Experience]]&lt;15,"&lt;15",IF(tblSalaries[[#This Row],[Years of Experience]]&lt;20,"&lt;20"," &gt;20"))))</f>
        <v>&lt;5</v>
      </c>
      <c r="R1467" s="14">
        <v>1450</v>
      </c>
      <c r="S1467" s="14">
        <f>VLOOKUP(tblSalaries[[#This Row],[clean Country]],Table3[[Country]:[GNI]],2,FALSE)</f>
        <v>47310</v>
      </c>
      <c r="T1467" s="18">
        <f>tblSalaries[[#This Row],[Salary in USD]]/tblSalaries[[#This Row],[PPP GNI]]</f>
        <v>0.2536461636017755</v>
      </c>
      <c r="U1467" s="27">
        <f>IF(ISNUMBER(VLOOKUP(tblSalaries[[#This Row],[clean Country]],calc!$B$22:$C$127,2,TRUE)),tblSalaries[[#This Row],[Salary in USD]],0.001)</f>
        <v>1E-3</v>
      </c>
    </row>
    <row r="1468" spans="2:21" ht="15" customHeight="1" x14ac:dyDescent="0.25">
      <c r="B1468" s="6" t="s">
        <v>3744</v>
      </c>
      <c r="C1468" s="7">
        <v>41070.63890046296</v>
      </c>
      <c r="D1468" s="8">
        <v>1000</v>
      </c>
      <c r="E1468" s="6">
        <v>12000</v>
      </c>
      <c r="F1468" s="6" t="s">
        <v>6</v>
      </c>
      <c r="G1468" s="9">
        <f>tblSalaries[[#This Row],[clean Salary (in local currency)]]*VLOOKUP(tblSalaries[[#This Row],[Currency]],tblXrate[],2,FALSE)</f>
        <v>12000</v>
      </c>
      <c r="H1468" s="6" t="s">
        <v>1892</v>
      </c>
      <c r="I1468" s="6" t="s">
        <v>279</v>
      </c>
      <c r="J1468" s="6" t="s">
        <v>8</v>
      </c>
      <c r="K1468" s="6" t="str">
        <f>VLOOKUP(tblSalaries[[#This Row],[Where do you work]],tblCountries[[Actual]:[Mapping]],2,FALSE)</f>
        <v>India</v>
      </c>
      <c r="L1468" s="6" t="str">
        <f>VLOOKUP(tblSalaries[[#This Row],[clean Country]],tblCountries[[Mapping]:[Region]],2,FALSE)</f>
        <v>Asia</v>
      </c>
      <c r="M1468" s="6">
        <f>VLOOKUP(tblSalaries[[#This Row],[clean Country]],tblCountries[[Mapping]:[geo_latitude]],3,FALSE)</f>
        <v>79.718824157759499</v>
      </c>
      <c r="N1468" s="6">
        <f>VLOOKUP(tblSalaries[[#This Row],[clean Country]],tblCountries[[Mapping]:[geo_latitude]],4,FALSE)</f>
        <v>22.134914550529199</v>
      </c>
      <c r="O1468" s="6" t="s">
        <v>18</v>
      </c>
      <c r="P1468" s="6">
        <v>7</v>
      </c>
      <c r="Q1468" s="6" t="str">
        <f>IF(tblSalaries[[#This Row],[Years of Experience]]&lt;5,"&lt;5",IF(tblSalaries[[#This Row],[Years of Experience]]&lt;10,"&lt;10",IF(tblSalaries[[#This Row],[Years of Experience]]&lt;15,"&lt;15",IF(tblSalaries[[#This Row],[Years of Experience]]&lt;20,"&lt;20"," &gt;20"))))</f>
        <v>&lt;10</v>
      </c>
      <c r="R1468" s="14">
        <v>1451</v>
      </c>
      <c r="S1468" s="14">
        <f>VLOOKUP(tblSalaries[[#This Row],[clean Country]],Table3[[Country]:[GNI]],2,FALSE)</f>
        <v>3400</v>
      </c>
      <c r="T1468" s="18">
        <f>tblSalaries[[#This Row],[Salary in USD]]/tblSalaries[[#This Row],[PPP GNI]]</f>
        <v>3.5294117647058822</v>
      </c>
      <c r="U1468" s="27">
        <f>IF(ISNUMBER(VLOOKUP(tblSalaries[[#This Row],[clean Country]],calc!$B$22:$C$127,2,TRUE)),tblSalaries[[#This Row],[Salary in USD]],0.001)</f>
        <v>12000</v>
      </c>
    </row>
    <row r="1469" spans="2:21" ht="15" customHeight="1" x14ac:dyDescent="0.25">
      <c r="B1469" s="6" t="s">
        <v>3258</v>
      </c>
      <c r="C1469" s="7">
        <v>41058.450381944444</v>
      </c>
      <c r="D1469" s="8" t="s">
        <v>1429</v>
      </c>
      <c r="E1469" s="6">
        <v>11800</v>
      </c>
      <c r="F1469" s="6" t="s">
        <v>6</v>
      </c>
      <c r="G1469" s="9">
        <f>tblSalaries[[#This Row],[clean Salary (in local currency)]]*VLOOKUP(tblSalaries[[#This Row],[Currency]],tblXrate[],2,FALSE)</f>
        <v>11800</v>
      </c>
      <c r="H1469" s="6" t="s">
        <v>1430</v>
      </c>
      <c r="I1469" s="6" t="s">
        <v>20</v>
      </c>
      <c r="J1469" s="6" t="s">
        <v>8</v>
      </c>
      <c r="K1469" s="6" t="str">
        <f>VLOOKUP(tblSalaries[[#This Row],[Where do you work]],tblCountries[[Actual]:[Mapping]],2,FALSE)</f>
        <v>India</v>
      </c>
      <c r="L1469" s="6" t="str">
        <f>VLOOKUP(tblSalaries[[#This Row],[clean Country]],tblCountries[[Mapping]:[Region]],2,FALSE)</f>
        <v>Asia</v>
      </c>
      <c r="M1469" s="6">
        <f>VLOOKUP(tblSalaries[[#This Row],[clean Country]],tblCountries[[Mapping]:[geo_latitude]],3,FALSE)</f>
        <v>79.718824157759499</v>
      </c>
      <c r="N1469" s="6">
        <f>VLOOKUP(tblSalaries[[#This Row],[clean Country]],tblCountries[[Mapping]:[geo_latitude]],4,FALSE)</f>
        <v>22.134914550529199</v>
      </c>
      <c r="O1469" s="6" t="s">
        <v>9</v>
      </c>
      <c r="P1469" s="6">
        <v>10</v>
      </c>
      <c r="Q1469" s="6" t="str">
        <f>IF(tblSalaries[[#This Row],[Years of Experience]]&lt;5,"&lt;5",IF(tblSalaries[[#This Row],[Years of Experience]]&lt;10,"&lt;10",IF(tblSalaries[[#This Row],[Years of Experience]]&lt;15,"&lt;15",IF(tblSalaries[[#This Row],[Years of Experience]]&lt;20,"&lt;20"," &gt;20"))))</f>
        <v>&lt;15</v>
      </c>
      <c r="R1469" s="14">
        <v>1452</v>
      </c>
      <c r="S1469" s="14">
        <f>VLOOKUP(tblSalaries[[#This Row],[clean Country]],Table3[[Country]:[GNI]],2,FALSE)</f>
        <v>3400</v>
      </c>
      <c r="T1469" s="18">
        <f>tblSalaries[[#This Row],[Salary in USD]]/tblSalaries[[#This Row],[PPP GNI]]</f>
        <v>3.4705882352941178</v>
      </c>
      <c r="U1469" s="27">
        <f>IF(ISNUMBER(VLOOKUP(tblSalaries[[#This Row],[clean Country]],calc!$B$22:$C$127,2,TRUE)),tblSalaries[[#This Row],[Salary in USD]],0.001)</f>
        <v>11800</v>
      </c>
    </row>
    <row r="1470" spans="2:21" ht="15" customHeight="1" x14ac:dyDescent="0.25">
      <c r="B1470" s="6" t="s">
        <v>3304</v>
      </c>
      <c r="C1470" s="7">
        <v>41058.679849537039</v>
      </c>
      <c r="D1470" s="8" t="s">
        <v>1486</v>
      </c>
      <c r="E1470" s="6">
        <v>660000</v>
      </c>
      <c r="F1470" s="6" t="s">
        <v>40</v>
      </c>
      <c r="G1470" s="9">
        <f>tblSalaries[[#This Row],[clean Salary (in local currency)]]*VLOOKUP(tblSalaries[[#This Row],[Currency]],tblXrate[],2,FALSE)</f>
        <v>11753.225013712095</v>
      </c>
      <c r="H1470" s="6" t="s">
        <v>1487</v>
      </c>
      <c r="I1470" s="6" t="s">
        <v>52</v>
      </c>
      <c r="J1470" s="6" t="s">
        <v>8</v>
      </c>
      <c r="K1470" s="6" t="str">
        <f>VLOOKUP(tblSalaries[[#This Row],[Where do you work]],tblCountries[[Actual]:[Mapping]],2,FALSE)</f>
        <v>India</v>
      </c>
      <c r="L1470" s="6" t="str">
        <f>VLOOKUP(tblSalaries[[#This Row],[clean Country]],tblCountries[[Mapping]:[Region]],2,FALSE)</f>
        <v>Asia</v>
      </c>
      <c r="M1470" s="6">
        <f>VLOOKUP(tblSalaries[[#This Row],[clean Country]],tblCountries[[Mapping]:[geo_latitude]],3,FALSE)</f>
        <v>79.718824157759499</v>
      </c>
      <c r="N1470" s="6">
        <f>VLOOKUP(tblSalaries[[#This Row],[clean Country]],tblCountries[[Mapping]:[geo_latitude]],4,FALSE)</f>
        <v>22.134914550529199</v>
      </c>
      <c r="O1470" s="6" t="s">
        <v>13</v>
      </c>
      <c r="P1470" s="6">
        <v>7</v>
      </c>
      <c r="Q1470" s="6" t="str">
        <f>IF(tblSalaries[[#This Row],[Years of Experience]]&lt;5,"&lt;5",IF(tblSalaries[[#This Row],[Years of Experience]]&lt;10,"&lt;10",IF(tblSalaries[[#This Row],[Years of Experience]]&lt;15,"&lt;15",IF(tblSalaries[[#This Row],[Years of Experience]]&lt;20,"&lt;20"," &gt;20"))))</f>
        <v>&lt;10</v>
      </c>
      <c r="R1470" s="14">
        <v>1453</v>
      </c>
      <c r="S1470" s="14">
        <f>VLOOKUP(tblSalaries[[#This Row],[clean Country]],Table3[[Country]:[GNI]],2,FALSE)</f>
        <v>3400</v>
      </c>
      <c r="T1470" s="18">
        <f>tblSalaries[[#This Row],[Salary in USD]]/tblSalaries[[#This Row],[PPP GNI]]</f>
        <v>3.4568308863859105</v>
      </c>
      <c r="U1470" s="27">
        <f>IF(ISNUMBER(VLOOKUP(tblSalaries[[#This Row],[clean Country]],calc!$B$22:$C$127,2,TRUE)),tblSalaries[[#This Row],[Salary in USD]],0.001)</f>
        <v>11753.225013712095</v>
      </c>
    </row>
    <row r="1471" spans="2:21" ht="15" customHeight="1" x14ac:dyDescent="0.25">
      <c r="B1471" s="6" t="s">
        <v>2807</v>
      </c>
      <c r="C1471" s="7">
        <v>41055.927893518521</v>
      </c>
      <c r="D1471" s="8" t="s">
        <v>937</v>
      </c>
      <c r="E1471" s="6">
        <v>650000</v>
      </c>
      <c r="F1471" s="6" t="s">
        <v>40</v>
      </c>
      <c r="G1471" s="9">
        <f>tblSalaries[[#This Row],[clean Salary (in local currency)]]*VLOOKUP(tblSalaries[[#This Row],[Currency]],tblXrate[],2,FALSE)</f>
        <v>11575.14584683767</v>
      </c>
      <c r="H1471" s="6" t="s">
        <v>938</v>
      </c>
      <c r="I1471" s="6" t="s">
        <v>52</v>
      </c>
      <c r="J1471" s="6" t="s">
        <v>8</v>
      </c>
      <c r="K1471" s="6" t="str">
        <f>VLOOKUP(tblSalaries[[#This Row],[Where do you work]],tblCountries[[Actual]:[Mapping]],2,FALSE)</f>
        <v>India</v>
      </c>
      <c r="L1471" s="6" t="str">
        <f>VLOOKUP(tblSalaries[[#This Row],[clean Country]],tblCountries[[Mapping]:[Region]],2,FALSE)</f>
        <v>Asia</v>
      </c>
      <c r="M1471" s="6">
        <f>VLOOKUP(tblSalaries[[#This Row],[clean Country]],tblCountries[[Mapping]:[geo_latitude]],3,FALSE)</f>
        <v>79.718824157759499</v>
      </c>
      <c r="N1471" s="6">
        <f>VLOOKUP(tblSalaries[[#This Row],[clean Country]],tblCountries[[Mapping]:[geo_latitude]],4,FALSE)</f>
        <v>22.134914550529199</v>
      </c>
      <c r="O1471" s="6" t="s">
        <v>18</v>
      </c>
      <c r="P1471" s="6">
        <v>5</v>
      </c>
      <c r="Q1471" s="6" t="str">
        <f>IF(tblSalaries[[#This Row],[Years of Experience]]&lt;5,"&lt;5",IF(tblSalaries[[#This Row],[Years of Experience]]&lt;10,"&lt;10",IF(tblSalaries[[#This Row],[Years of Experience]]&lt;15,"&lt;15",IF(tblSalaries[[#This Row],[Years of Experience]]&lt;20,"&lt;20"," &gt;20"))))</f>
        <v>&lt;10</v>
      </c>
      <c r="R1471" s="14">
        <v>1454</v>
      </c>
      <c r="S1471" s="14">
        <f>VLOOKUP(tblSalaries[[#This Row],[clean Country]],Table3[[Country]:[GNI]],2,FALSE)</f>
        <v>3400</v>
      </c>
      <c r="T1471" s="18">
        <f>tblSalaries[[#This Row],[Salary in USD]]/tblSalaries[[#This Row],[PPP GNI]]</f>
        <v>3.4044546608346087</v>
      </c>
      <c r="U1471" s="27">
        <f>IF(ISNUMBER(VLOOKUP(tblSalaries[[#This Row],[clean Country]],calc!$B$22:$C$127,2,TRUE)),tblSalaries[[#This Row],[Salary in USD]],0.001)</f>
        <v>11575.14584683767</v>
      </c>
    </row>
    <row r="1472" spans="2:21" ht="15" customHeight="1" x14ac:dyDescent="0.25">
      <c r="B1472" s="6" t="s">
        <v>2842</v>
      </c>
      <c r="C1472" s="7">
        <v>41056.073611111111</v>
      </c>
      <c r="D1472" s="8">
        <v>650000</v>
      </c>
      <c r="E1472" s="6">
        <v>650000</v>
      </c>
      <c r="F1472" s="6" t="s">
        <v>40</v>
      </c>
      <c r="G1472" s="9">
        <f>tblSalaries[[#This Row],[clean Salary (in local currency)]]*VLOOKUP(tblSalaries[[#This Row],[Currency]],tblXrate[],2,FALSE)</f>
        <v>11575.14584683767</v>
      </c>
      <c r="H1472" s="6" t="s">
        <v>981</v>
      </c>
      <c r="I1472" s="6" t="s">
        <v>20</v>
      </c>
      <c r="J1472" s="6" t="s">
        <v>8</v>
      </c>
      <c r="K1472" s="6" t="str">
        <f>VLOOKUP(tblSalaries[[#This Row],[Where do you work]],tblCountries[[Actual]:[Mapping]],2,FALSE)</f>
        <v>India</v>
      </c>
      <c r="L1472" s="6" t="str">
        <f>VLOOKUP(tblSalaries[[#This Row],[clean Country]],tblCountries[[Mapping]:[Region]],2,FALSE)</f>
        <v>Asia</v>
      </c>
      <c r="M1472" s="6">
        <f>VLOOKUP(tblSalaries[[#This Row],[clean Country]],tblCountries[[Mapping]:[geo_latitude]],3,FALSE)</f>
        <v>79.718824157759499</v>
      </c>
      <c r="N1472" s="6">
        <f>VLOOKUP(tblSalaries[[#This Row],[clean Country]],tblCountries[[Mapping]:[geo_latitude]],4,FALSE)</f>
        <v>22.134914550529199</v>
      </c>
      <c r="O1472" s="6" t="s">
        <v>13</v>
      </c>
      <c r="P1472" s="6">
        <v>3.5</v>
      </c>
      <c r="Q1472" s="6" t="str">
        <f>IF(tblSalaries[[#This Row],[Years of Experience]]&lt;5,"&lt;5",IF(tblSalaries[[#This Row],[Years of Experience]]&lt;10,"&lt;10",IF(tblSalaries[[#This Row],[Years of Experience]]&lt;15,"&lt;15",IF(tblSalaries[[#This Row],[Years of Experience]]&lt;20,"&lt;20"," &gt;20"))))</f>
        <v>&lt;5</v>
      </c>
      <c r="R1472" s="14">
        <v>1455</v>
      </c>
      <c r="S1472" s="14">
        <f>VLOOKUP(tblSalaries[[#This Row],[clean Country]],Table3[[Country]:[GNI]],2,FALSE)</f>
        <v>3400</v>
      </c>
      <c r="T1472" s="18">
        <f>tblSalaries[[#This Row],[Salary in USD]]/tblSalaries[[#This Row],[PPP GNI]]</f>
        <v>3.4044546608346087</v>
      </c>
      <c r="U1472" s="27">
        <f>IF(ISNUMBER(VLOOKUP(tblSalaries[[#This Row],[clean Country]],calc!$B$22:$C$127,2,TRUE)),tblSalaries[[#This Row],[Salary in USD]],0.001)</f>
        <v>11575.14584683767</v>
      </c>
    </row>
    <row r="1473" spans="2:21" ht="15" customHeight="1" x14ac:dyDescent="0.25">
      <c r="B1473" s="6" t="s">
        <v>2994</v>
      </c>
      <c r="C1473" s="7">
        <v>41057.466585648152</v>
      </c>
      <c r="D1473" s="8">
        <v>650000</v>
      </c>
      <c r="E1473" s="6">
        <v>650000</v>
      </c>
      <c r="F1473" s="6" t="s">
        <v>40</v>
      </c>
      <c r="G1473" s="9">
        <f>tblSalaries[[#This Row],[clean Salary (in local currency)]]*VLOOKUP(tblSalaries[[#This Row],[Currency]],tblXrate[],2,FALSE)</f>
        <v>11575.14584683767</v>
      </c>
      <c r="H1473" s="6" t="s">
        <v>1143</v>
      </c>
      <c r="I1473" s="6" t="s">
        <v>52</v>
      </c>
      <c r="J1473" s="6" t="s">
        <v>8</v>
      </c>
      <c r="K1473" s="6" t="str">
        <f>VLOOKUP(tblSalaries[[#This Row],[Where do you work]],tblCountries[[Actual]:[Mapping]],2,FALSE)</f>
        <v>India</v>
      </c>
      <c r="L1473" s="6" t="str">
        <f>VLOOKUP(tblSalaries[[#This Row],[clean Country]],tblCountries[[Mapping]:[Region]],2,FALSE)</f>
        <v>Asia</v>
      </c>
      <c r="M1473" s="6">
        <f>VLOOKUP(tblSalaries[[#This Row],[clean Country]],tblCountries[[Mapping]:[geo_latitude]],3,FALSE)</f>
        <v>79.718824157759499</v>
      </c>
      <c r="N1473" s="6">
        <f>VLOOKUP(tblSalaries[[#This Row],[clean Country]],tblCountries[[Mapping]:[geo_latitude]],4,FALSE)</f>
        <v>22.134914550529199</v>
      </c>
      <c r="O1473" s="6" t="s">
        <v>18</v>
      </c>
      <c r="P1473" s="6">
        <v>1</v>
      </c>
      <c r="Q1473" s="6" t="str">
        <f>IF(tblSalaries[[#This Row],[Years of Experience]]&lt;5,"&lt;5",IF(tblSalaries[[#This Row],[Years of Experience]]&lt;10,"&lt;10",IF(tblSalaries[[#This Row],[Years of Experience]]&lt;15,"&lt;15",IF(tblSalaries[[#This Row],[Years of Experience]]&lt;20,"&lt;20"," &gt;20"))))</f>
        <v>&lt;5</v>
      </c>
      <c r="R1473" s="14">
        <v>1456</v>
      </c>
      <c r="S1473" s="14">
        <f>VLOOKUP(tblSalaries[[#This Row],[clean Country]],Table3[[Country]:[GNI]],2,FALSE)</f>
        <v>3400</v>
      </c>
      <c r="T1473" s="18">
        <f>tblSalaries[[#This Row],[Salary in USD]]/tblSalaries[[#This Row],[PPP GNI]]</f>
        <v>3.4044546608346087</v>
      </c>
      <c r="U1473" s="27">
        <f>IF(ISNUMBER(VLOOKUP(tblSalaries[[#This Row],[clean Country]],calc!$B$22:$C$127,2,TRUE)),tblSalaries[[#This Row],[Salary in USD]],0.001)</f>
        <v>11575.14584683767</v>
      </c>
    </row>
    <row r="1474" spans="2:21" ht="15" customHeight="1" x14ac:dyDescent="0.25">
      <c r="B1474" s="6" t="s">
        <v>3481</v>
      </c>
      <c r="C1474" s="7">
        <v>41059.999560185184</v>
      </c>
      <c r="D1474" s="8" t="s">
        <v>1659</v>
      </c>
      <c r="E1474" s="6">
        <v>650000</v>
      </c>
      <c r="F1474" s="6" t="s">
        <v>40</v>
      </c>
      <c r="G1474" s="9">
        <f>tblSalaries[[#This Row],[clean Salary (in local currency)]]*VLOOKUP(tblSalaries[[#This Row],[Currency]],tblXrate[],2,FALSE)</f>
        <v>11575.14584683767</v>
      </c>
      <c r="H1474" s="6" t="s">
        <v>1660</v>
      </c>
      <c r="I1474" s="6" t="s">
        <v>20</v>
      </c>
      <c r="J1474" s="6" t="s">
        <v>8</v>
      </c>
      <c r="K1474" s="6" t="str">
        <f>VLOOKUP(tblSalaries[[#This Row],[Where do you work]],tblCountries[[Actual]:[Mapping]],2,FALSE)</f>
        <v>India</v>
      </c>
      <c r="L1474" s="6" t="str">
        <f>VLOOKUP(tblSalaries[[#This Row],[clean Country]],tblCountries[[Mapping]:[Region]],2,FALSE)</f>
        <v>Asia</v>
      </c>
      <c r="M1474" s="6">
        <f>VLOOKUP(tblSalaries[[#This Row],[clean Country]],tblCountries[[Mapping]:[geo_latitude]],3,FALSE)</f>
        <v>79.718824157759499</v>
      </c>
      <c r="N1474" s="6">
        <f>VLOOKUP(tblSalaries[[#This Row],[clean Country]],tblCountries[[Mapping]:[geo_latitude]],4,FALSE)</f>
        <v>22.134914550529199</v>
      </c>
      <c r="O1474" s="6" t="s">
        <v>9</v>
      </c>
      <c r="P1474" s="6">
        <v>21</v>
      </c>
      <c r="Q1474" s="6" t="str">
        <f>IF(tblSalaries[[#This Row],[Years of Experience]]&lt;5,"&lt;5",IF(tblSalaries[[#This Row],[Years of Experience]]&lt;10,"&lt;10",IF(tblSalaries[[#This Row],[Years of Experience]]&lt;15,"&lt;15",IF(tblSalaries[[#This Row],[Years of Experience]]&lt;20,"&lt;20"," &gt;20"))))</f>
        <v xml:space="preserve"> &gt;20</v>
      </c>
      <c r="R1474" s="14">
        <v>1457</v>
      </c>
      <c r="S1474" s="14">
        <f>VLOOKUP(tblSalaries[[#This Row],[clean Country]],Table3[[Country]:[GNI]],2,FALSE)</f>
        <v>3400</v>
      </c>
      <c r="T1474" s="18">
        <f>tblSalaries[[#This Row],[Salary in USD]]/tblSalaries[[#This Row],[PPP GNI]]</f>
        <v>3.4044546608346087</v>
      </c>
      <c r="U1474" s="27">
        <f>IF(ISNUMBER(VLOOKUP(tblSalaries[[#This Row],[clean Country]],calc!$B$22:$C$127,2,TRUE)),tblSalaries[[#This Row],[Salary in USD]],0.001)</f>
        <v>11575.14584683767</v>
      </c>
    </row>
    <row r="1475" spans="2:21" ht="15" customHeight="1" x14ac:dyDescent="0.25">
      <c r="B1475" s="6" t="s">
        <v>3567</v>
      </c>
      <c r="C1475" s="7">
        <v>41061.82136574074</v>
      </c>
      <c r="D1475" s="8">
        <v>650000</v>
      </c>
      <c r="E1475" s="6">
        <v>650000</v>
      </c>
      <c r="F1475" s="6" t="s">
        <v>40</v>
      </c>
      <c r="G1475" s="9">
        <f>tblSalaries[[#This Row],[clean Salary (in local currency)]]*VLOOKUP(tblSalaries[[#This Row],[Currency]],tblXrate[],2,FALSE)</f>
        <v>11575.14584683767</v>
      </c>
      <c r="H1475" s="6" t="s">
        <v>616</v>
      </c>
      <c r="I1475" s="6" t="s">
        <v>20</v>
      </c>
      <c r="J1475" s="6" t="s">
        <v>8</v>
      </c>
      <c r="K1475" s="6" t="str">
        <f>VLOOKUP(tblSalaries[[#This Row],[Where do you work]],tblCountries[[Actual]:[Mapping]],2,FALSE)</f>
        <v>India</v>
      </c>
      <c r="L1475" s="6" t="str">
        <f>VLOOKUP(tblSalaries[[#This Row],[clean Country]],tblCountries[[Mapping]:[Region]],2,FALSE)</f>
        <v>Asia</v>
      </c>
      <c r="M1475" s="6">
        <f>VLOOKUP(tblSalaries[[#This Row],[clean Country]],tblCountries[[Mapping]:[geo_latitude]],3,FALSE)</f>
        <v>79.718824157759499</v>
      </c>
      <c r="N1475" s="6">
        <f>VLOOKUP(tblSalaries[[#This Row],[clean Country]],tblCountries[[Mapping]:[geo_latitude]],4,FALSE)</f>
        <v>22.134914550529199</v>
      </c>
      <c r="O1475" s="6" t="s">
        <v>9</v>
      </c>
      <c r="P1475" s="6">
        <v>5</v>
      </c>
      <c r="Q1475" s="6" t="str">
        <f>IF(tblSalaries[[#This Row],[Years of Experience]]&lt;5,"&lt;5",IF(tblSalaries[[#This Row],[Years of Experience]]&lt;10,"&lt;10",IF(tblSalaries[[#This Row],[Years of Experience]]&lt;15,"&lt;15",IF(tblSalaries[[#This Row],[Years of Experience]]&lt;20,"&lt;20"," &gt;20"))))</f>
        <v>&lt;10</v>
      </c>
      <c r="R1475" s="14">
        <v>1458</v>
      </c>
      <c r="S1475" s="14">
        <f>VLOOKUP(tblSalaries[[#This Row],[clean Country]],Table3[[Country]:[GNI]],2,FALSE)</f>
        <v>3400</v>
      </c>
      <c r="T1475" s="18">
        <f>tblSalaries[[#This Row],[Salary in USD]]/tblSalaries[[#This Row],[PPP GNI]]</f>
        <v>3.4044546608346087</v>
      </c>
      <c r="U1475" s="27">
        <f>IF(ISNUMBER(VLOOKUP(tblSalaries[[#This Row],[clean Country]],calc!$B$22:$C$127,2,TRUE)),tblSalaries[[#This Row],[Salary in USD]],0.001)</f>
        <v>11575.14584683767</v>
      </c>
    </row>
    <row r="1476" spans="2:21" ht="15" customHeight="1" x14ac:dyDescent="0.25">
      <c r="B1476" s="6" t="s">
        <v>2685</v>
      </c>
      <c r="C1476" s="7">
        <v>41055.558391203704</v>
      </c>
      <c r="D1476" s="8" t="s">
        <v>793</v>
      </c>
      <c r="E1476" s="6">
        <v>648000</v>
      </c>
      <c r="F1476" s="6" t="s">
        <v>40</v>
      </c>
      <c r="G1476" s="9">
        <f>tblSalaries[[#This Row],[clean Salary (in local currency)]]*VLOOKUP(tblSalaries[[#This Row],[Currency]],tblXrate[],2,FALSE)</f>
        <v>11539.530013462785</v>
      </c>
      <c r="H1476" s="6" t="s">
        <v>794</v>
      </c>
      <c r="I1476" s="6" t="s">
        <v>20</v>
      </c>
      <c r="J1476" s="6" t="s">
        <v>8</v>
      </c>
      <c r="K1476" s="6" t="str">
        <f>VLOOKUP(tblSalaries[[#This Row],[Where do you work]],tblCountries[[Actual]:[Mapping]],2,FALSE)</f>
        <v>India</v>
      </c>
      <c r="L1476" s="6" t="str">
        <f>VLOOKUP(tblSalaries[[#This Row],[clean Country]],tblCountries[[Mapping]:[Region]],2,FALSE)</f>
        <v>Asia</v>
      </c>
      <c r="M1476" s="6">
        <f>VLOOKUP(tblSalaries[[#This Row],[clean Country]],tblCountries[[Mapping]:[geo_latitude]],3,FALSE)</f>
        <v>79.718824157759499</v>
      </c>
      <c r="N1476" s="6">
        <f>VLOOKUP(tblSalaries[[#This Row],[clean Country]],tblCountries[[Mapping]:[geo_latitude]],4,FALSE)</f>
        <v>22.134914550529199</v>
      </c>
      <c r="O1476" s="6" t="s">
        <v>13</v>
      </c>
      <c r="P1476" s="6">
        <v>2</v>
      </c>
      <c r="Q1476" s="6" t="str">
        <f>IF(tblSalaries[[#This Row],[Years of Experience]]&lt;5,"&lt;5",IF(tblSalaries[[#This Row],[Years of Experience]]&lt;10,"&lt;10",IF(tblSalaries[[#This Row],[Years of Experience]]&lt;15,"&lt;15",IF(tblSalaries[[#This Row],[Years of Experience]]&lt;20,"&lt;20"," &gt;20"))))</f>
        <v>&lt;5</v>
      </c>
      <c r="R1476" s="14">
        <v>1459</v>
      </c>
      <c r="S1476" s="14">
        <f>VLOOKUP(tblSalaries[[#This Row],[clean Country]],Table3[[Country]:[GNI]],2,FALSE)</f>
        <v>3400</v>
      </c>
      <c r="T1476" s="18">
        <f>tblSalaries[[#This Row],[Salary in USD]]/tblSalaries[[#This Row],[PPP GNI]]</f>
        <v>3.3939794157243486</v>
      </c>
      <c r="U1476" s="27">
        <f>IF(ISNUMBER(VLOOKUP(tblSalaries[[#This Row],[clean Country]],calc!$B$22:$C$127,2,TRUE)),tblSalaries[[#This Row],[Salary in USD]],0.001)</f>
        <v>11539.530013462785</v>
      </c>
    </row>
    <row r="1477" spans="2:21" ht="15" customHeight="1" x14ac:dyDescent="0.25">
      <c r="B1477" s="6" t="s">
        <v>3328</v>
      </c>
      <c r="C1477" s="7">
        <v>41058.774421296293</v>
      </c>
      <c r="D1477" s="8" t="s">
        <v>1512</v>
      </c>
      <c r="E1477" s="6">
        <v>9067</v>
      </c>
      <c r="F1477" s="6" t="s">
        <v>22</v>
      </c>
      <c r="G1477" s="9">
        <f>tblSalaries[[#This Row],[clean Salary (in local currency)]]*VLOOKUP(tblSalaries[[#This Row],[Currency]],tblXrate[],2,FALSE)</f>
        <v>11518.711713336908</v>
      </c>
      <c r="H1477" s="6" t="s">
        <v>1513</v>
      </c>
      <c r="I1477" s="6" t="s">
        <v>20</v>
      </c>
      <c r="J1477" s="6" t="s">
        <v>38</v>
      </c>
      <c r="K1477" s="6" t="str">
        <f>VLOOKUP(tblSalaries[[#This Row],[Where do you work]],tblCountries[[Actual]:[Mapping]],2,FALSE)</f>
        <v>Hungary</v>
      </c>
      <c r="L1477" s="6" t="str">
        <f>VLOOKUP(tblSalaries[[#This Row],[clean Country]],tblCountries[[Mapping]:[Region]],2,FALSE)</f>
        <v>Europe</v>
      </c>
      <c r="M1477" s="6">
        <f>VLOOKUP(tblSalaries[[#This Row],[clean Country]],tblCountries[[Mapping]:[geo_latitude]],3,FALSE)</f>
        <v>19.412234407010001</v>
      </c>
      <c r="N1477" s="6">
        <f>VLOOKUP(tblSalaries[[#This Row],[clean Country]],tblCountries[[Mapping]:[geo_latitude]],4,FALSE)</f>
        <v>47.165332102784703</v>
      </c>
      <c r="O1477" s="6" t="s">
        <v>18</v>
      </c>
      <c r="P1477" s="6">
        <v>3</v>
      </c>
      <c r="Q1477" s="6" t="str">
        <f>IF(tblSalaries[[#This Row],[Years of Experience]]&lt;5,"&lt;5",IF(tblSalaries[[#This Row],[Years of Experience]]&lt;10,"&lt;10",IF(tblSalaries[[#This Row],[Years of Experience]]&lt;15,"&lt;15",IF(tblSalaries[[#This Row],[Years of Experience]]&lt;20,"&lt;20"," &gt;20"))))</f>
        <v>&lt;5</v>
      </c>
      <c r="R1477" s="14">
        <v>1460</v>
      </c>
      <c r="S1477" s="14">
        <f>VLOOKUP(tblSalaries[[#This Row],[clean Country]],Table3[[Country]:[GNI]],2,FALSE)</f>
        <v>19550</v>
      </c>
      <c r="T1477" s="18">
        <f>tblSalaries[[#This Row],[Salary in USD]]/tblSalaries[[#This Row],[PPP GNI]]</f>
        <v>0.58919241500444541</v>
      </c>
      <c r="U1477" s="27">
        <f>IF(ISNUMBER(VLOOKUP(tblSalaries[[#This Row],[clean Country]],calc!$B$22:$C$127,2,TRUE)),tblSalaries[[#This Row],[Salary in USD]],0.001)</f>
        <v>11518.711713336908</v>
      </c>
    </row>
    <row r="1478" spans="2:21" ht="15" customHeight="1" x14ac:dyDescent="0.25">
      <c r="B1478" s="6" t="s">
        <v>3241</v>
      </c>
      <c r="C1478" s="7">
        <v>41058.342430555553</v>
      </c>
      <c r="D1478" s="8" t="s">
        <v>1412</v>
      </c>
      <c r="E1478" s="6">
        <v>36000</v>
      </c>
      <c r="F1478" s="6" t="s">
        <v>3939</v>
      </c>
      <c r="G1478" s="9">
        <f>tblSalaries[[#This Row],[clean Salary (in local currency)]]*VLOOKUP(tblSalaries[[#This Row],[Currency]],tblXrate[],2,FALSE)</f>
        <v>11404.820437438224</v>
      </c>
      <c r="H1478" s="6" t="s">
        <v>1413</v>
      </c>
      <c r="I1478" s="6" t="s">
        <v>279</v>
      </c>
      <c r="J1478" s="6" t="s">
        <v>1131</v>
      </c>
      <c r="K1478" s="6" t="str">
        <f>VLOOKUP(tblSalaries[[#This Row],[Where do you work]],tblCountries[[Actual]:[Mapping]],2,FALSE)</f>
        <v>malaysia</v>
      </c>
      <c r="L1478" s="6" t="str">
        <f>VLOOKUP(tblSalaries[[#This Row],[clean Country]],tblCountries[[Mapping]:[Region]],2,FALSE)</f>
        <v>Asia</v>
      </c>
      <c r="M1478" s="6">
        <f>VLOOKUP(tblSalaries[[#This Row],[clean Country]],tblCountries[[Mapping]:[geo_latitude]],3,FALSE)</f>
        <v>109.53118856002099</v>
      </c>
      <c r="N1478" s="6">
        <f>VLOOKUP(tblSalaries[[#This Row],[clean Country]],tblCountries[[Mapping]:[geo_latitude]],4,FALSE)</f>
        <v>3.9161170879931002</v>
      </c>
      <c r="O1478" s="6" t="s">
        <v>9</v>
      </c>
      <c r="P1478" s="6">
        <v>2</v>
      </c>
      <c r="Q1478" s="6" t="str">
        <f>IF(tblSalaries[[#This Row],[Years of Experience]]&lt;5,"&lt;5",IF(tblSalaries[[#This Row],[Years of Experience]]&lt;10,"&lt;10",IF(tblSalaries[[#This Row],[Years of Experience]]&lt;15,"&lt;15",IF(tblSalaries[[#This Row],[Years of Experience]]&lt;20,"&lt;20"," &gt;20"))))</f>
        <v>&lt;5</v>
      </c>
      <c r="R1478" s="14">
        <v>1461</v>
      </c>
      <c r="S1478" s="14">
        <f>VLOOKUP(tblSalaries[[#This Row],[clean Country]],Table3[[Country]:[GNI]],2,FALSE)</f>
        <v>14220</v>
      </c>
      <c r="T1478" s="18">
        <f>tblSalaries[[#This Row],[Salary in USD]]/tblSalaries[[#This Row],[PPP GNI]]</f>
        <v>0.80202675368763887</v>
      </c>
      <c r="U1478" s="27">
        <f>IF(ISNUMBER(VLOOKUP(tblSalaries[[#This Row],[clean Country]],calc!$B$22:$C$127,2,TRUE)),tblSalaries[[#This Row],[Salary in USD]],0.001)</f>
        <v>11404.820437438224</v>
      </c>
    </row>
    <row r="1479" spans="2:21" ht="15" customHeight="1" x14ac:dyDescent="0.25">
      <c r="B1479" s="6" t="s">
        <v>2349</v>
      </c>
      <c r="C1479" s="7">
        <v>41055.069502314815</v>
      </c>
      <c r="D1479" s="8">
        <v>950</v>
      </c>
      <c r="E1479" s="6">
        <v>11400</v>
      </c>
      <c r="F1479" s="6" t="s">
        <v>6</v>
      </c>
      <c r="G1479" s="9">
        <f>tblSalaries[[#This Row],[clean Salary (in local currency)]]*VLOOKUP(tblSalaries[[#This Row],[Currency]],tblXrate[],2,FALSE)</f>
        <v>11400</v>
      </c>
      <c r="H1479" s="6" t="s">
        <v>430</v>
      </c>
      <c r="I1479" s="6" t="s">
        <v>356</v>
      </c>
      <c r="J1479" s="6" t="s">
        <v>143</v>
      </c>
      <c r="K1479" s="6" t="str">
        <f>VLOOKUP(tblSalaries[[#This Row],[Where do you work]],tblCountries[[Actual]:[Mapping]],2,FALSE)</f>
        <v>Brazil</v>
      </c>
      <c r="L1479" s="6" t="str">
        <f>VLOOKUP(tblSalaries[[#This Row],[clean Country]],tblCountries[[Mapping]:[Region]],2,FALSE)</f>
        <v>Latin America</v>
      </c>
      <c r="M1479" s="6">
        <f>VLOOKUP(tblSalaries[[#This Row],[clean Country]],tblCountries[[Mapping]:[geo_latitude]],3,FALSE)</f>
        <v>-52.856287736986999</v>
      </c>
      <c r="N1479" s="6">
        <f>VLOOKUP(tblSalaries[[#This Row],[clean Country]],tblCountries[[Mapping]:[geo_latitude]],4,FALSE)</f>
        <v>-10.840474551047899</v>
      </c>
      <c r="O1479" s="6" t="s">
        <v>9</v>
      </c>
      <c r="P1479" s="6"/>
      <c r="Q1479" s="6" t="str">
        <f>IF(tblSalaries[[#This Row],[Years of Experience]]&lt;5,"&lt;5",IF(tblSalaries[[#This Row],[Years of Experience]]&lt;10,"&lt;10",IF(tblSalaries[[#This Row],[Years of Experience]]&lt;15,"&lt;15",IF(tblSalaries[[#This Row],[Years of Experience]]&lt;20,"&lt;20"," &gt;20"))))</f>
        <v>&lt;5</v>
      </c>
      <c r="R1479" s="14">
        <v>1462</v>
      </c>
      <c r="S1479" s="14">
        <f>VLOOKUP(tblSalaries[[#This Row],[clean Country]],Table3[[Country]:[GNI]],2,FALSE)</f>
        <v>11000</v>
      </c>
      <c r="T1479" s="18">
        <f>tblSalaries[[#This Row],[Salary in USD]]/tblSalaries[[#This Row],[PPP GNI]]</f>
        <v>1.0363636363636364</v>
      </c>
      <c r="U1479" s="27">
        <f>IF(ISNUMBER(VLOOKUP(tblSalaries[[#This Row],[clean Country]],calc!$B$22:$C$127,2,TRUE)),tblSalaries[[#This Row],[Salary in USD]],0.001)</f>
        <v>11400</v>
      </c>
    </row>
    <row r="1480" spans="2:21" ht="15" customHeight="1" x14ac:dyDescent="0.25">
      <c r="B1480" s="6" t="s">
        <v>2999</v>
      </c>
      <c r="C1480" s="7">
        <v>41057.48542824074</v>
      </c>
      <c r="D1480" s="8" t="s">
        <v>1148</v>
      </c>
      <c r="E1480" s="6">
        <v>640000</v>
      </c>
      <c r="F1480" s="6" t="s">
        <v>40</v>
      </c>
      <c r="G1480" s="9">
        <f>tblSalaries[[#This Row],[clean Salary (in local currency)]]*VLOOKUP(tblSalaries[[#This Row],[Currency]],tblXrate[],2,FALSE)</f>
        <v>11397.066679963244</v>
      </c>
      <c r="H1480" s="6" t="s">
        <v>1149</v>
      </c>
      <c r="I1480" s="6" t="s">
        <v>20</v>
      </c>
      <c r="J1480" s="6" t="s">
        <v>8</v>
      </c>
      <c r="K1480" s="6" t="str">
        <f>VLOOKUP(tblSalaries[[#This Row],[Where do you work]],tblCountries[[Actual]:[Mapping]],2,FALSE)</f>
        <v>India</v>
      </c>
      <c r="L1480" s="6" t="str">
        <f>VLOOKUP(tblSalaries[[#This Row],[clean Country]],tblCountries[[Mapping]:[Region]],2,FALSE)</f>
        <v>Asia</v>
      </c>
      <c r="M1480" s="6">
        <f>VLOOKUP(tblSalaries[[#This Row],[clean Country]],tblCountries[[Mapping]:[geo_latitude]],3,FALSE)</f>
        <v>79.718824157759499</v>
      </c>
      <c r="N1480" s="6">
        <f>VLOOKUP(tblSalaries[[#This Row],[clean Country]],tblCountries[[Mapping]:[geo_latitude]],4,FALSE)</f>
        <v>22.134914550529199</v>
      </c>
      <c r="O1480" s="6" t="s">
        <v>13</v>
      </c>
      <c r="P1480" s="6">
        <v>6</v>
      </c>
      <c r="Q1480" s="6" t="str">
        <f>IF(tblSalaries[[#This Row],[Years of Experience]]&lt;5,"&lt;5",IF(tblSalaries[[#This Row],[Years of Experience]]&lt;10,"&lt;10",IF(tblSalaries[[#This Row],[Years of Experience]]&lt;15,"&lt;15",IF(tblSalaries[[#This Row],[Years of Experience]]&lt;20,"&lt;20"," &gt;20"))))</f>
        <v>&lt;10</v>
      </c>
      <c r="R1480" s="14">
        <v>1463</v>
      </c>
      <c r="S1480" s="14">
        <f>VLOOKUP(tblSalaries[[#This Row],[clean Country]],Table3[[Country]:[GNI]],2,FALSE)</f>
        <v>3400</v>
      </c>
      <c r="T1480" s="18">
        <f>tblSalaries[[#This Row],[Salary in USD]]/tblSalaries[[#This Row],[PPP GNI]]</f>
        <v>3.3520784352833068</v>
      </c>
      <c r="U1480" s="27">
        <f>IF(ISNUMBER(VLOOKUP(tblSalaries[[#This Row],[clean Country]],calc!$B$22:$C$127,2,TRUE)),tblSalaries[[#This Row],[Salary in USD]],0.001)</f>
        <v>11397.066679963244</v>
      </c>
    </row>
    <row r="1481" spans="2:21" ht="15" customHeight="1" x14ac:dyDescent="0.25">
      <c r="B1481" s="6" t="s">
        <v>2706</v>
      </c>
      <c r="C1481" s="7">
        <v>41055.595960648148</v>
      </c>
      <c r="D1481" s="8">
        <v>636000</v>
      </c>
      <c r="E1481" s="6">
        <v>636000</v>
      </c>
      <c r="F1481" s="6" t="s">
        <v>40</v>
      </c>
      <c r="G1481" s="9">
        <f>tblSalaries[[#This Row],[clean Salary (in local currency)]]*VLOOKUP(tblSalaries[[#This Row],[Currency]],tblXrate[],2,FALSE)</f>
        <v>11325.835013213473</v>
      </c>
      <c r="H1481" s="6" t="s">
        <v>815</v>
      </c>
      <c r="I1481" s="6" t="s">
        <v>52</v>
      </c>
      <c r="J1481" s="6" t="s">
        <v>8</v>
      </c>
      <c r="K1481" s="6" t="str">
        <f>VLOOKUP(tblSalaries[[#This Row],[Where do you work]],tblCountries[[Actual]:[Mapping]],2,FALSE)</f>
        <v>India</v>
      </c>
      <c r="L1481" s="6" t="str">
        <f>VLOOKUP(tblSalaries[[#This Row],[clean Country]],tblCountries[[Mapping]:[Region]],2,FALSE)</f>
        <v>Asia</v>
      </c>
      <c r="M1481" s="6">
        <f>VLOOKUP(tblSalaries[[#This Row],[clean Country]],tblCountries[[Mapping]:[geo_latitude]],3,FALSE)</f>
        <v>79.718824157759499</v>
      </c>
      <c r="N1481" s="6">
        <f>VLOOKUP(tblSalaries[[#This Row],[clean Country]],tblCountries[[Mapping]:[geo_latitude]],4,FALSE)</f>
        <v>22.134914550529199</v>
      </c>
      <c r="O1481" s="6" t="s">
        <v>9</v>
      </c>
      <c r="P1481" s="6">
        <v>2</v>
      </c>
      <c r="Q1481" s="6" t="str">
        <f>IF(tblSalaries[[#This Row],[Years of Experience]]&lt;5,"&lt;5",IF(tblSalaries[[#This Row],[Years of Experience]]&lt;10,"&lt;10",IF(tblSalaries[[#This Row],[Years of Experience]]&lt;15,"&lt;15",IF(tblSalaries[[#This Row],[Years of Experience]]&lt;20,"&lt;20"," &gt;20"))))</f>
        <v>&lt;5</v>
      </c>
      <c r="R1481" s="14">
        <v>1464</v>
      </c>
      <c r="S1481" s="14">
        <f>VLOOKUP(tblSalaries[[#This Row],[clean Country]],Table3[[Country]:[GNI]],2,FALSE)</f>
        <v>3400</v>
      </c>
      <c r="T1481" s="18">
        <f>tblSalaries[[#This Row],[Salary in USD]]/tblSalaries[[#This Row],[PPP GNI]]</f>
        <v>3.3311279450627862</v>
      </c>
      <c r="U1481" s="27">
        <f>IF(ISNUMBER(VLOOKUP(tblSalaries[[#This Row],[clean Country]],calc!$B$22:$C$127,2,TRUE)),tblSalaries[[#This Row],[Salary in USD]],0.001)</f>
        <v>11325.835013213473</v>
      </c>
    </row>
    <row r="1482" spans="2:21" ht="15" customHeight="1" x14ac:dyDescent="0.25">
      <c r="B1482" s="6" t="s">
        <v>2775</v>
      </c>
      <c r="C1482" s="7">
        <v>41055.797164351854</v>
      </c>
      <c r="D1482" s="8">
        <v>636000</v>
      </c>
      <c r="E1482" s="6">
        <v>636000</v>
      </c>
      <c r="F1482" s="6" t="s">
        <v>40</v>
      </c>
      <c r="G1482" s="9">
        <f>tblSalaries[[#This Row],[clean Salary (in local currency)]]*VLOOKUP(tblSalaries[[#This Row],[Currency]],tblXrate[],2,FALSE)</f>
        <v>11325.835013213473</v>
      </c>
      <c r="H1482" s="6" t="s">
        <v>564</v>
      </c>
      <c r="I1482" s="6" t="s">
        <v>52</v>
      </c>
      <c r="J1482" s="6" t="s">
        <v>8</v>
      </c>
      <c r="K1482" s="6" t="str">
        <f>VLOOKUP(tblSalaries[[#This Row],[Where do you work]],tblCountries[[Actual]:[Mapping]],2,FALSE)</f>
        <v>India</v>
      </c>
      <c r="L1482" s="6" t="str">
        <f>VLOOKUP(tblSalaries[[#This Row],[clean Country]],tblCountries[[Mapping]:[Region]],2,FALSE)</f>
        <v>Asia</v>
      </c>
      <c r="M1482" s="6">
        <f>VLOOKUP(tblSalaries[[#This Row],[clean Country]],tblCountries[[Mapping]:[geo_latitude]],3,FALSE)</f>
        <v>79.718824157759499</v>
      </c>
      <c r="N1482" s="6">
        <f>VLOOKUP(tblSalaries[[#This Row],[clean Country]],tblCountries[[Mapping]:[geo_latitude]],4,FALSE)</f>
        <v>22.134914550529199</v>
      </c>
      <c r="O1482" s="6" t="s">
        <v>9</v>
      </c>
      <c r="P1482" s="6">
        <v>7</v>
      </c>
      <c r="Q1482" s="6" t="str">
        <f>IF(tblSalaries[[#This Row],[Years of Experience]]&lt;5,"&lt;5",IF(tblSalaries[[#This Row],[Years of Experience]]&lt;10,"&lt;10",IF(tblSalaries[[#This Row],[Years of Experience]]&lt;15,"&lt;15",IF(tblSalaries[[#This Row],[Years of Experience]]&lt;20,"&lt;20"," &gt;20"))))</f>
        <v>&lt;10</v>
      </c>
      <c r="R1482" s="14">
        <v>1465</v>
      </c>
      <c r="S1482" s="14">
        <f>VLOOKUP(tblSalaries[[#This Row],[clean Country]],Table3[[Country]:[GNI]],2,FALSE)</f>
        <v>3400</v>
      </c>
      <c r="T1482" s="18">
        <f>tblSalaries[[#This Row],[Salary in USD]]/tblSalaries[[#This Row],[PPP GNI]]</f>
        <v>3.3311279450627862</v>
      </c>
      <c r="U1482" s="27">
        <f>IF(ISNUMBER(VLOOKUP(tblSalaries[[#This Row],[clean Country]],calc!$B$22:$C$127,2,TRUE)),tblSalaries[[#This Row],[Salary in USD]],0.001)</f>
        <v>11325.835013213473</v>
      </c>
    </row>
    <row r="1483" spans="2:21" ht="15" customHeight="1" x14ac:dyDescent="0.25">
      <c r="B1483" s="6" t="s">
        <v>2386</v>
      </c>
      <c r="C1483" s="7">
        <v>41055.083379629628</v>
      </c>
      <c r="D1483" s="8" t="s">
        <v>468</v>
      </c>
      <c r="E1483" s="6">
        <v>620000</v>
      </c>
      <c r="F1483" s="6" t="s">
        <v>40</v>
      </c>
      <c r="G1483" s="9">
        <f>tblSalaries[[#This Row],[clean Salary (in local currency)]]*VLOOKUP(tblSalaries[[#This Row],[Currency]],tblXrate[],2,FALSE)</f>
        <v>11040.908346214392</v>
      </c>
      <c r="H1483" s="6" t="s">
        <v>469</v>
      </c>
      <c r="I1483" s="6" t="s">
        <v>52</v>
      </c>
      <c r="J1483" s="6" t="s">
        <v>8</v>
      </c>
      <c r="K1483" s="6" t="str">
        <f>VLOOKUP(tblSalaries[[#This Row],[Where do you work]],tblCountries[[Actual]:[Mapping]],2,FALSE)</f>
        <v>India</v>
      </c>
      <c r="L1483" s="6" t="str">
        <f>VLOOKUP(tblSalaries[[#This Row],[clean Country]],tblCountries[[Mapping]:[Region]],2,FALSE)</f>
        <v>Asia</v>
      </c>
      <c r="M1483" s="6">
        <f>VLOOKUP(tblSalaries[[#This Row],[clean Country]],tblCountries[[Mapping]:[geo_latitude]],3,FALSE)</f>
        <v>79.718824157759499</v>
      </c>
      <c r="N1483" s="6">
        <f>VLOOKUP(tblSalaries[[#This Row],[clean Country]],tblCountries[[Mapping]:[geo_latitude]],4,FALSE)</f>
        <v>22.134914550529199</v>
      </c>
      <c r="O1483" s="6" t="s">
        <v>25</v>
      </c>
      <c r="P1483" s="6"/>
      <c r="Q1483" s="6" t="str">
        <f>IF(tblSalaries[[#This Row],[Years of Experience]]&lt;5,"&lt;5",IF(tblSalaries[[#This Row],[Years of Experience]]&lt;10,"&lt;10",IF(tblSalaries[[#This Row],[Years of Experience]]&lt;15,"&lt;15",IF(tblSalaries[[#This Row],[Years of Experience]]&lt;20,"&lt;20"," &gt;20"))))</f>
        <v>&lt;5</v>
      </c>
      <c r="R1483" s="14">
        <v>1466</v>
      </c>
      <c r="S1483" s="14">
        <f>VLOOKUP(tblSalaries[[#This Row],[clean Country]],Table3[[Country]:[GNI]],2,FALSE)</f>
        <v>3400</v>
      </c>
      <c r="T1483" s="18">
        <f>tblSalaries[[#This Row],[Salary in USD]]/tblSalaries[[#This Row],[PPP GNI]]</f>
        <v>3.2473259841807036</v>
      </c>
      <c r="U1483" s="27">
        <f>IF(ISNUMBER(VLOOKUP(tblSalaries[[#This Row],[clean Country]],calc!$B$22:$C$127,2,TRUE)),tblSalaries[[#This Row],[Salary in USD]],0.001)</f>
        <v>11040.908346214392</v>
      </c>
    </row>
    <row r="1484" spans="2:21" ht="15" customHeight="1" x14ac:dyDescent="0.25">
      <c r="B1484" s="6" t="s">
        <v>3441</v>
      </c>
      <c r="C1484" s="7">
        <v>41059.605243055557</v>
      </c>
      <c r="D1484" s="8">
        <v>620000</v>
      </c>
      <c r="E1484" s="6">
        <v>620000</v>
      </c>
      <c r="F1484" s="6" t="s">
        <v>40</v>
      </c>
      <c r="G1484" s="9">
        <f>tblSalaries[[#This Row],[clean Salary (in local currency)]]*VLOOKUP(tblSalaries[[#This Row],[Currency]],tblXrate[],2,FALSE)</f>
        <v>11040.908346214392</v>
      </c>
      <c r="H1484" s="6" t="s">
        <v>1615</v>
      </c>
      <c r="I1484" s="6" t="s">
        <v>20</v>
      </c>
      <c r="J1484" s="6" t="s">
        <v>8</v>
      </c>
      <c r="K1484" s="6" t="str">
        <f>VLOOKUP(tblSalaries[[#This Row],[Where do you work]],tblCountries[[Actual]:[Mapping]],2,FALSE)</f>
        <v>India</v>
      </c>
      <c r="L1484" s="6" t="str">
        <f>VLOOKUP(tblSalaries[[#This Row],[clean Country]],tblCountries[[Mapping]:[Region]],2,FALSE)</f>
        <v>Asia</v>
      </c>
      <c r="M1484" s="6">
        <f>VLOOKUP(tblSalaries[[#This Row],[clean Country]],tblCountries[[Mapping]:[geo_latitude]],3,FALSE)</f>
        <v>79.718824157759499</v>
      </c>
      <c r="N1484" s="6">
        <f>VLOOKUP(tblSalaries[[#This Row],[clean Country]],tblCountries[[Mapping]:[geo_latitude]],4,FALSE)</f>
        <v>22.134914550529199</v>
      </c>
      <c r="O1484" s="6" t="s">
        <v>25</v>
      </c>
      <c r="P1484" s="6">
        <v>5</v>
      </c>
      <c r="Q1484" s="6" t="str">
        <f>IF(tblSalaries[[#This Row],[Years of Experience]]&lt;5,"&lt;5",IF(tblSalaries[[#This Row],[Years of Experience]]&lt;10,"&lt;10",IF(tblSalaries[[#This Row],[Years of Experience]]&lt;15,"&lt;15",IF(tblSalaries[[#This Row],[Years of Experience]]&lt;20,"&lt;20"," &gt;20"))))</f>
        <v>&lt;10</v>
      </c>
      <c r="R1484" s="14">
        <v>1467</v>
      </c>
      <c r="S1484" s="14">
        <f>VLOOKUP(tblSalaries[[#This Row],[clean Country]],Table3[[Country]:[GNI]],2,FALSE)</f>
        <v>3400</v>
      </c>
      <c r="T1484" s="18">
        <f>tblSalaries[[#This Row],[Salary in USD]]/tblSalaries[[#This Row],[PPP GNI]]</f>
        <v>3.2473259841807036</v>
      </c>
      <c r="U1484" s="27">
        <f>IF(ISNUMBER(VLOOKUP(tblSalaries[[#This Row],[clean Country]],calc!$B$22:$C$127,2,TRUE)),tblSalaries[[#This Row],[Salary in USD]],0.001)</f>
        <v>11040.908346214392</v>
      </c>
    </row>
    <row r="1485" spans="2:21" ht="15" customHeight="1" x14ac:dyDescent="0.25">
      <c r="B1485" s="6" t="s">
        <v>2749</v>
      </c>
      <c r="C1485" s="7">
        <v>41055.701481481483</v>
      </c>
      <c r="D1485" s="8" t="s">
        <v>866</v>
      </c>
      <c r="E1485" s="6">
        <v>11000</v>
      </c>
      <c r="F1485" s="6" t="s">
        <v>6</v>
      </c>
      <c r="G1485" s="9">
        <f>tblSalaries[[#This Row],[clean Salary (in local currency)]]*VLOOKUP(tblSalaries[[#This Row],[Currency]],tblXrate[],2,FALSE)</f>
        <v>11000</v>
      </c>
      <c r="H1485" s="6" t="s">
        <v>867</v>
      </c>
      <c r="I1485" s="6" t="s">
        <v>52</v>
      </c>
      <c r="J1485" s="6" t="s">
        <v>716</v>
      </c>
      <c r="K1485" s="6" t="str">
        <f>VLOOKUP(tblSalaries[[#This Row],[Where do you work]],tblCountries[[Actual]:[Mapping]],2,FALSE)</f>
        <v>Sri Lanka</v>
      </c>
      <c r="L1485" s="6" t="str">
        <f>VLOOKUP(tblSalaries[[#This Row],[clean Country]],tblCountries[[Mapping]:[Region]],2,FALSE)</f>
        <v>Asia</v>
      </c>
      <c r="M1485" s="6">
        <f>VLOOKUP(tblSalaries[[#This Row],[clean Country]],tblCountries[[Mapping]:[geo_latitude]],3,FALSE)</f>
        <v>80.833844200000001</v>
      </c>
      <c r="N1485" s="6">
        <f>VLOOKUP(tblSalaries[[#This Row],[clean Country]],tblCountries[[Mapping]:[geo_latitude]],4,FALSE)</f>
        <v>7.9090562000000002</v>
      </c>
      <c r="O1485" s="6" t="s">
        <v>13</v>
      </c>
      <c r="P1485" s="6">
        <v>4.5</v>
      </c>
      <c r="Q1485" s="6" t="str">
        <f>IF(tblSalaries[[#This Row],[Years of Experience]]&lt;5,"&lt;5",IF(tblSalaries[[#This Row],[Years of Experience]]&lt;10,"&lt;10",IF(tblSalaries[[#This Row],[Years of Experience]]&lt;15,"&lt;15",IF(tblSalaries[[#This Row],[Years of Experience]]&lt;20,"&lt;20"," &gt;20"))))</f>
        <v>&lt;5</v>
      </c>
      <c r="R1485" s="14">
        <v>1468</v>
      </c>
      <c r="S1485" s="14">
        <f>VLOOKUP(tblSalaries[[#This Row],[clean Country]],Table3[[Country]:[GNI]],2,FALSE)</f>
        <v>5010</v>
      </c>
      <c r="T1485" s="18">
        <f>tblSalaries[[#This Row],[Salary in USD]]/tblSalaries[[#This Row],[PPP GNI]]</f>
        <v>2.1956087824351296</v>
      </c>
      <c r="U1485" s="27">
        <f>IF(ISNUMBER(VLOOKUP(tblSalaries[[#This Row],[clean Country]],calc!$B$22:$C$127,2,TRUE)),tblSalaries[[#This Row],[Salary in USD]],0.001)</f>
        <v>11000</v>
      </c>
    </row>
    <row r="1486" spans="2:21" ht="15" customHeight="1" x14ac:dyDescent="0.25">
      <c r="B1486" s="6" t="s">
        <v>3546</v>
      </c>
      <c r="C1486" s="7">
        <v>41061.197557870371</v>
      </c>
      <c r="D1486" s="8">
        <v>11000</v>
      </c>
      <c r="E1486" s="6">
        <v>11000</v>
      </c>
      <c r="F1486" s="6" t="s">
        <v>6</v>
      </c>
      <c r="G1486" s="9">
        <f>tblSalaries[[#This Row],[clean Salary (in local currency)]]*VLOOKUP(tblSalaries[[#This Row],[Currency]],tblXrate[],2,FALSE)</f>
        <v>11000</v>
      </c>
      <c r="H1486" s="6" t="s">
        <v>754</v>
      </c>
      <c r="I1486" s="6" t="s">
        <v>52</v>
      </c>
      <c r="J1486" s="6" t="s">
        <v>1031</v>
      </c>
      <c r="K1486" s="6" t="str">
        <f>VLOOKUP(tblSalaries[[#This Row],[Where do you work]],tblCountries[[Actual]:[Mapping]],2,FALSE)</f>
        <v>Mexico</v>
      </c>
      <c r="L1486" s="6" t="str">
        <f>VLOOKUP(tblSalaries[[#This Row],[clean Country]],tblCountries[[Mapping]:[Region]],2,FALSE)</f>
        <v>Latin America</v>
      </c>
      <c r="M1486" s="6">
        <f>VLOOKUP(tblSalaries[[#This Row],[clean Country]],tblCountries[[Mapping]:[geo_latitude]],3,FALSE)</f>
        <v>-103.373900728424</v>
      </c>
      <c r="N1486" s="6">
        <f>VLOOKUP(tblSalaries[[#This Row],[clean Country]],tblCountries[[Mapping]:[geo_latitude]],4,FALSE)</f>
        <v>23.996424387451</v>
      </c>
      <c r="O1486" s="6" t="s">
        <v>9</v>
      </c>
      <c r="P1486" s="6">
        <v>2</v>
      </c>
      <c r="Q1486" s="6" t="str">
        <f>IF(tblSalaries[[#This Row],[Years of Experience]]&lt;5,"&lt;5",IF(tblSalaries[[#This Row],[Years of Experience]]&lt;10,"&lt;10",IF(tblSalaries[[#This Row],[Years of Experience]]&lt;15,"&lt;15",IF(tblSalaries[[#This Row],[Years of Experience]]&lt;20,"&lt;20"," &gt;20"))))</f>
        <v>&lt;5</v>
      </c>
      <c r="R1486" s="14">
        <v>1469</v>
      </c>
      <c r="S1486" s="14">
        <f>VLOOKUP(tblSalaries[[#This Row],[clean Country]],Table3[[Country]:[GNI]],2,FALSE)</f>
        <v>14400</v>
      </c>
      <c r="T1486" s="18">
        <f>tblSalaries[[#This Row],[Salary in USD]]/tblSalaries[[#This Row],[PPP GNI]]</f>
        <v>0.76388888888888884</v>
      </c>
      <c r="U1486" s="27">
        <f>IF(ISNUMBER(VLOOKUP(tblSalaries[[#This Row],[clean Country]],calc!$B$22:$C$127,2,TRUE)),tblSalaries[[#This Row],[Salary in USD]],0.001)</f>
        <v>11000</v>
      </c>
    </row>
    <row r="1487" spans="2:21" ht="15" customHeight="1" x14ac:dyDescent="0.25">
      <c r="B1487" s="6" t="s">
        <v>3638</v>
      </c>
      <c r="C1487" s="7">
        <v>41064.985208333332</v>
      </c>
      <c r="D1487" s="8" t="s">
        <v>1807</v>
      </c>
      <c r="E1487" s="6">
        <v>11000</v>
      </c>
      <c r="F1487" s="6" t="s">
        <v>6</v>
      </c>
      <c r="G1487" s="9">
        <f>tblSalaries[[#This Row],[clean Salary (in local currency)]]*VLOOKUP(tblSalaries[[#This Row],[Currency]],tblXrate[],2,FALSE)</f>
        <v>11000</v>
      </c>
      <c r="H1487" s="6" t="s">
        <v>1808</v>
      </c>
      <c r="I1487" s="6" t="s">
        <v>20</v>
      </c>
      <c r="J1487" s="6" t="s">
        <v>1809</v>
      </c>
      <c r="K1487" s="6" t="str">
        <f>VLOOKUP(tblSalaries[[#This Row],[Where do you work]],tblCountries[[Actual]:[Mapping]],2,FALSE)</f>
        <v>Tunisia</v>
      </c>
      <c r="L1487" s="6" t="str">
        <f>VLOOKUP(tblSalaries[[#This Row],[clean Country]],tblCountries[[Mapping]:[Region]],2,FALSE)</f>
        <v>MENA</v>
      </c>
      <c r="M1487" s="6">
        <f>VLOOKUP(tblSalaries[[#This Row],[clean Country]],tblCountries[[Mapping]:[geo_latitude]],3,FALSE)</f>
        <v>9.6637587116630108</v>
      </c>
      <c r="N1487" s="6">
        <f>VLOOKUP(tblSalaries[[#This Row],[clean Country]],tblCountries[[Mapping]:[geo_latitude]],4,FALSE)</f>
        <v>34.247971412344803</v>
      </c>
      <c r="O1487" s="6" t="s">
        <v>9</v>
      </c>
      <c r="P1487" s="6">
        <v>8</v>
      </c>
      <c r="Q1487" s="6" t="str">
        <f>IF(tblSalaries[[#This Row],[Years of Experience]]&lt;5,"&lt;5",IF(tblSalaries[[#This Row],[Years of Experience]]&lt;10,"&lt;10",IF(tblSalaries[[#This Row],[Years of Experience]]&lt;15,"&lt;15",IF(tblSalaries[[#This Row],[Years of Experience]]&lt;20,"&lt;20"," &gt;20"))))</f>
        <v>&lt;10</v>
      </c>
      <c r="R1487" s="14">
        <v>1470</v>
      </c>
      <c r="S1487" s="14">
        <f>VLOOKUP(tblSalaries[[#This Row],[clean Country]],Table3[[Country]:[GNI]],2,FALSE)</f>
        <v>9060</v>
      </c>
      <c r="T1487" s="18">
        <f>tblSalaries[[#This Row],[Salary in USD]]/tblSalaries[[#This Row],[PPP GNI]]</f>
        <v>1.2141280353200883</v>
      </c>
      <c r="U1487" s="27">
        <f>IF(ISNUMBER(VLOOKUP(tblSalaries[[#This Row],[clean Country]],calc!$B$22:$C$127,2,TRUE)),tblSalaries[[#This Row],[Salary in USD]],0.001)</f>
        <v>11000</v>
      </c>
    </row>
    <row r="1488" spans="2:21" ht="15" customHeight="1" x14ac:dyDescent="0.25">
      <c r="B1488" s="6" t="s">
        <v>3757</v>
      </c>
      <c r="C1488" s="7">
        <v>41071.830972222226</v>
      </c>
      <c r="D1488" s="8">
        <v>11000</v>
      </c>
      <c r="E1488" s="6">
        <v>11000</v>
      </c>
      <c r="F1488" s="6" t="s">
        <v>6</v>
      </c>
      <c r="G1488" s="9">
        <f>tblSalaries[[#This Row],[clean Salary (in local currency)]]*VLOOKUP(tblSalaries[[#This Row],[Currency]],tblXrate[],2,FALSE)</f>
        <v>11000</v>
      </c>
      <c r="H1488" s="6" t="s">
        <v>1500</v>
      </c>
      <c r="I1488" s="6" t="s">
        <v>20</v>
      </c>
      <c r="J1488" s="6" t="s">
        <v>8</v>
      </c>
      <c r="K1488" s="6" t="str">
        <f>VLOOKUP(tblSalaries[[#This Row],[Where do you work]],tblCountries[[Actual]:[Mapping]],2,FALSE)</f>
        <v>India</v>
      </c>
      <c r="L1488" s="6" t="str">
        <f>VLOOKUP(tblSalaries[[#This Row],[clean Country]],tblCountries[[Mapping]:[Region]],2,FALSE)</f>
        <v>Asia</v>
      </c>
      <c r="M1488" s="6">
        <f>VLOOKUP(tblSalaries[[#This Row],[clean Country]],tblCountries[[Mapping]:[geo_latitude]],3,FALSE)</f>
        <v>79.718824157759499</v>
      </c>
      <c r="N1488" s="6">
        <f>VLOOKUP(tblSalaries[[#This Row],[clean Country]],tblCountries[[Mapping]:[geo_latitude]],4,FALSE)</f>
        <v>22.134914550529199</v>
      </c>
      <c r="O1488" s="6" t="s">
        <v>9</v>
      </c>
      <c r="P1488" s="6">
        <v>2</v>
      </c>
      <c r="Q1488" s="6" t="str">
        <f>IF(tblSalaries[[#This Row],[Years of Experience]]&lt;5,"&lt;5",IF(tblSalaries[[#This Row],[Years of Experience]]&lt;10,"&lt;10",IF(tblSalaries[[#This Row],[Years of Experience]]&lt;15,"&lt;15",IF(tblSalaries[[#This Row],[Years of Experience]]&lt;20,"&lt;20"," &gt;20"))))</f>
        <v>&lt;5</v>
      </c>
      <c r="R1488" s="14">
        <v>1471</v>
      </c>
      <c r="S1488" s="14">
        <f>VLOOKUP(tblSalaries[[#This Row],[clean Country]],Table3[[Country]:[GNI]],2,FALSE)</f>
        <v>3400</v>
      </c>
      <c r="T1488" s="18">
        <f>tblSalaries[[#This Row],[Salary in USD]]/tblSalaries[[#This Row],[PPP GNI]]</f>
        <v>3.2352941176470589</v>
      </c>
      <c r="U1488" s="27">
        <f>IF(ISNUMBER(VLOOKUP(tblSalaries[[#This Row],[clean Country]],calc!$B$22:$C$127,2,TRUE)),tblSalaries[[#This Row],[Salary in USD]],0.001)</f>
        <v>11000</v>
      </c>
    </row>
    <row r="1489" spans="2:21" ht="15" customHeight="1" x14ac:dyDescent="0.25">
      <c r="B1489" s="6" t="s">
        <v>3828</v>
      </c>
      <c r="C1489" s="7">
        <v>41075.833634259259</v>
      </c>
      <c r="D1489" s="8">
        <v>11000</v>
      </c>
      <c r="E1489" s="6">
        <v>11000</v>
      </c>
      <c r="F1489" s="6" t="s">
        <v>6</v>
      </c>
      <c r="G1489" s="9">
        <f>tblSalaries[[#This Row],[clean Salary (in local currency)]]*VLOOKUP(tblSalaries[[#This Row],[Currency]],tblXrate[],2,FALSE)</f>
        <v>11000</v>
      </c>
      <c r="H1489" s="6" t="s">
        <v>1939</v>
      </c>
      <c r="I1489" s="6" t="s">
        <v>52</v>
      </c>
      <c r="J1489" s="6" t="s">
        <v>8</v>
      </c>
      <c r="K1489" s="6" t="str">
        <f>VLOOKUP(tblSalaries[[#This Row],[Where do you work]],tblCountries[[Actual]:[Mapping]],2,FALSE)</f>
        <v>India</v>
      </c>
      <c r="L1489" s="6" t="str">
        <f>VLOOKUP(tblSalaries[[#This Row],[clean Country]],tblCountries[[Mapping]:[Region]],2,FALSE)</f>
        <v>Asia</v>
      </c>
      <c r="M1489" s="6">
        <f>VLOOKUP(tblSalaries[[#This Row],[clean Country]],tblCountries[[Mapping]:[geo_latitude]],3,FALSE)</f>
        <v>79.718824157759499</v>
      </c>
      <c r="N1489" s="6">
        <f>VLOOKUP(tblSalaries[[#This Row],[clean Country]],tblCountries[[Mapping]:[geo_latitude]],4,FALSE)</f>
        <v>22.134914550529199</v>
      </c>
      <c r="O1489" s="6" t="s">
        <v>13</v>
      </c>
      <c r="P1489" s="6">
        <v>8</v>
      </c>
      <c r="Q1489" s="6" t="str">
        <f>IF(tblSalaries[[#This Row],[Years of Experience]]&lt;5,"&lt;5",IF(tblSalaries[[#This Row],[Years of Experience]]&lt;10,"&lt;10",IF(tblSalaries[[#This Row],[Years of Experience]]&lt;15,"&lt;15",IF(tblSalaries[[#This Row],[Years of Experience]]&lt;20,"&lt;20"," &gt;20"))))</f>
        <v>&lt;10</v>
      </c>
      <c r="R1489" s="14">
        <v>1472</v>
      </c>
      <c r="S1489" s="14">
        <f>VLOOKUP(tblSalaries[[#This Row],[clean Country]],Table3[[Country]:[GNI]],2,FALSE)</f>
        <v>3400</v>
      </c>
      <c r="T1489" s="18">
        <f>tblSalaries[[#This Row],[Salary in USD]]/tblSalaries[[#This Row],[PPP GNI]]</f>
        <v>3.2352941176470589</v>
      </c>
      <c r="U1489" s="27">
        <f>IF(ISNUMBER(VLOOKUP(tblSalaries[[#This Row],[clean Country]],calc!$B$22:$C$127,2,TRUE)),tblSalaries[[#This Row],[Salary in USD]],0.001)</f>
        <v>11000</v>
      </c>
    </row>
    <row r="1490" spans="2:21" ht="15" customHeight="1" x14ac:dyDescent="0.25">
      <c r="B1490" s="6" t="s">
        <v>2318</v>
      </c>
      <c r="C1490" s="7">
        <v>41055.060150462959</v>
      </c>
      <c r="D1490" s="8" t="s">
        <v>390</v>
      </c>
      <c r="E1490" s="6">
        <v>150000</v>
      </c>
      <c r="F1490" s="6" t="s">
        <v>391</v>
      </c>
      <c r="G1490" s="9">
        <f>tblSalaries[[#This Row],[clean Salary (in local currency)]]*VLOOKUP(tblSalaries[[#This Row],[Currency]],tblXrate[],2,FALSE)</f>
        <v>10956.982885192734</v>
      </c>
      <c r="H1490" s="6" t="s">
        <v>392</v>
      </c>
      <c r="I1490" s="6" t="s">
        <v>20</v>
      </c>
      <c r="J1490" s="6" t="s">
        <v>166</v>
      </c>
      <c r="K1490" s="6" t="str">
        <f>VLOOKUP(tblSalaries[[#This Row],[Where do you work]],tblCountries[[Actual]:[Mapping]],2,FALSE)</f>
        <v>Mexico</v>
      </c>
      <c r="L1490" s="6" t="str">
        <f>VLOOKUP(tblSalaries[[#This Row],[clean Country]],tblCountries[[Mapping]:[Region]],2,FALSE)</f>
        <v>Latin America</v>
      </c>
      <c r="M1490" s="6">
        <f>VLOOKUP(tblSalaries[[#This Row],[clean Country]],tblCountries[[Mapping]:[geo_latitude]],3,FALSE)</f>
        <v>-103.373900728424</v>
      </c>
      <c r="N1490" s="6">
        <f>VLOOKUP(tblSalaries[[#This Row],[clean Country]],tblCountries[[Mapping]:[geo_latitude]],4,FALSE)</f>
        <v>23.996424387451</v>
      </c>
      <c r="O1490" s="6" t="s">
        <v>13</v>
      </c>
      <c r="P1490" s="6"/>
      <c r="Q1490" s="6" t="str">
        <f>IF(tblSalaries[[#This Row],[Years of Experience]]&lt;5,"&lt;5",IF(tblSalaries[[#This Row],[Years of Experience]]&lt;10,"&lt;10",IF(tblSalaries[[#This Row],[Years of Experience]]&lt;15,"&lt;15",IF(tblSalaries[[#This Row],[Years of Experience]]&lt;20,"&lt;20"," &gt;20"))))</f>
        <v>&lt;5</v>
      </c>
      <c r="R1490" s="14">
        <v>1473</v>
      </c>
      <c r="S1490" s="14">
        <f>VLOOKUP(tblSalaries[[#This Row],[clean Country]],Table3[[Country]:[GNI]],2,FALSE)</f>
        <v>14400</v>
      </c>
      <c r="T1490" s="18">
        <f>tblSalaries[[#This Row],[Salary in USD]]/tblSalaries[[#This Row],[PPP GNI]]</f>
        <v>0.76090158924949547</v>
      </c>
      <c r="U1490" s="27">
        <f>IF(ISNUMBER(VLOOKUP(tblSalaries[[#This Row],[clean Country]],calc!$B$22:$C$127,2,TRUE)),tblSalaries[[#This Row],[Salary in USD]],0.001)</f>
        <v>10956.982885192734</v>
      </c>
    </row>
    <row r="1491" spans="2:21" ht="15" customHeight="1" x14ac:dyDescent="0.25">
      <c r="B1491" s="6" t="s">
        <v>3010</v>
      </c>
      <c r="C1491" s="7">
        <v>41057.524745370371</v>
      </c>
      <c r="D1491" s="8" t="s">
        <v>1163</v>
      </c>
      <c r="E1491" s="6">
        <v>612000</v>
      </c>
      <c r="F1491" s="6" t="s">
        <v>40</v>
      </c>
      <c r="G1491" s="9">
        <f>tblSalaries[[#This Row],[clean Salary (in local currency)]]*VLOOKUP(tblSalaries[[#This Row],[Currency]],tblXrate[],2,FALSE)</f>
        <v>10898.445012714852</v>
      </c>
      <c r="H1491" s="6" t="s">
        <v>1164</v>
      </c>
      <c r="I1491" s="6" t="s">
        <v>52</v>
      </c>
      <c r="J1491" s="6" t="s">
        <v>8</v>
      </c>
      <c r="K1491" s="6" t="str">
        <f>VLOOKUP(tblSalaries[[#This Row],[Where do you work]],tblCountries[[Actual]:[Mapping]],2,FALSE)</f>
        <v>India</v>
      </c>
      <c r="L1491" s="6" t="str">
        <f>VLOOKUP(tblSalaries[[#This Row],[clean Country]],tblCountries[[Mapping]:[Region]],2,FALSE)</f>
        <v>Asia</v>
      </c>
      <c r="M1491" s="6">
        <f>VLOOKUP(tblSalaries[[#This Row],[clean Country]],tblCountries[[Mapping]:[geo_latitude]],3,FALSE)</f>
        <v>79.718824157759499</v>
      </c>
      <c r="N1491" s="6">
        <f>VLOOKUP(tblSalaries[[#This Row],[clean Country]],tblCountries[[Mapping]:[geo_latitude]],4,FALSE)</f>
        <v>22.134914550529199</v>
      </c>
      <c r="O1491" s="6" t="s">
        <v>18</v>
      </c>
      <c r="P1491" s="6">
        <v>13</v>
      </c>
      <c r="Q1491" s="6" t="str">
        <f>IF(tblSalaries[[#This Row],[Years of Experience]]&lt;5,"&lt;5",IF(tblSalaries[[#This Row],[Years of Experience]]&lt;10,"&lt;10",IF(tblSalaries[[#This Row],[Years of Experience]]&lt;15,"&lt;15",IF(tblSalaries[[#This Row],[Years of Experience]]&lt;20,"&lt;20"," &gt;20"))))</f>
        <v>&lt;15</v>
      </c>
      <c r="R1491" s="14">
        <v>1474</v>
      </c>
      <c r="S1491" s="14">
        <f>VLOOKUP(tblSalaries[[#This Row],[clean Country]],Table3[[Country]:[GNI]],2,FALSE)</f>
        <v>3400</v>
      </c>
      <c r="T1491" s="18">
        <f>tblSalaries[[#This Row],[Salary in USD]]/tblSalaries[[#This Row],[PPP GNI]]</f>
        <v>3.2054250037396623</v>
      </c>
      <c r="U1491" s="27">
        <f>IF(ISNUMBER(VLOOKUP(tblSalaries[[#This Row],[clean Country]],calc!$B$22:$C$127,2,TRUE)),tblSalaries[[#This Row],[Salary in USD]],0.001)</f>
        <v>10898.445012714852</v>
      </c>
    </row>
    <row r="1492" spans="2:21" ht="15" customHeight="1" x14ac:dyDescent="0.25">
      <c r="B1492" s="6" t="s">
        <v>2330</v>
      </c>
      <c r="C1492" s="7">
        <v>41055.063148148147</v>
      </c>
      <c r="D1492" s="8" t="s">
        <v>403</v>
      </c>
      <c r="E1492" s="6">
        <v>456000</v>
      </c>
      <c r="F1492" s="6" t="s">
        <v>3951</v>
      </c>
      <c r="G1492" s="9">
        <f>tblSalaries[[#This Row],[clean Salary (in local currency)]]*VLOOKUP(tblSalaries[[#This Row],[Currency]],tblXrate[],2,FALSE)</f>
        <v>10809.503829551191</v>
      </c>
      <c r="H1492" s="6" t="s">
        <v>404</v>
      </c>
      <c r="I1492" s="6" t="s">
        <v>3999</v>
      </c>
      <c r="J1492" s="6" t="s">
        <v>347</v>
      </c>
      <c r="K1492" s="6" t="str">
        <f>VLOOKUP(tblSalaries[[#This Row],[Where do you work]],tblCountries[[Actual]:[Mapping]],2,FALSE)</f>
        <v>Philippines</v>
      </c>
      <c r="L1492" s="6" t="str">
        <f>VLOOKUP(tblSalaries[[#This Row],[clean Country]],tblCountries[[Mapping]:[Region]],2,FALSE)</f>
        <v>Asia</v>
      </c>
      <c r="M1492" s="6">
        <f>VLOOKUP(tblSalaries[[#This Row],[clean Country]],tblCountries[[Mapping]:[geo_latitude]],3,FALSE)</f>
        <v>121.651388657575</v>
      </c>
      <c r="N1492" s="6">
        <f>VLOOKUP(tblSalaries[[#This Row],[clean Country]],tblCountries[[Mapping]:[geo_latitude]],4,FALSE)</f>
        <v>12.758380905622699</v>
      </c>
      <c r="O1492" s="6" t="s">
        <v>9</v>
      </c>
      <c r="P1492" s="6"/>
      <c r="Q1492" s="6" t="str">
        <f>IF(tblSalaries[[#This Row],[Years of Experience]]&lt;5,"&lt;5",IF(tblSalaries[[#This Row],[Years of Experience]]&lt;10,"&lt;10",IF(tblSalaries[[#This Row],[Years of Experience]]&lt;15,"&lt;15",IF(tblSalaries[[#This Row],[Years of Experience]]&lt;20,"&lt;20"," &gt;20"))))</f>
        <v>&lt;5</v>
      </c>
      <c r="R1492" s="14">
        <v>1475</v>
      </c>
      <c r="S1492" s="14">
        <f>VLOOKUP(tblSalaries[[#This Row],[clean Country]],Table3[[Country]:[GNI]],2,FALSE)</f>
        <v>3980</v>
      </c>
      <c r="T1492" s="18">
        <f>tblSalaries[[#This Row],[Salary in USD]]/tblSalaries[[#This Row],[PPP GNI]]</f>
        <v>2.7159557360681386</v>
      </c>
      <c r="U1492" s="27">
        <f>IF(ISNUMBER(VLOOKUP(tblSalaries[[#This Row],[clean Country]],calc!$B$22:$C$127,2,TRUE)),tblSalaries[[#This Row],[Salary in USD]],0.001)</f>
        <v>10809.503829551191</v>
      </c>
    </row>
    <row r="1493" spans="2:21" ht="15" customHeight="1" x14ac:dyDescent="0.25">
      <c r="B1493" s="6" t="s">
        <v>3011</v>
      </c>
      <c r="C1493" s="7">
        <v>41057.528078703705</v>
      </c>
      <c r="D1493" s="8">
        <v>900</v>
      </c>
      <c r="E1493" s="6">
        <v>10800</v>
      </c>
      <c r="F1493" s="6" t="s">
        <v>6</v>
      </c>
      <c r="G1493" s="9">
        <f>tblSalaries[[#This Row],[clean Salary (in local currency)]]*VLOOKUP(tblSalaries[[#This Row],[Currency]],tblXrate[],2,FALSE)</f>
        <v>10800</v>
      </c>
      <c r="H1493" s="6" t="s">
        <v>1165</v>
      </c>
      <c r="I1493" s="6" t="s">
        <v>52</v>
      </c>
      <c r="J1493" s="6" t="s">
        <v>17</v>
      </c>
      <c r="K1493" s="6" t="str">
        <f>VLOOKUP(tblSalaries[[#This Row],[Where do you work]],tblCountries[[Actual]:[Mapping]],2,FALSE)</f>
        <v>Pakistan</v>
      </c>
      <c r="L1493" s="6" t="str">
        <f>VLOOKUP(tblSalaries[[#This Row],[clean Country]],tblCountries[[Mapping]:[Region]],2,FALSE)</f>
        <v>Asia</v>
      </c>
      <c r="M1493" s="6">
        <f>VLOOKUP(tblSalaries[[#This Row],[clean Country]],tblCountries[[Mapping]:[geo_latitude]],3,FALSE)</f>
        <v>71.247499000000005</v>
      </c>
      <c r="N1493" s="6">
        <f>VLOOKUP(tblSalaries[[#This Row],[clean Country]],tblCountries[[Mapping]:[geo_latitude]],4,FALSE)</f>
        <v>30.3308401</v>
      </c>
      <c r="O1493" s="6" t="s">
        <v>13</v>
      </c>
      <c r="P1493" s="6">
        <v>5</v>
      </c>
      <c r="Q1493" s="6" t="str">
        <f>IF(tblSalaries[[#This Row],[Years of Experience]]&lt;5,"&lt;5",IF(tblSalaries[[#This Row],[Years of Experience]]&lt;10,"&lt;10",IF(tblSalaries[[#This Row],[Years of Experience]]&lt;15,"&lt;15",IF(tblSalaries[[#This Row],[Years of Experience]]&lt;20,"&lt;20"," &gt;20"))))</f>
        <v>&lt;10</v>
      </c>
      <c r="R1493" s="14">
        <v>1476</v>
      </c>
      <c r="S1493" s="14">
        <f>VLOOKUP(tblSalaries[[#This Row],[clean Country]],Table3[[Country]:[GNI]],2,FALSE)</f>
        <v>2790</v>
      </c>
      <c r="T1493" s="18">
        <f>tblSalaries[[#This Row],[Salary in USD]]/tblSalaries[[#This Row],[PPP GNI]]</f>
        <v>3.870967741935484</v>
      </c>
      <c r="U1493" s="27">
        <f>IF(ISNUMBER(VLOOKUP(tblSalaries[[#This Row],[clean Country]],calc!$B$22:$C$127,2,TRUE)),tblSalaries[[#This Row],[Salary in USD]],0.001)</f>
        <v>10800</v>
      </c>
    </row>
    <row r="1494" spans="2:21" ht="15" customHeight="1" x14ac:dyDescent="0.25">
      <c r="B1494" s="6" t="s">
        <v>2037</v>
      </c>
      <c r="C1494" s="7">
        <v>41054.205266203702</v>
      </c>
      <c r="D1494" s="8" t="s">
        <v>62</v>
      </c>
      <c r="E1494" s="6">
        <v>600000</v>
      </c>
      <c r="F1494" s="6" t="s">
        <v>40</v>
      </c>
      <c r="G1494" s="9">
        <f>tblSalaries[[#This Row],[clean Salary (in local currency)]]*VLOOKUP(tblSalaries[[#This Row],[Currency]],tblXrate[],2,FALSE)</f>
        <v>10684.750012465542</v>
      </c>
      <c r="H1494" s="6" t="s">
        <v>63</v>
      </c>
      <c r="I1494" s="6" t="s">
        <v>52</v>
      </c>
      <c r="J1494" s="6" t="s">
        <v>8</v>
      </c>
      <c r="K1494" s="6" t="str">
        <f>VLOOKUP(tblSalaries[[#This Row],[Where do you work]],tblCountries[[Actual]:[Mapping]],2,FALSE)</f>
        <v>India</v>
      </c>
      <c r="L1494" s="6" t="str">
        <f>VLOOKUP(tblSalaries[[#This Row],[clean Country]],tblCountries[[Mapping]:[Region]],2,FALSE)</f>
        <v>Asia</v>
      </c>
      <c r="M1494" s="6">
        <f>VLOOKUP(tblSalaries[[#This Row],[clean Country]],tblCountries[[Mapping]:[geo_latitude]],3,FALSE)</f>
        <v>79.718824157759499</v>
      </c>
      <c r="N1494" s="6">
        <f>VLOOKUP(tblSalaries[[#This Row],[clean Country]],tblCountries[[Mapping]:[geo_latitude]],4,FALSE)</f>
        <v>22.134914550529199</v>
      </c>
      <c r="O1494" s="6" t="s">
        <v>9</v>
      </c>
      <c r="P1494" s="6"/>
      <c r="Q1494" s="6" t="str">
        <f>IF(tblSalaries[[#This Row],[Years of Experience]]&lt;5,"&lt;5",IF(tblSalaries[[#This Row],[Years of Experience]]&lt;10,"&lt;10",IF(tblSalaries[[#This Row],[Years of Experience]]&lt;15,"&lt;15",IF(tblSalaries[[#This Row],[Years of Experience]]&lt;20,"&lt;20"," &gt;20"))))</f>
        <v>&lt;5</v>
      </c>
      <c r="R1494" s="14">
        <v>1477</v>
      </c>
      <c r="S1494" s="14">
        <f>VLOOKUP(tblSalaries[[#This Row],[clean Country]],Table3[[Country]:[GNI]],2,FALSE)</f>
        <v>3400</v>
      </c>
      <c r="T1494" s="18">
        <f>tblSalaries[[#This Row],[Salary in USD]]/tblSalaries[[#This Row],[PPP GNI]]</f>
        <v>3.1425735330781004</v>
      </c>
      <c r="U1494" s="27">
        <f>IF(ISNUMBER(VLOOKUP(tblSalaries[[#This Row],[clean Country]],calc!$B$22:$C$127,2,TRUE)),tblSalaries[[#This Row],[Salary in USD]],0.001)</f>
        <v>10684.750012465542</v>
      </c>
    </row>
    <row r="1495" spans="2:21" ht="15" customHeight="1" x14ac:dyDescent="0.25">
      <c r="B1495" s="6" t="s">
        <v>2506</v>
      </c>
      <c r="C1495" s="7">
        <v>41055.176319444443</v>
      </c>
      <c r="D1495" s="8" t="s">
        <v>609</v>
      </c>
      <c r="E1495" s="6">
        <v>600000</v>
      </c>
      <c r="F1495" s="6" t="s">
        <v>40</v>
      </c>
      <c r="G1495" s="9">
        <f>tblSalaries[[#This Row],[clean Salary (in local currency)]]*VLOOKUP(tblSalaries[[#This Row],[Currency]],tblXrate[],2,FALSE)</f>
        <v>10684.750012465542</v>
      </c>
      <c r="H1495" s="6" t="s">
        <v>610</v>
      </c>
      <c r="I1495" s="6" t="s">
        <v>52</v>
      </c>
      <c r="J1495" s="6" t="s">
        <v>8</v>
      </c>
      <c r="K1495" s="6" t="str">
        <f>VLOOKUP(tblSalaries[[#This Row],[Where do you work]],tblCountries[[Actual]:[Mapping]],2,FALSE)</f>
        <v>India</v>
      </c>
      <c r="L1495" s="6" t="str">
        <f>VLOOKUP(tblSalaries[[#This Row],[clean Country]],tblCountries[[Mapping]:[Region]],2,FALSE)</f>
        <v>Asia</v>
      </c>
      <c r="M1495" s="6">
        <f>VLOOKUP(tblSalaries[[#This Row],[clean Country]],tblCountries[[Mapping]:[geo_latitude]],3,FALSE)</f>
        <v>79.718824157759499</v>
      </c>
      <c r="N1495" s="6">
        <f>VLOOKUP(tblSalaries[[#This Row],[clean Country]],tblCountries[[Mapping]:[geo_latitude]],4,FALSE)</f>
        <v>22.134914550529199</v>
      </c>
      <c r="O1495" s="6" t="s">
        <v>9</v>
      </c>
      <c r="P1495" s="6"/>
      <c r="Q1495" s="6" t="str">
        <f>IF(tblSalaries[[#This Row],[Years of Experience]]&lt;5,"&lt;5",IF(tblSalaries[[#This Row],[Years of Experience]]&lt;10,"&lt;10",IF(tblSalaries[[#This Row],[Years of Experience]]&lt;15,"&lt;15",IF(tblSalaries[[#This Row],[Years of Experience]]&lt;20,"&lt;20"," &gt;20"))))</f>
        <v>&lt;5</v>
      </c>
      <c r="R1495" s="14">
        <v>1478</v>
      </c>
      <c r="S1495" s="14">
        <f>VLOOKUP(tblSalaries[[#This Row],[clean Country]],Table3[[Country]:[GNI]],2,FALSE)</f>
        <v>3400</v>
      </c>
      <c r="T1495" s="18">
        <f>tblSalaries[[#This Row],[Salary in USD]]/tblSalaries[[#This Row],[PPP GNI]]</f>
        <v>3.1425735330781004</v>
      </c>
      <c r="U1495" s="27">
        <f>IF(ISNUMBER(VLOOKUP(tblSalaries[[#This Row],[clean Country]],calc!$B$22:$C$127,2,TRUE)),tblSalaries[[#This Row],[Salary in USD]],0.001)</f>
        <v>10684.750012465542</v>
      </c>
    </row>
    <row r="1496" spans="2:21" ht="15" customHeight="1" x14ac:dyDescent="0.25">
      <c r="B1496" s="6" t="s">
        <v>2524</v>
      </c>
      <c r="C1496" s="7">
        <v>41055.20040509259</v>
      </c>
      <c r="D1496" s="8">
        <v>600000</v>
      </c>
      <c r="E1496" s="6">
        <v>600000</v>
      </c>
      <c r="F1496" s="6" t="s">
        <v>40</v>
      </c>
      <c r="G1496" s="9">
        <f>tblSalaries[[#This Row],[clean Salary (in local currency)]]*VLOOKUP(tblSalaries[[#This Row],[Currency]],tblXrate[],2,FALSE)</f>
        <v>10684.750012465542</v>
      </c>
      <c r="H1496" s="6" t="s">
        <v>201</v>
      </c>
      <c r="I1496" s="6" t="s">
        <v>52</v>
      </c>
      <c r="J1496" s="6" t="s">
        <v>8</v>
      </c>
      <c r="K1496" s="6" t="str">
        <f>VLOOKUP(tblSalaries[[#This Row],[Where do you work]],tblCountries[[Actual]:[Mapping]],2,FALSE)</f>
        <v>India</v>
      </c>
      <c r="L1496" s="6" t="str">
        <f>VLOOKUP(tblSalaries[[#This Row],[clean Country]],tblCountries[[Mapping]:[Region]],2,FALSE)</f>
        <v>Asia</v>
      </c>
      <c r="M1496" s="6">
        <f>VLOOKUP(tblSalaries[[#This Row],[clean Country]],tblCountries[[Mapping]:[geo_latitude]],3,FALSE)</f>
        <v>79.718824157759499</v>
      </c>
      <c r="N1496" s="6">
        <f>VLOOKUP(tblSalaries[[#This Row],[clean Country]],tblCountries[[Mapping]:[geo_latitude]],4,FALSE)</f>
        <v>22.134914550529199</v>
      </c>
      <c r="O1496" s="6" t="s">
        <v>9</v>
      </c>
      <c r="P1496" s="6"/>
      <c r="Q1496" s="6" t="str">
        <f>IF(tblSalaries[[#This Row],[Years of Experience]]&lt;5,"&lt;5",IF(tblSalaries[[#This Row],[Years of Experience]]&lt;10,"&lt;10",IF(tblSalaries[[#This Row],[Years of Experience]]&lt;15,"&lt;15",IF(tblSalaries[[#This Row],[Years of Experience]]&lt;20,"&lt;20"," &gt;20"))))</f>
        <v>&lt;5</v>
      </c>
      <c r="R1496" s="14">
        <v>1479</v>
      </c>
      <c r="S1496" s="14">
        <f>VLOOKUP(tblSalaries[[#This Row],[clean Country]],Table3[[Country]:[GNI]],2,FALSE)</f>
        <v>3400</v>
      </c>
      <c r="T1496" s="18">
        <f>tblSalaries[[#This Row],[Salary in USD]]/tblSalaries[[#This Row],[PPP GNI]]</f>
        <v>3.1425735330781004</v>
      </c>
      <c r="U1496" s="27">
        <f>IF(ISNUMBER(VLOOKUP(tblSalaries[[#This Row],[clean Country]],calc!$B$22:$C$127,2,TRUE)),tblSalaries[[#This Row],[Salary in USD]],0.001)</f>
        <v>10684.750012465542</v>
      </c>
    </row>
    <row r="1497" spans="2:21" ht="15" customHeight="1" x14ac:dyDescent="0.25">
      <c r="B1497" s="6" t="s">
        <v>2632</v>
      </c>
      <c r="C1497" s="7">
        <v>41055.4846412037</v>
      </c>
      <c r="D1497" s="8">
        <v>600000</v>
      </c>
      <c r="E1497" s="6">
        <v>600000</v>
      </c>
      <c r="F1497" s="6" t="s">
        <v>40</v>
      </c>
      <c r="G1497" s="9">
        <f>tblSalaries[[#This Row],[clean Salary (in local currency)]]*VLOOKUP(tblSalaries[[#This Row],[Currency]],tblXrate[],2,FALSE)</f>
        <v>10684.750012465542</v>
      </c>
      <c r="H1497" s="6" t="s">
        <v>14</v>
      </c>
      <c r="I1497" s="6" t="s">
        <v>20</v>
      </c>
      <c r="J1497" s="6" t="s">
        <v>8</v>
      </c>
      <c r="K1497" s="6" t="str">
        <f>VLOOKUP(tblSalaries[[#This Row],[Where do you work]],tblCountries[[Actual]:[Mapping]],2,FALSE)</f>
        <v>India</v>
      </c>
      <c r="L1497" s="6" t="str">
        <f>VLOOKUP(tblSalaries[[#This Row],[clean Country]],tblCountries[[Mapping]:[Region]],2,FALSE)</f>
        <v>Asia</v>
      </c>
      <c r="M1497" s="6">
        <f>VLOOKUP(tblSalaries[[#This Row],[clean Country]],tblCountries[[Mapping]:[geo_latitude]],3,FALSE)</f>
        <v>79.718824157759499</v>
      </c>
      <c r="N1497" s="6">
        <f>VLOOKUP(tblSalaries[[#This Row],[clean Country]],tblCountries[[Mapping]:[geo_latitude]],4,FALSE)</f>
        <v>22.134914550529199</v>
      </c>
      <c r="O1497" s="6" t="s">
        <v>18</v>
      </c>
      <c r="P1497" s="6">
        <v>3</v>
      </c>
      <c r="Q1497" s="6" t="str">
        <f>IF(tblSalaries[[#This Row],[Years of Experience]]&lt;5,"&lt;5",IF(tblSalaries[[#This Row],[Years of Experience]]&lt;10,"&lt;10",IF(tblSalaries[[#This Row],[Years of Experience]]&lt;15,"&lt;15",IF(tblSalaries[[#This Row],[Years of Experience]]&lt;20,"&lt;20"," &gt;20"))))</f>
        <v>&lt;5</v>
      </c>
      <c r="R1497" s="14">
        <v>1480</v>
      </c>
      <c r="S1497" s="14">
        <f>VLOOKUP(tblSalaries[[#This Row],[clean Country]],Table3[[Country]:[GNI]],2,FALSE)</f>
        <v>3400</v>
      </c>
      <c r="T1497" s="18">
        <f>tblSalaries[[#This Row],[Salary in USD]]/tblSalaries[[#This Row],[PPP GNI]]</f>
        <v>3.1425735330781004</v>
      </c>
      <c r="U1497" s="27">
        <f>IF(ISNUMBER(VLOOKUP(tblSalaries[[#This Row],[clean Country]],calc!$B$22:$C$127,2,TRUE)),tblSalaries[[#This Row],[Salary in USD]],0.001)</f>
        <v>10684.750012465542</v>
      </c>
    </row>
    <row r="1498" spans="2:21" ht="15" customHeight="1" x14ac:dyDescent="0.25">
      <c r="B1498" s="6" t="s">
        <v>2640</v>
      </c>
      <c r="C1498" s="7">
        <v>41055.493449074071</v>
      </c>
      <c r="D1498" s="8" t="s">
        <v>745</v>
      </c>
      <c r="E1498" s="6">
        <v>600000</v>
      </c>
      <c r="F1498" s="6" t="s">
        <v>40</v>
      </c>
      <c r="G1498" s="9">
        <f>tblSalaries[[#This Row],[clean Salary (in local currency)]]*VLOOKUP(tblSalaries[[#This Row],[Currency]],tblXrate[],2,FALSE)</f>
        <v>10684.750012465542</v>
      </c>
      <c r="H1498" s="6" t="s">
        <v>746</v>
      </c>
      <c r="I1498" s="6" t="s">
        <v>52</v>
      </c>
      <c r="J1498" s="6" t="s">
        <v>8</v>
      </c>
      <c r="K1498" s="6" t="str">
        <f>VLOOKUP(tblSalaries[[#This Row],[Where do you work]],tblCountries[[Actual]:[Mapping]],2,FALSE)</f>
        <v>India</v>
      </c>
      <c r="L1498" s="6" t="str">
        <f>VLOOKUP(tblSalaries[[#This Row],[clean Country]],tblCountries[[Mapping]:[Region]],2,FALSE)</f>
        <v>Asia</v>
      </c>
      <c r="M1498" s="6">
        <f>VLOOKUP(tblSalaries[[#This Row],[clean Country]],tblCountries[[Mapping]:[geo_latitude]],3,FALSE)</f>
        <v>79.718824157759499</v>
      </c>
      <c r="N1498" s="6">
        <f>VLOOKUP(tblSalaries[[#This Row],[clean Country]],tblCountries[[Mapping]:[geo_latitude]],4,FALSE)</f>
        <v>22.134914550529199</v>
      </c>
      <c r="O1498" s="6" t="s">
        <v>9</v>
      </c>
      <c r="P1498" s="6">
        <v>11</v>
      </c>
      <c r="Q1498" s="6" t="str">
        <f>IF(tblSalaries[[#This Row],[Years of Experience]]&lt;5,"&lt;5",IF(tblSalaries[[#This Row],[Years of Experience]]&lt;10,"&lt;10",IF(tblSalaries[[#This Row],[Years of Experience]]&lt;15,"&lt;15",IF(tblSalaries[[#This Row],[Years of Experience]]&lt;20,"&lt;20"," &gt;20"))))</f>
        <v>&lt;15</v>
      </c>
      <c r="R1498" s="14">
        <v>1481</v>
      </c>
      <c r="S1498" s="14">
        <f>VLOOKUP(tblSalaries[[#This Row],[clean Country]],Table3[[Country]:[GNI]],2,FALSE)</f>
        <v>3400</v>
      </c>
      <c r="T1498" s="18">
        <f>tblSalaries[[#This Row],[Salary in USD]]/tblSalaries[[#This Row],[PPP GNI]]</f>
        <v>3.1425735330781004</v>
      </c>
      <c r="U1498" s="27">
        <f>IF(ISNUMBER(VLOOKUP(tblSalaries[[#This Row],[clean Country]],calc!$B$22:$C$127,2,TRUE)),tblSalaries[[#This Row],[Salary in USD]],0.001)</f>
        <v>10684.750012465542</v>
      </c>
    </row>
    <row r="1499" spans="2:21" ht="15" customHeight="1" x14ac:dyDescent="0.25">
      <c r="B1499" s="6" t="s">
        <v>2699</v>
      </c>
      <c r="C1499" s="7">
        <v>41055.584027777775</v>
      </c>
      <c r="D1499" s="8">
        <v>600000</v>
      </c>
      <c r="E1499" s="6">
        <v>600000</v>
      </c>
      <c r="F1499" s="6" t="s">
        <v>40</v>
      </c>
      <c r="G1499" s="9">
        <f>tblSalaries[[#This Row],[clean Salary (in local currency)]]*VLOOKUP(tblSalaries[[#This Row],[Currency]],tblXrate[],2,FALSE)</f>
        <v>10684.750012465542</v>
      </c>
      <c r="H1499" s="6" t="s">
        <v>809</v>
      </c>
      <c r="I1499" s="6" t="s">
        <v>52</v>
      </c>
      <c r="J1499" s="6" t="s">
        <v>8</v>
      </c>
      <c r="K1499" s="6" t="str">
        <f>VLOOKUP(tblSalaries[[#This Row],[Where do you work]],tblCountries[[Actual]:[Mapping]],2,FALSE)</f>
        <v>India</v>
      </c>
      <c r="L1499" s="6" t="str">
        <f>VLOOKUP(tblSalaries[[#This Row],[clean Country]],tblCountries[[Mapping]:[Region]],2,FALSE)</f>
        <v>Asia</v>
      </c>
      <c r="M1499" s="6">
        <f>VLOOKUP(tblSalaries[[#This Row],[clean Country]],tblCountries[[Mapping]:[geo_latitude]],3,FALSE)</f>
        <v>79.718824157759499</v>
      </c>
      <c r="N1499" s="6">
        <f>VLOOKUP(tblSalaries[[#This Row],[clean Country]],tblCountries[[Mapping]:[geo_latitude]],4,FALSE)</f>
        <v>22.134914550529199</v>
      </c>
      <c r="O1499" s="6" t="s">
        <v>25</v>
      </c>
      <c r="P1499" s="6">
        <v>2</v>
      </c>
      <c r="Q1499" s="6" t="str">
        <f>IF(tblSalaries[[#This Row],[Years of Experience]]&lt;5,"&lt;5",IF(tblSalaries[[#This Row],[Years of Experience]]&lt;10,"&lt;10",IF(tblSalaries[[#This Row],[Years of Experience]]&lt;15,"&lt;15",IF(tblSalaries[[#This Row],[Years of Experience]]&lt;20,"&lt;20"," &gt;20"))))</f>
        <v>&lt;5</v>
      </c>
      <c r="R1499" s="14">
        <v>1482</v>
      </c>
      <c r="S1499" s="14">
        <f>VLOOKUP(tblSalaries[[#This Row],[clean Country]],Table3[[Country]:[GNI]],2,FALSE)</f>
        <v>3400</v>
      </c>
      <c r="T1499" s="18">
        <f>tblSalaries[[#This Row],[Salary in USD]]/tblSalaries[[#This Row],[PPP GNI]]</f>
        <v>3.1425735330781004</v>
      </c>
      <c r="U1499" s="27">
        <f>IF(ISNUMBER(VLOOKUP(tblSalaries[[#This Row],[clean Country]],calc!$B$22:$C$127,2,TRUE)),tblSalaries[[#This Row],[Salary in USD]],0.001)</f>
        <v>10684.750012465542</v>
      </c>
    </row>
    <row r="1500" spans="2:21" ht="15" customHeight="1" x14ac:dyDescent="0.25">
      <c r="B1500" s="6" t="s">
        <v>2722</v>
      </c>
      <c r="C1500" s="7">
        <v>41055.628958333335</v>
      </c>
      <c r="D1500" s="8">
        <v>600000</v>
      </c>
      <c r="E1500" s="6">
        <v>600000</v>
      </c>
      <c r="F1500" s="6" t="s">
        <v>40</v>
      </c>
      <c r="G1500" s="9">
        <f>tblSalaries[[#This Row],[clean Salary (in local currency)]]*VLOOKUP(tblSalaries[[#This Row],[Currency]],tblXrate[],2,FALSE)</f>
        <v>10684.750012465542</v>
      </c>
      <c r="H1500" s="6" t="s">
        <v>836</v>
      </c>
      <c r="I1500" s="6" t="s">
        <v>310</v>
      </c>
      <c r="J1500" s="6" t="s">
        <v>8</v>
      </c>
      <c r="K1500" s="6" t="str">
        <f>VLOOKUP(tblSalaries[[#This Row],[Where do you work]],tblCountries[[Actual]:[Mapping]],2,FALSE)</f>
        <v>India</v>
      </c>
      <c r="L1500" s="6" t="str">
        <f>VLOOKUP(tblSalaries[[#This Row],[clean Country]],tblCountries[[Mapping]:[Region]],2,FALSE)</f>
        <v>Asia</v>
      </c>
      <c r="M1500" s="6">
        <f>VLOOKUP(tblSalaries[[#This Row],[clean Country]],tblCountries[[Mapping]:[geo_latitude]],3,FALSE)</f>
        <v>79.718824157759499</v>
      </c>
      <c r="N1500" s="6">
        <f>VLOOKUP(tblSalaries[[#This Row],[clean Country]],tblCountries[[Mapping]:[geo_latitude]],4,FALSE)</f>
        <v>22.134914550529199</v>
      </c>
      <c r="O1500" s="6" t="s">
        <v>13</v>
      </c>
      <c r="P1500" s="6">
        <v>7</v>
      </c>
      <c r="Q1500" s="6" t="str">
        <f>IF(tblSalaries[[#This Row],[Years of Experience]]&lt;5,"&lt;5",IF(tblSalaries[[#This Row],[Years of Experience]]&lt;10,"&lt;10",IF(tblSalaries[[#This Row],[Years of Experience]]&lt;15,"&lt;15",IF(tblSalaries[[#This Row],[Years of Experience]]&lt;20,"&lt;20"," &gt;20"))))</f>
        <v>&lt;10</v>
      </c>
      <c r="R1500" s="14">
        <v>1483</v>
      </c>
      <c r="S1500" s="14">
        <f>VLOOKUP(tblSalaries[[#This Row],[clean Country]],Table3[[Country]:[GNI]],2,FALSE)</f>
        <v>3400</v>
      </c>
      <c r="T1500" s="18">
        <f>tblSalaries[[#This Row],[Salary in USD]]/tblSalaries[[#This Row],[PPP GNI]]</f>
        <v>3.1425735330781004</v>
      </c>
      <c r="U1500" s="27">
        <f>IF(ISNUMBER(VLOOKUP(tblSalaries[[#This Row],[clean Country]],calc!$B$22:$C$127,2,TRUE)),tblSalaries[[#This Row],[Salary in USD]],0.001)</f>
        <v>10684.750012465542</v>
      </c>
    </row>
    <row r="1501" spans="2:21" ht="15" customHeight="1" x14ac:dyDescent="0.25">
      <c r="B1501" s="6" t="s">
        <v>2729</v>
      </c>
      <c r="C1501" s="7">
        <v>41055.646099537036</v>
      </c>
      <c r="D1501" s="8" t="s">
        <v>841</v>
      </c>
      <c r="E1501" s="6">
        <v>600000</v>
      </c>
      <c r="F1501" s="6" t="s">
        <v>40</v>
      </c>
      <c r="G1501" s="9">
        <f>tblSalaries[[#This Row],[clean Salary (in local currency)]]*VLOOKUP(tblSalaries[[#This Row],[Currency]],tblXrate[],2,FALSE)</f>
        <v>10684.750012465542</v>
      </c>
      <c r="H1501" s="6" t="s">
        <v>842</v>
      </c>
      <c r="I1501" s="6" t="s">
        <v>52</v>
      </c>
      <c r="J1501" s="6" t="s">
        <v>8</v>
      </c>
      <c r="K1501" s="6" t="str">
        <f>VLOOKUP(tblSalaries[[#This Row],[Where do you work]],tblCountries[[Actual]:[Mapping]],2,FALSE)</f>
        <v>India</v>
      </c>
      <c r="L1501" s="6" t="str">
        <f>VLOOKUP(tblSalaries[[#This Row],[clean Country]],tblCountries[[Mapping]:[Region]],2,FALSE)</f>
        <v>Asia</v>
      </c>
      <c r="M1501" s="6">
        <f>VLOOKUP(tblSalaries[[#This Row],[clean Country]],tblCountries[[Mapping]:[geo_latitude]],3,FALSE)</f>
        <v>79.718824157759499</v>
      </c>
      <c r="N1501" s="6">
        <f>VLOOKUP(tblSalaries[[#This Row],[clean Country]],tblCountries[[Mapping]:[geo_latitude]],4,FALSE)</f>
        <v>22.134914550529199</v>
      </c>
      <c r="O1501" s="6" t="s">
        <v>18</v>
      </c>
      <c r="P1501" s="6">
        <v>8</v>
      </c>
      <c r="Q1501" s="6" t="str">
        <f>IF(tblSalaries[[#This Row],[Years of Experience]]&lt;5,"&lt;5",IF(tblSalaries[[#This Row],[Years of Experience]]&lt;10,"&lt;10",IF(tblSalaries[[#This Row],[Years of Experience]]&lt;15,"&lt;15",IF(tblSalaries[[#This Row],[Years of Experience]]&lt;20,"&lt;20"," &gt;20"))))</f>
        <v>&lt;10</v>
      </c>
      <c r="R1501" s="14">
        <v>1484</v>
      </c>
      <c r="S1501" s="14">
        <f>VLOOKUP(tblSalaries[[#This Row],[clean Country]],Table3[[Country]:[GNI]],2,FALSE)</f>
        <v>3400</v>
      </c>
      <c r="T1501" s="18">
        <f>tblSalaries[[#This Row],[Salary in USD]]/tblSalaries[[#This Row],[PPP GNI]]</f>
        <v>3.1425735330781004</v>
      </c>
      <c r="U1501" s="27">
        <f>IF(ISNUMBER(VLOOKUP(tblSalaries[[#This Row],[clean Country]],calc!$B$22:$C$127,2,TRUE)),tblSalaries[[#This Row],[Salary in USD]],0.001)</f>
        <v>10684.750012465542</v>
      </c>
    </row>
    <row r="1502" spans="2:21" ht="15" customHeight="1" x14ac:dyDescent="0.25">
      <c r="B1502" s="6" t="s">
        <v>2734</v>
      </c>
      <c r="C1502" s="7">
        <v>41055.662499999999</v>
      </c>
      <c r="D1502" s="8" t="s">
        <v>848</v>
      </c>
      <c r="E1502" s="6">
        <v>600000</v>
      </c>
      <c r="F1502" s="6" t="s">
        <v>40</v>
      </c>
      <c r="G1502" s="9">
        <f>tblSalaries[[#This Row],[clean Salary (in local currency)]]*VLOOKUP(tblSalaries[[#This Row],[Currency]],tblXrate[],2,FALSE)</f>
        <v>10684.750012465542</v>
      </c>
      <c r="H1502" s="6" t="s">
        <v>642</v>
      </c>
      <c r="I1502" s="6" t="s">
        <v>52</v>
      </c>
      <c r="J1502" s="6" t="s">
        <v>8</v>
      </c>
      <c r="K1502" s="6" t="str">
        <f>VLOOKUP(tblSalaries[[#This Row],[Where do you work]],tblCountries[[Actual]:[Mapping]],2,FALSE)</f>
        <v>India</v>
      </c>
      <c r="L1502" s="6" t="str">
        <f>VLOOKUP(tblSalaries[[#This Row],[clean Country]],tblCountries[[Mapping]:[Region]],2,FALSE)</f>
        <v>Asia</v>
      </c>
      <c r="M1502" s="6">
        <f>VLOOKUP(tblSalaries[[#This Row],[clean Country]],tblCountries[[Mapping]:[geo_latitude]],3,FALSE)</f>
        <v>79.718824157759499</v>
      </c>
      <c r="N1502" s="6">
        <f>VLOOKUP(tblSalaries[[#This Row],[clean Country]],tblCountries[[Mapping]:[geo_latitude]],4,FALSE)</f>
        <v>22.134914550529199</v>
      </c>
      <c r="O1502" s="6" t="s">
        <v>9</v>
      </c>
      <c r="P1502" s="6">
        <v>5</v>
      </c>
      <c r="Q1502" s="6" t="str">
        <f>IF(tblSalaries[[#This Row],[Years of Experience]]&lt;5,"&lt;5",IF(tblSalaries[[#This Row],[Years of Experience]]&lt;10,"&lt;10",IF(tblSalaries[[#This Row],[Years of Experience]]&lt;15,"&lt;15",IF(tblSalaries[[#This Row],[Years of Experience]]&lt;20,"&lt;20"," &gt;20"))))</f>
        <v>&lt;10</v>
      </c>
      <c r="R1502" s="14">
        <v>1485</v>
      </c>
      <c r="S1502" s="14">
        <f>VLOOKUP(tblSalaries[[#This Row],[clean Country]],Table3[[Country]:[GNI]],2,FALSE)</f>
        <v>3400</v>
      </c>
      <c r="T1502" s="18">
        <f>tblSalaries[[#This Row],[Salary in USD]]/tblSalaries[[#This Row],[PPP GNI]]</f>
        <v>3.1425735330781004</v>
      </c>
      <c r="U1502" s="27">
        <f>IF(ISNUMBER(VLOOKUP(tblSalaries[[#This Row],[clean Country]],calc!$B$22:$C$127,2,TRUE)),tblSalaries[[#This Row],[Salary in USD]],0.001)</f>
        <v>10684.750012465542</v>
      </c>
    </row>
    <row r="1503" spans="2:21" ht="15" customHeight="1" x14ac:dyDescent="0.25">
      <c r="B1503" s="6" t="s">
        <v>2795</v>
      </c>
      <c r="C1503" s="7">
        <v>41055.884050925924</v>
      </c>
      <c r="D1503" s="8">
        <v>600000</v>
      </c>
      <c r="E1503" s="6">
        <v>600000</v>
      </c>
      <c r="F1503" s="6" t="s">
        <v>40</v>
      </c>
      <c r="G1503" s="9">
        <f>tblSalaries[[#This Row],[clean Salary (in local currency)]]*VLOOKUP(tblSalaries[[#This Row],[Currency]],tblXrate[],2,FALSE)</f>
        <v>10684.750012465542</v>
      </c>
      <c r="H1503" s="6" t="s">
        <v>7</v>
      </c>
      <c r="I1503" s="6" t="s">
        <v>20</v>
      </c>
      <c r="J1503" s="6" t="s">
        <v>8</v>
      </c>
      <c r="K1503" s="6" t="str">
        <f>VLOOKUP(tblSalaries[[#This Row],[Where do you work]],tblCountries[[Actual]:[Mapping]],2,FALSE)</f>
        <v>India</v>
      </c>
      <c r="L1503" s="6" t="str">
        <f>VLOOKUP(tblSalaries[[#This Row],[clean Country]],tblCountries[[Mapping]:[Region]],2,FALSE)</f>
        <v>Asia</v>
      </c>
      <c r="M1503" s="6">
        <f>VLOOKUP(tblSalaries[[#This Row],[clean Country]],tblCountries[[Mapping]:[geo_latitude]],3,FALSE)</f>
        <v>79.718824157759499</v>
      </c>
      <c r="N1503" s="6">
        <f>VLOOKUP(tblSalaries[[#This Row],[clean Country]],tblCountries[[Mapping]:[geo_latitude]],4,FALSE)</f>
        <v>22.134914550529199</v>
      </c>
      <c r="O1503" s="6" t="s">
        <v>13</v>
      </c>
      <c r="P1503" s="6">
        <v>4</v>
      </c>
      <c r="Q1503" s="6" t="str">
        <f>IF(tblSalaries[[#This Row],[Years of Experience]]&lt;5,"&lt;5",IF(tblSalaries[[#This Row],[Years of Experience]]&lt;10,"&lt;10",IF(tblSalaries[[#This Row],[Years of Experience]]&lt;15,"&lt;15",IF(tblSalaries[[#This Row],[Years of Experience]]&lt;20,"&lt;20"," &gt;20"))))</f>
        <v>&lt;5</v>
      </c>
      <c r="R1503" s="14">
        <v>1486</v>
      </c>
      <c r="S1503" s="14">
        <f>VLOOKUP(tblSalaries[[#This Row],[clean Country]],Table3[[Country]:[GNI]],2,FALSE)</f>
        <v>3400</v>
      </c>
      <c r="T1503" s="18">
        <f>tblSalaries[[#This Row],[Salary in USD]]/tblSalaries[[#This Row],[PPP GNI]]</f>
        <v>3.1425735330781004</v>
      </c>
      <c r="U1503" s="27">
        <f>IF(ISNUMBER(VLOOKUP(tblSalaries[[#This Row],[clean Country]],calc!$B$22:$C$127,2,TRUE)),tblSalaries[[#This Row],[Salary in USD]],0.001)</f>
        <v>10684.750012465542</v>
      </c>
    </row>
    <row r="1504" spans="2:21" ht="15" customHeight="1" x14ac:dyDescent="0.25">
      <c r="B1504" s="6" t="s">
        <v>2815</v>
      </c>
      <c r="C1504" s="7">
        <v>41055.950127314813</v>
      </c>
      <c r="D1504" s="8">
        <v>600000</v>
      </c>
      <c r="E1504" s="6">
        <v>600000</v>
      </c>
      <c r="F1504" s="6" t="s">
        <v>40</v>
      </c>
      <c r="G1504" s="9">
        <f>tblSalaries[[#This Row],[clean Salary (in local currency)]]*VLOOKUP(tblSalaries[[#This Row],[Currency]],tblXrate[],2,FALSE)</f>
        <v>10684.750012465542</v>
      </c>
      <c r="H1504" s="6" t="s">
        <v>855</v>
      </c>
      <c r="I1504" s="6" t="s">
        <v>20</v>
      </c>
      <c r="J1504" s="6" t="s">
        <v>8</v>
      </c>
      <c r="K1504" s="6" t="str">
        <f>VLOOKUP(tblSalaries[[#This Row],[Where do you work]],tblCountries[[Actual]:[Mapping]],2,FALSE)</f>
        <v>India</v>
      </c>
      <c r="L1504" s="6" t="str">
        <f>VLOOKUP(tblSalaries[[#This Row],[clean Country]],tblCountries[[Mapping]:[Region]],2,FALSE)</f>
        <v>Asia</v>
      </c>
      <c r="M1504" s="6">
        <f>VLOOKUP(tblSalaries[[#This Row],[clean Country]],tblCountries[[Mapping]:[geo_latitude]],3,FALSE)</f>
        <v>79.718824157759499</v>
      </c>
      <c r="N1504" s="6">
        <f>VLOOKUP(tblSalaries[[#This Row],[clean Country]],tblCountries[[Mapping]:[geo_latitude]],4,FALSE)</f>
        <v>22.134914550529199</v>
      </c>
      <c r="O1504" s="6" t="s">
        <v>13</v>
      </c>
      <c r="P1504" s="6">
        <v>5</v>
      </c>
      <c r="Q1504" s="6" t="str">
        <f>IF(tblSalaries[[#This Row],[Years of Experience]]&lt;5,"&lt;5",IF(tblSalaries[[#This Row],[Years of Experience]]&lt;10,"&lt;10",IF(tblSalaries[[#This Row],[Years of Experience]]&lt;15,"&lt;15",IF(tblSalaries[[#This Row],[Years of Experience]]&lt;20,"&lt;20"," &gt;20"))))</f>
        <v>&lt;10</v>
      </c>
      <c r="R1504" s="14">
        <v>1487</v>
      </c>
      <c r="S1504" s="14">
        <f>VLOOKUP(tblSalaries[[#This Row],[clean Country]],Table3[[Country]:[GNI]],2,FALSE)</f>
        <v>3400</v>
      </c>
      <c r="T1504" s="18">
        <f>tblSalaries[[#This Row],[Salary in USD]]/tblSalaries[[#This Row],[PPP GNI]]</f>
        <v>3.1425735330781004</v>
      </c>
      <c r="U1504" s="27">
        <f>IF(ISNUMBER(VLOOKUP(tblSalaries[[#This Row],[clean Country]],calc!$B$22:$C$127,2,TRUE)),tblSalaries[[#This Row],[Salary in USD]],0.001)</f>
        <v>10684.750012465542</v>
      </c>
    </row>
    <row r="1505" spans="2:21" ht="15" customHeight="1" x14ac:dyDescent="0.25">
      <c r="B1505" s="6" t="s">
        <v>2827</v>
      </c>
      <c r="C1505" s="7">
        <v>41055.973576388889</v>
      </c>
      <c r="D1505" s="8" t="s">
        <v>963</v>
      </c>
      <c r="E1505" s="6">
        <v>600000</v>
      </c>
      <c r="F1505" s="6" t="s">
        <v>40</v>
      </c>
      <c r="G1505" s="9">
        <f>tblSalaries[[#This Row],[clean Salary (in local currency)]]*VLOOKUP(tblSalaries[[#This Row],[Currency]],tblXrate[],2,FALSE)</f>
        <v>10684.750012465542</v>
      </c>
      <c r="H1505" s="6" t="s">
        <v>964</v>
      </c>
      <c r="I1505" s="6" t="s">
        <v>52</v>
      </c>
      <c r="J1505" s="6" t="s">
        <v>8</v>
      </c>
      <c r="K1505" s="6" t="str">
        <f>VLOOKUP(tblSalaries[[#This Row],[Where do you work]],tblCountries[[Actual]:[Mapping]],2,FALSE)</f>
        <v>India</v>
      </c>
      <c r="L1505" s="6" t="str">
        <f>VLOOKUP(tblSalaries[[#This Row],[clean Country]],tblCountries[[Mapping]:[Region]],2,FALSE)</f>
        <v>Asia</v>
      </c>
      <c r="M1505" s="6">
        <f>VLOOKUP(tblSalaries[[#This Row],[clean Country]],tblCountries[[Mapping]:[geo_latitude]],3,FALSE)</f>
        <v>79.718824157759499</v>
      </c>
      <c r="N1505" s="6">
        <f>VLOOKUP(tblSalaries[[#This Row],[clean Country]],tblCountries[[Mapping]:[geo_latitude]],4,FALSE)</f>
        <v>22.134914550529199</v>
      </c>
      <c r="O1505" s="6" t="s">
        <v>13</v>
      </c>
      <c r="P1505" s="6">
        <v>20</v>
      </c>
      <c r="Q1505" s="6" t="str">
        <f>IF(tblSalaries[[#This Row],[Years of Experience]]&lt;5,"&lt;5",IF(tblSalaries[[#This Row],[Years of Experience]]&lt;10,"&lt;10",IF(tblSalaries[[#This Row],[Years of Experience]]&lt;15,"&lt;15",IF(tblSalaries[[#This Row],[Years of Experience]]&lt;20,"&lt;20"," &gt;20"))))</f>
        <v xml:space="preserve"> &gt;20</v>
      </c>
      <c r="R1505" s="14">
        <v>1488</v>
      </c>
      <c r="S1505" s="14">
        <f>VLOOKUP(tblSalaries[[#This Row],[clean Country]],Table3[[Country]:[GNI]],2,FALSE)</f>
        <v>3400</v>
      </c>
      <c r="T1505" s="18">
        <f>tblSalaries[[#This Row],[Salary in USD]]/tblSalaries[[#This Row],[PPP GNI]]</f>
        <v>3.1425735330781004</v>
      </c>
      <c r="U1505" s="27">
        <f>IF(ISNUMBER(VLOOKUP(tblSalaries[[#This Row],[clean Country]],calc!$B$22:$C$127,2,TRUE)),tblSalaries[[#This Row],[Salary in USD]],0.001)</f>
        <v>10684.750012465542</v>
      </c>
    </row>
    <row r="1506" spans="2:21" ht="15" customHeight="1" x14ac:dyDescent="0.25">
      <c r="B1506" s="6" t="s">
        <v>2828</v>
      </c>
      <c r="C1506" s="7">
        <v>41055.983495370368</v>
      </c>
      <c r="D1506" s="8" t="s">
        <v>965</v>
      </c>
      <c r="E1506" s="6">
        <v>600000</v>
      </c>
      <c r="F1506" s="6" t="s">
        <v>40</v>
      </c>
      <c r="G1506" s="9">
        <f>tblSalaries[[#This Row],[clean Salary (in local currency)]]*VLOOKUP(tblSalaries[[#This Row],[Currency]],tblXrate[],2,FALSE)</f>
        <v>10684.750012465542</v>
      </c>
      <c r="H1506" s="6" t="s">
        <v>201</v>
      </c>
      <c r="I1506" s="6" t="s">
        <v>52</v>
      </c>
      <c r="J1506" s="6" t="s">
        <v>8</v>
      </c>
      <c r="K1506" s="6" t="str">
        <f>VLOOKUP(tblSalaries[[#This Row],[Where do you work]],tblCountries[[Actual]:[Mapping]],2,FALSE)</f>
        <v>India</v>
      </c>
      <c r="L1506" s="6" t="str">
        <f>VLOOKUP(tblSalaries[[#This Row],[clean Country]],tblCountries[[Mapping]:[Region]],2,FALSE)</f>
        <v>Asia</v>
      </c>
      <c r="M1506" s="6">
        <f>VLOOKUP(tblSalaries[[#This Row],[clean Country]],tblCountries[[Mapping]:[geo_latitude]],3,FALSE)</f>
        <v>79.718824157759499</v>
      </c>
      <c r="N1506" s="6">
        <f>VLOOKUP(tblSalaries[[#This Row],[clean Country]],tblCountries[[Mapping]:[geo_latitude]],4,FALSE)</f>
        <v>22.134914550529199</v>
      </c>
      <c r="O1506" s="6" t="s">
        <v>18</v>
      </c>
      <c r="P1506" s="6">
        <v>18</v>
      </c>
      <c r="Q1506" s="6" t="str">
        <f>IF(tblSalaries[[#This Row],[Years of Experience]]&lt;5,"&lt;5",IF(tblSalaries[[#This Row],[Years of Experience]]&lt;10,"&lt;10",IF(tblSalaries[[#This Row],[Years of Experience]]&lt;15,"&lt;15",IF(tblSalaries[[#This Row],[Years of Experience]]&lt;20,"&lt;20"," &gt;20"))))</f>
        <v>&lt;20</v>
      </c>
      <c r="R1506" s="14">
        <v>1489</v>
      </c>
      <c r="S1506" s="14">
        <f>VLOOKUP(tblSalaries[[#This Row],[clean Country]],Table3[[Country]:[GNI]],2,FALSE)</f>
        <v>3400</v>
      </c>
      <c r="T1506" s="18">
        <f>tblSalaries[[#This Row],[Salary in USD]]/tblSalaries[[#This Row],[PPP GNI]]</f>
        <v>3.1425735330781004</v>
      </c>
      <c r="U1506" s="27">
        <f>IF(ISNUMBER(VLOOKUP(tblSalaries[[#This Row],[clean Country]],calc!$B$22:$C$127,2,TRUE)),tblSalaries[[#This Row],[Salary in USD]],0.001)</f>
        <v>10684.750012465542</v>
      </c>
    </row>
    <row r="1507" spans="2:21" ht="15" customHeight="1" x14ac:dyDescent="0.25">
      <c r="B1507" s="6" t="s">
        <v>2875</v>
      </c>
      <c r="C1507" s="7">
        <v>41056.546412037038</v>
      </c>
      <c r="D1507" s="8">
        <v>600000</v>
      </c>
      <c r="E1507" s="6">
        <v>600000</v>
      </c>
      <c r="F1507" s="6" t="s">
        <v>40</v>
      </c>
      <c r="G1507" s="9">
        <f>tblSalaries[[#This Row],[clean Salary (in local currency)]]*VLOOKUP(tblSalaries[[#This Row],[Currency]],tblXrate[],2,FALSE)</f>
        <v>10684.750012465542</v>
      </c>
      <c r="H1507" s="6" t="s">
        <v>1020</v>
      </c>
      <c r="I1507" s="6" t="s">
        <v>52</v>
      </c>
      <c r="J1507" s="6" t="s">
        <v>8</v>
      </c>
      <c r="K1507" s="6" t="str">
        <f>VLOOKUP(tblSalaries[[#This Row],[Where do you work]],tblCountries[[Actual]:[Mapping]],2,FALSE)</f>
        <v>India</v>
      </c>
      <c r="L1507" s="6" t="str">
        <f>VLOOKUP(tblSalaries[[#This Row],[clean Country]],tblCountries[[Mapping]:[Region]],2,FALSE)</f>
        <v>Asia</v>
      </c>
      <c r="M1507" s="6">
        <f>VLOOKUP(tblSalaries[[#This Row],[clean Country]],tblCountries[[Mapping]:[geo_latitude]],3,FALSE)</f>
        <v>79.718824157759499</v>
      </c>
      <c r="N1507" s="6">
        <f>VLOOKUP(tblSalaries[[#This Row],[clean Country]],tblCountries[[Mapping]:[geo_latitude]],4,FALSE)</f>
        <v>22.134914550529199</v>
      </c>
      <c r="O1507" s="6" t="s">
        <v>13</v>
      </c>
      <c r="P1507" s="6">
        <v>5</v>
      </c>
      <c r="Q1507" s="6" t="str">
        <f>IF(tblSalaries[[#This Row],[Years of Experience]]&lt;5,"&lt;5",IF(tblSalaries[[#This Row],[Years of Experience]]&lt;10,"&lt;10",IF(tblSalaries[[#This Row],[Years of Experience]]&lt;15,"&lt;15",IF(tblSalaries[[#This Row],[Years of Experience]]&lt;20,"&lt;20"," &gt;20"))))</f>
        <v>&lt;10</v>
      </c>
      <c r="R1507" s="14">
        <v>1490</v>
      </c>
      <c r="S1507" s="14">
        <f>VLOOKUP(tblSalaries[[#This Row],[clean Country]],Table3[[Country]:[GNI]],2,FALSE)</f>
        <v>3400</v>
      </c>
      <c r="T1507" s="18">
        <f>tblSalaries[[#This Row],[Salary in USD]]/tblSalaries[[#This Row],[PPP GNI]]</f>
        <v>3.1425735330781004</v>
      </c>
      <c r="U1507" s="27">
        <f>IF(ISNUMBER(VLOOKUP(tblSalaries[[#This Row],[clean Country]],calc!$B$22:$C$127,2,TRUE)),tblSalaries[[#This Row],[Salary in USD]],0.001)</f>
        <v>10684.750012465542</v>
      </c>
    </row>
    <row r="1508" spans="2:21" ht="15" customHeight="1" x14ac:dyDescent="0.25">
      <c r="B1508" s="6" t="s">
        <v>2896</v>
      </c>
      <c r="C1508" s="7">
        <v>41056.656157407408</v>
      </c>
      <c r="D1508" s="8" t="s">
        <v>1045</v>
      </c>
      <c r="E1508" s="6">
        <v>600000</v>
      </c>
      <c r="F1508" s="6" t="s">
        <v>40</v>
      </c>
      <c r="G1508" s="9">
        <f>tblSalaries[[#This Row],[clean Salary (in local currency)]]*VLOOKUP(tblSalaries[[#This Row],[Currency]],tblXrate[],2,FALSE)</f>
        <v>10684.750012465542</v>
      </c>
      <c r="H1508" s="6" t="s">
        <v>52</v>
      </c>
      <c r="I1508" s="6" t="s">
        <v>52</v>
      </c>
      <c r="J1508" s="6" t="s">
        <v>8</v>
      </c>
      <c r="K1508" s="6" t="str">
        <f>VLOOKUP(tblSalaries[[#This Row],[Where do you work]],tblCountries[[Actual]:[Mapping]],2,FALSE)</f>
        <v>India</v>
      </c>
      <c r="L1508" s="6" t="str">
        <f>VLOOKUP(tblSalaries[[#This Row],[clean Country]],tblCountries[[Mapping]:[Region]],2,FALSE)</f>
        <v>Asia</v>
      </c>
      <c r="M1508" s="6">
        <f>VLOOKUP(tblSalaries[[#This Row],[clean Country]],tblCountries[[Mapping]:[geo_latitude]],3,FALSE)</f>
        <v>79.718824157759499</v>
      </c>
      <c r="N1508" s="6">
        <f>VLOOKUP(tblSalaries[[#This Row],[clean Country]],tblCountries[[Mapping]:[geo_latitude]],4,FALSE)</f>
        <v>22.134914550529199</v>
      </c>
      <c r="O1508" s="6" t="s">
        <v>13</v>
      </c>
      <c r="P1508" s="6">
        <v>9</v>
      </c>
      <c r="Q1508" s="6" t="str">
        <f>IF(tblSalaries[[#This Row],[Years of Experience]]&lt;5,"&lt;5",IF(tblSalaries[[#This Row],[Years of Experience]]&lt;10,"&lt;10",IF(tblSalaries[[#This Row],[Years of Experience]]&lt;15,"&lt;15",IF(tblSalaries[[#This Row],[Years of Experience]]&lt;20,"&lt;20"," &gt;20"))))</f>
        <v>&lt;10</v>
      </c>
      <c r="R1508" s="14">
        <v>1491</v>
      </c>
      <c r="S1508" s="14">
        <f>VLOOKUP(tblSalaries[[#This Row],[clean Country]],Table3[[Country]:[GNI]],2,FALSE)</f>
        <v>3400</v>
      </c>
      <c r="T1508" s="18">
        <f>tblSalaries[[#This Row],[Salary in USD]]/tblSalaries[[#This Row],[PPP GNI]]</f>
        <v>3.1425735330781004</v>
      </c>
      <c r="U1508" s="27">
        <f>IF(ISNUMBER(VLOOKUP(tblSalaries[[#This Row],[clean Country]],calc!$B$22:$C$127,2,TRUE)),tblSalaries[[#This Row],[Salary in USD]],0.001)</f>
        <v>10684.750012465542</v>
      </c>
    </row>
    <row r="1509" spans="2:21" ht="15" customHeight="1" x14ac:dyDescent="0.25">
      <c r="B1509" s="6" t="s">
        <v>2914</v>
      </c>
      <c r="C1509" s="7">
        <v>41056.877858796295</v>
      </c>
      <c r="D1509" s="8">
        <v>600000</v>
      </c>
      <c r="E1509" s="6">
        <v>600000</v>
      </c>
      <c r="F1509" s="6" t="s">
        <v>40</v>
      </c>
      <c r="G1509" s="9">
        <f>tblSalaries[[#This Row],[clean Salary (in local currency)]]*VLOOKUP(tblSalaries[[#This Row],[Currency]],tblXrate[],2,FALSE)</f>
        <v>10684.750012465542</v>
      </c>
      <c r="H1509" s="6" t="s">
        <v>108</v>
      </c>
      <c r="I1509" s="6" t="s">
        <v>20</v>
      </c>
      <c r="J1509" s="6" t="s">
        <v>8</v>
      </c>
      <c r="K1509" s="6" t="str">
        <f>VLOOKUP(tblSalaries[[#This Row],[Where do you work]],tblCountries[[Actual]:[Mapping]],2,FALSE)</f>
        <v>India</v>
      </c>
      <c r="L1509" s="6" t="str">
        <f>VLOOKUP(tblSalaries[[#This Row],[clean Country]],tblCountries[[Mapping]:[Region]],2,FALSE)</f>
        <v>Asia</v>
      </c>
      <c r="M1509" s="6">
        <f>VLOOKUP(tblSalaries[[#This Row],[clean Country]],tblCountries[[Mapping]:[geo_latitude]],3,FALSE)</f>
        <v>79.718824157759499</v>
      </c>
      <c r="N1509" s="6">
        <f>VLOOKUP(tblSalaries[[#This Row],[clean Country]],tblCountries[[Mapping]:[geo_latitude]],4,FALSE)</f>
        <v>22.134914550529199</v>
      </c>
      <c r="O1509" s="6" t="s">
        <v>13</v>
      </c>
      <c r="P1509" s="6">
        <v>8</v>
      </c>
      <c r="Q1509" s="6" t="str">
        <f>IF(tblSalaries[[#This Row],[Years of Experience]]&lt;5,"&lt;5",IF(tblSalaries[[#This Row],[Years of Experience]]&lt;10,"&lt;10",IF(tblSalaries[[#This Row],[Years of Experience]]&lt;15,"&lt;15",IF(tblSalaries[[#This Row],[Years of Experience]]&lt;20,"&lt;20"," &gt;20"))))</f>
        <v>&lt;10</v>
      </c>
      <c r="R1509" s="14">
        <v>1492</v>
      </c>
      <c r="S1509" s="14">
        <f>VLOOKUP(tblSalaries[[#This Row],[clean Country]],Table3[[Country]:[GNI]],2,FALSE)</f>
        <v>3400</v>
      </c>
      <c r="T1509" s="18">
        <f>tblSalaries[[#This Row],[Salary in USD]]/tblSalaries[[#This Row],[PPP GNI]]</f>
        <v>3.1425735330781004</v>
      </c>
      <c r="U1509" s="27">
        <f>IF(ISNUMBER(VLOOKUP(tblSalaries[[#This Row],[clean Country]],calc!$B$22:$C$127,2,TRUE)),tblSalaries[[#This Row],[Salary in USD]],0.001)</f>
        <v>10684.750012465542</v>
      </c>
    </row>
    <row r="1510" spans="2:21" ht="15" customHeight="1" x14ac:dyDescent="0.25">
      <c r="B1510" s="6" t="s">
        <v>2934</v>
      </c>
      <c r="C1510" s="7">
        <v>41057.025231481479</v>
      </c>
      <c r="D1510" s="8" t="s">
        <v>1083</v>
      </c>
      <c r="E1510" s="6">
        <v>600000</v>
      </c>
      <c r="F1510" s="6" t="s">
        <v>40</v>
      </c>
      <c r="G1510" s="9">
        <f>tblSalaries[[#This Row],[clean Salary (in local currency)]]*VLOOKUP(tblSalaries[[#This Row],[Currency]],tblXrate[],2,FALSE)</f>
        <v>10684.750012465542</v>
      </c>
      <c r="H1510" s="6" t="s">
        <v>1084</v>
      </c>
      <c r="I1510" s="6" t="s">
        <v>20</v>
      </c>
      <c r="J1510" s="6" t="s">
        <v>8</v>
      </c>
      <c r="K1510" s="6" t="str">
        <f>VLOOKUP(tblSalaries[[#This Row],[Where do you work]],tblCountries[[Actual]:[Mapping]],2,FALSE)</f>
        <v>India</v>
      </c>
      <c r="L1510" s="6" t="str">
        <f>VLOOKUP(tblSalaries[[#This Row],[clean Country]],tblCountries[[Mapping]:[Region]],2,FALSE)</f>
        <v>Asia</v>
      </c>
      <c r="M1510" s="6">
        <f>VLOOKUP(tblSalaries[[#This Row],[clean Country]],tblCountries[[Mapping]:[geo_latitude]],3,FALSE)</f>
        <v>79.718824157759499</v>
      </c>
      <c r="N1510" s="6">
        <f>VLOOKUP(tblSalaries[[#This Row],[clean Country]],tblCountries[[Mapping]:[geo_latitude]],4,FALSE)</f>
        <v>22.134914550529199</v>
      </c>
      <c r="O1510" s="6" t="s">
        <v>9</v>
      </c>
      <c r="P1510" s="6">
        <v>11</v>
      </c>
      <c r="Q1510" s="6" t="str">
        <f>IF(tblSalaries[[#This Row],[Years of Experience]]&lt;5,"&lt;5",IF(tblSalaries[[#This Row],[Years of Experience]]&lt;10,"&lt;10",IF(tblSalaries[[#This Row],[Years of Experience]]&lt;15,"&lt;15",IF(tblSalaries[[#This Row],[Years of Experience]]&lt;20,"&lt;20"," &gt;20"))))</f>
        <v>&lt;15</v>
      </c>
      <c r="R1510" s="14">
        <v>1493</v>
      </c>
      <c r="S1510" s="14">
        <f>VLOOKUP(tblSalaries[[#This Row],[clean Country]],Table3[[Country]:[GNI]],2,FALSE)</f>
        <v>3400</v>
      </c>
      <c r="T1510" s="18">
        <f>tblSalaries[[#This Row],[Salary in USD]]/tblSalaries[[#This Row],[PPP GNI]]</f>
        <v>3.1425735330781004</v>
      </c>
      <c r="U1510" s="27">
        <f>IF(ISNUMBER(VLOOKUP(tblSalaries[[#This Row],[clean Country]],calc!$B$22:$C$127,2,TRUE)),tblSalaries[[#This Row],[Salary in USD]],0.001)</f>
        <v>10684.750012465542</v>
      </c>
    </row>
    <row r="1511" spans="2:21" ht="15" customHeight="1" x14ac:dyDescent="0.25">
      <c r="B1511" s="6" t="s">
        <v>2935</v>
      </c>
      <c r="C1511" s="7">
        <v>41057.030324074076</v>
      </c>
      <c r="D1511" s="8" t="s">
        <v>1085</v>
      </c>
      <c r="E1511" s="6">
        <v>600000</v>
      </c>
      <c r="F1511" s="6" t="s">
        <v>40</v>
      </c>
      <c r="G1511" s="9">
        <f>tblSalaries[[#This Row],[clean Salary (in local currency)]]*VLOOKUP(tblSalaries[[#This Row],[Currency]],tblXrate[],2,FALSE)</f>
        <v>10684.750012465542</v>
      </c>
      <c r="H1511" s="6" t="s">
        <v>749</v>
      </c>
      <c r="I1511" s="6" t="s">
        <v>20</v>
      </c>
      <c r="J1511" s="6" t="s">
        <v>8</v>
      </c>
      <c r="K1511" s="6" t="str">
        <f>VLOOKUP(tblSalaries[[#This Row],[Where do you work]],tblCountries[[Actual]:[Mapping]],2,FALSE)</f>
        <v>India</v>
      </c>
      <c r="L1511" s="6" t="str">
        <f>VLOOKUP(tblSalaries[[#This Row],[clean Country]],tblCountries[[Mapping]:[Region]],2,FALSE)</f>
        <v>Asia</v>
      </c>
      <c r="M1511" s="6">
        <f>VLOOKUP(tblSalaries[[#This Row],[clean Country]],tblCountries[[Mapping]:[geo_latitude]],3,FALSE)</f>
        <v>79.718824157759499</v>
      </c>
      <c r="N1511" s="6">
        <f>VLOOKUP(tblSalaries[[#This Row],[clean Country]],tblCountries[[Mapping]:[geo_latitude]],4,FALSE)</f>
        <v>22.134914550529199</v>
      </c>
      <c r="O1511" s="6" t="s">
        <v>18</v>
      </c>
      <c r="P1511" s="6">
        <v>4</v>
      </c>
      <c r="Q1511" s="6" t="str">
        <f>IF(tblSalaries[[#This Row],[Years of Experience]]&lt;5,"&lt;5",IF(tblSalaries[[#This Row],[Years of Experience]]&lt;10,"&lt;10",IF(tblSalaries[[#This Row],[Years of Experience]]&lt;15,"&lt;15",IF(tblSalaries[[#This Row],[Years of Experience]]&lt;20,"&lt;20"," &gt;20"))))</f>
        <v>&lt;5</v>
      </c>
      <c r="R1511" s="14">
        <v>1494</v>
      </c>
      <c r="S1511" s="14">
        <f>VLOOKUP(tblSalaries[[#This Row],[clean Country]],Table3[[Country]:[GNI]],2,FALSE)</f>
        <v>3400</v>
      </c>
      <c r="T1511" s="18">
        <f>tblSalaries[[#This Row],[Salary in USD]]/tblSalaries[[#This Row],[PPP GNI]]</f>
        <v>3.1425735330781004</v>
      </c>
      <c r="U1511" s="27">
        <f>IF(ISNUMBER(VLOOKUP(tblSalaries[[#This Row],[clean Country]],calc!$B$22:$C$127,2,TRUE)),tblSalaries[[#This Row],[Salary in USD]],0.001)</f>
        <v>10684.750012465542</v>
      </c>
    </row>
    <row r="1512" spans="2:21" ht="15" customHeight="1" x14ac:dyDescent="0.25">
      <c r="B1512" s="6" t="s">
        <v>3025</v>
      </c>
      <c r="C1512" s="7">
        <v>41057.567476851851</v>
      </c>
      <c r="D1512" s="8">
        <v>600000</v>
      </c>
      <c r="E1512" s="6">
        <v>600000</v>
      </c>
      <c r="F1512" s="6" t="s">
        <v>40</v>
      </c>
      <c r="G1512" s="9">
        <f>tblSalaries[[#This Row],[clean Salary (in local currency)]]*VLOOKUP(tblSalaries[[#This Row],[Currency]],tblXrate[],2,FALSE)</f>
        <v>10684.750012465542</v>
      </c>
      <c r="H1512" s="6" t="s">
        <v>207</v>
      </c>
      <c r="I1512" s="6" t="s">
        <v>20</v>
      </c>
      <c r="J1512" s="6" t="s">
        <v>8</v>
      </c>
      <c r="K1512" s="6" t="str">
        <f>VLOOKUP(tblSalaries[[#This Row],[Where do you work]],tblCountries[[Actual]:[Mapping]],2,FALSE)</f>
        <v>India</v>
      </c>
      <c r="L1512" s="6" t="str">
        <f>VLOOKUP(tblSalaries[[#This Row],[clean Country]],tblCountries[[Mapping]:[Region]],2,FALSE)</f>
        <v>Asia</v>
      </c>
      <c r="M1512" s="6">
        <f>VLOOKUP(tblSalaries[[#This Row],[clean Country]],tblCountries[[Mapping]:[geo_latitude]],3,FALSE)</f>
        <v>79.718824157759499</v>
      </c>
      <c r="N1512" s="6">
        <f>VLOOKUP(tblSalaries[[#This Row],[clean Country]],tblCountries[[Mapping]:[geo_latitude]],4,FALSE)</f>
        <v>22.134914550529199</v>
      </c>
      <c r="O1512" s="6" t="s">
        <v>13</v>
      </c>
      <c r="P1512" s="6">
        <v>12</v>
      </c>
      <c r="Q1512" s="6" t="str">
        <f>IF(tblSalaries[[#This Row],[Years of Experience]]&lt;5,"&lt;5",IF(tblSalaries[[#This Row],[Years of Experience]]&lt;10,"&lt;10",IF(tblSalaries[[#This Row],[Years of Experience]]&lt;15,"&lt;15",IF(tblSalaries[[#This Row],[Years of Experience]]&lt;20,"&lt;20"," &gt;20"))))</f>
        <v>&lt;15</v>
      </c>
      <c r="R1512" s="14">
        <v>1495</v>
      </c>
      <c r="S1512" s="14">
        <f>VLOOKUP(tblSalaries[[#This Row],[clean Country]],Table3[[Country]:[GNI]],2,FALSE)</f>
        <v>3400</v>
      </c>
      <c r="T1512" s="18">
        <f>tblSalaries[[#This Row],[Salary in USD]]/tblSalaries[[#This Row],[PPP GNI]]</f>
        <v>3.1425735330781004</v>
      </c>
      <c r="U1512" s="27">
        <f>IF(ISNUMBER(VLOOKUP(tblSalaries[[#This Row],[clean Country]],calc!$B$22:$C$127,2,TRUE)),tblSalaries[[#This Row],[Salary in USD]],0.001)</f>
        <v>10684.750012465542</v>
      </c>
    </row>
    <row r="1513" spans="2:21" ht="15" customHeight="1" x14ac:dyDescent="0.25">
      <c r="B1513" s="6" t="s">
        <v>3073</v>
      </c>
      <c r="C1513" s="7">
        <v>41057.660787037035</v>
      </c>
      <c r="D1513" s="8" t="s">
        <v>1225</v>
      </c>
      <c r="E1513" s="6">
        <v>600000</v>
      </c>
      <c r="F1513" s="6" t="s">
        <v>40</v>
      </c>
      <c r="G1513" s="9">
        <f>tblSalaries[[#This Row],[clean Salary (in local currency)]]*VLOOKUP(tblSalaries[[#This Row],[Currency]],tblXrate[],2,FALSE)</f>
        <v>10684.750012465542</v>
      </c>
      <c r="H1513" s="6" t="s">
        <v>1226</v>
      </c>
      <c r="I1513" s="6" t="s">
        <v>20</v>
      </c>
      <c r="J1513" s="6" t="s">
        <v>8</v>
      </c>
      <c r="K1513" s="6" t="str">
        <f>VLOOKUP(tblSalaries[[#This Row],[Where do you work]],tblCountries[[Actual]:[Mapping]],2,FALSE)</f>
        <v>India</v>
      </c>
      <c r="L1513" s="6" t="str">
        <f>VLOOKUP(tblSalaries[[#This Row],[clean Country]],tblCountries[[Mapping]:[Region]],2,FALSE)</f>
        <v>Asia</v>
      </c>
      <c r="M1513" s="6">
        <f>VLOOKUP(tblSalaries[[#This Row],[clean Country]],tblCountries[[Mapping]:[geo_latitude]],3,FALSE)</f>
        <v>79.718824157759499</v>
      </c>
      <c r="N1513" s="6">
        <f>VLOOKUP(tblSalaries[[#This Row],[clean Country]],tblCountries[[Mapping]:[geo_latitude]],4,FALSE)</f>
        <v>22.134914550529199</v>
      </c>
      <c r="O1513" s="6" t="s">
        <v>9</v>
      </c>
      <c r="P1513" s="6">
        <v>10</v>
      </c>
      <c r="Q1513" s="6" t="str">
        <f>IF(tblSalaries[[#This Row],[Years of Experience]]&lt;5,"&lt;5",IF(tblSalaries[[#This Row],[Years of Experience]]&lt;10,"&lt;10",IF(tblSalaries[[#This Row],[Years of Experience]]&lt;15,"&lt;15",IF(tblSalaries[[#This Row],[Years of Experience]]&lt;20,"&lt;20"," &gt;20"))))</f>
        <v>&lt;15</v>
      </c>
      <c r="R1513" s="14">
        <v>1496</v>
      </c>
      <c r="S1513" s="14">
        <f>VLOOKUP(tblSalaries[[#This Row],[clean Country]],Table3[[Country]:[GNI]],2,FALSE)</f>
        <v>3400</v>
      </c>
      <c r="T1513" s="18">
        <f>tblSalaries[[#This Row],[Salary in USD]]/tblSalaries[[#This Row],[PPP GNI]]</f>
        <v>3.1425735330781004</v>
      </c>
      <c r="U1513" s="27">
        <f>IF(ISNUMBER(VLOOKUP(tblSalaries[[#This Row],[clean Country]],calc!$B$22:$C$127,2,TRUE)),tblSalaries[[#This Row],[Salary in USD]],0.001)</f>
        <v>10684.750012465542</v>
      </c>
    </row>
    <row r="1514" spans="2:21" ht="15" customHeight="1" x14ac:dyDescent="0.25">
      <c r="B1514" s="6" t="s">
        <v>3094</v>
      </c>
      <c r="C1514" s="7">
        <v>41057.706979166665</v>
      </c>
      <c r="D1514" s="8" t="s">
        <v>1244</v>
      </c>
      <c r="E1514" s="6">
        <v>600000</v>
      </c>
      <c r="F1514" s="6" t="s">
        <v>40</v>
      </c>
      <c r="G1514" s="9">
        <f>tblSalaries[[#This Row],[clean Salary (in local currency)]]*VLOOKUP(tblSalaries[[#This Row],[Currency]],tblXrate[],2,FALSE)</f>
        <v>10684.750012465542</v>
      </c>
      <c r="H1514" s="6" t="s">
        <v>1245</v>
      </c>
      <c r="I1514" s="6" t="s">
        <v>310</v>
      </c>
      <c r="J1514" s="6" t="s">
        <v>8</v>
      </c>
      <c r="K1514" s="6" t="str">
        <f>VLOOKUP(tblSalaries[[#This Row],[Where do you work]],tblCountries[[Actual]:[Mapping]],2,FALSE)</f>
        <v>India</v>
      </c>
      <c r="L1514" s="6" t="str">
        <f>VLOOKUP(tblSalaries[[#This Row],[clean Country]],tblCountries[[Mapping]:[Region]],2,FALSE)</f>
        <v>Asia</v>
      </c>
      <c r="M1514" s="6">
        <f>VLOOKUP(tblSalaries[[#This Row],[clean Country]],tblCountries[[Mapping]:[geo_latitude]],3,FALSE)</f>
        <v>79.718824157759499</v>
      </c>
      <c r="N1514" s="6">
        <f>VLOOKUP(tblSalaries[[#This Row],[clean Country]],tblCountries[[Mapping]:[geo_latitude]],4,FALSE)</f>
        <v>22.134914550529199</v>
      </c>
      <c r="O1514" s="6" t="s">
        <v>18</v>
      </c>
      <c r="P1514" s="6">
        <v>8</v>
      </c>
      <c r="Q1514" s="6" t="str">
        <f>IF(tblSalaries[[#This Row],[Years of Experience]]&lt;5,"&lt;5",IF(tblSalaries[[#This Row],[Years of Experience]]&lt;10,"&lt;10",IF(tblSalaries[[#This Row],[Years of Experience]]&lt;15,"&lt;15",IF(tblSalaries[[#This Row],[Years of Experience]]&lt;20,"&lt;20"," &gt;20"))))</f>
        <v>&lt;10</v>
      </c>
      <c r="R1514" s="14">
        <v>1497</v>
      </c>
      <c r="S1514" s="14">
        <f>VLOOKUP(tblSalaries[[#This Row],[clean Country]],Table3[[Country]:[GNI]],2,FALSE)</f>
        <v>3400</v>
      </c>
      <c r="T1514" s="18">
        <f>tblSalaries[[#This Row],[Salary in USD]]/tblSalaries[[#This Row],[PPP GNI]]</f>
        <v>3.1425735330781004</v>
      </c>
      <c r="U1514" s="27">
        <f>IF(ISNUMBER(VLOOKUP(tblSalaries[[#This Row],[clean Country]],calc!$B$22:$C$127,2,TRUE)),tblSalaries[[#This Row],[Salary in USD]],0.001)</f>
        <v>10684.750012465542</v>
      </c>
    </row>
    <row r="1515" spans="2:21" ht="15" customHeight="1" x14ac:dyDescent="0.25">
      <c r="B1515" s="6" t="s">
        <v>3276</v>
      </c>
      <c r="C1515" s="7">
        <v>41058.558159722219</v>
      </c>
      <c r="D1515" s="8" t="s">
        <v>1451</v>
      </c>
      <c r="E1515" s="6">
        <v>600000</v>
      </c>
      <c r="F1515" s="6" t="s">
        <v>40</v>
      </c>
      <c r="G1515" s="9">
        <f>tblSalaries[[#This Row],[clean Salary (in local currency)]]*VLOOKUP(tblSalaries[[#This Row],[Currency]],tblXrate[],2,FALSE)</f>
        <v>10684.750012465542</v>
      </c>
      <c r="H1515" s="6" t="s">
        <v>1452</v>
      </c>
      <c r="I1515" s="6" t="s">
        <v>52</v>
      </c>
      <c r="J1515" s="6" t="s">
        <v>8</v>
      </c>
      <c r="K1515" s="6" t="str">
        <f>VLOOKUP(tblSalaries[[#This Row],[Where do you work]],tblCountries[[Actual]:[Mapping]],2,FALSE)</f>
        <v>India</v>
      </c>
      <c r="L1515" s="6" t="str">
        <f>VLOOKUP(tblSalaries[[#This Row],[clean Country]],tblCountries[[Mapping]:[Region]],2,FALSE)</f>
        <v>Asia</v>
      </c>
      <c r="M1515" s="6">
        <f>VLOOKUP(tblSalaries[[#This Row],[clean Country]],tblCountries[[Mapping]:[geo_latitude]],3,FALSE)</f>
        <v>79.718824157759499</v>
      </c>
      <c r="N1515" s="6">
        <f>VLOOKUP(tblSalaries[[#This Row],[clean Country]],tblCountries[[Mapping]:[geo_latitude]],4,FALSE)</f>
        <v>22.134914550529199</v>
      </c>
      <c r="O1515" s="6" t="s">
        <v>18</v>
      </c>
      <c r="P1515" s="6">
        <v>2</v>
      </c>
      <c r="Q1515" s="6" t="str">
        <f>IF(tblSalaries[[#This Row],[Years of Experience]]&lt;5,"&lt;5",IF(tblSalaries[[#This Row],[Years of Experience]]&lt;10,"&lt;10",IF(tblSalaries[[#This Row],[Years of Experience]]&lt;15,"&lt;15",IF(tblSalaries[[#This Row],[Years of Experience]]&lt;20,"&lt;20"," &gt;20"))))</f>
        <v>&lt;5</v>
      </c>
      <c r="R1515" s="14">
        <v>1498</v>
      </c>
      <c r="S1515" s="14">
        <f>VLOOKUP(tblSalaries[[#This Row],[clean Country]],Table3[[Country]:[GNI]],2,FALSE)</f>
        <v>3400</v>
      </c>
      <c r="T1515" s="18">
        <f>tblSalaries[[#This Row],[Salary in USD]]/tblSalaries[[#This Row],[PPP GNI]]</f>
        <v>3.1425735330781004</v>
      </c>
      <c r="U1515" s="27">
        <f>IF(ISNUMBER(VLOOKUP(tblSalaries[[#This Row],[clean Country]],calc!$B$22:$C$127,2,TRUE)),tblSalaries[[#This Row],[Salary in USD]],0.001)</f>
        <v>10684.750012465542</v>
      </c>
    </row>
    <row r="1516" spans="2:21" ht="15" customHeight="1" x14ac:dyDescent="0.25">
      <c r="B1516" s="6" t="s">
        <v>3295</v>
      </c>
      <c r="C1516" s="7">
        <v>41058.650289351855</v>
      </c>
      <c r="D1516" s="8" t="s">
        <v>1479</v>
      </c>
      <c r="E1516" s="6">
        <v>600000</v>
      </c>
      <c r="F1516" s="6" t="s">
        <v>40</v>
      </c>
      <c r="G1516" s="9">
        <f>tblSalaries[[#This Row],[clean Salary (in local currency)]]*VLOOKUP(tblSalaries[[#This Row],[Currency]],tblXrate[],2,FALSE)</f>
        <v>10684.750012465542</v>
      </c>
      <c r="H1516" s="6" t="s">
        <v>432</v>
      </c>
      <c r="I1516" s="6" t="s">
        <v>52</v>
      </c>
      <c r="J1516" s="6" t="s">
        <v>8</v>
      </c>
      <c r="K1516" s="6" t="str">
        <f>VLOOKUP(tblSalaries[[#This Row],[Where do you work]],tblCountries[[Actual]:[Mapping]],2,FALSE)</f>
        <v>India</v>
      </c>
      <c r="L1516" s="6" t="str">
        <f>VLOOKUP(tblSalaries[[#This Row],[clean Country]],tblCountries[[Mapping]:[Region]],2,FALSE)</f>
        <v>Asia</v>
      </c>
      <c r="M1516" s="6">
        <f>VLOOKUP(tblSalaries[[#This Row],[clean Country]],tblCountries[[Mapping]:[geo_latitude]],3,FALSE)</f>
        <v>79.718824157759499</v>
      </c>
      <c r="N1516" s="6">
        <f>VLOOKUP(tblSalaries[[#This Row],[clean Country]],tblCountries[[Mapping]:[geo_latitude]],4,FALSE)</f>
        <v>22.134914550529199</v>
      </c>
      <c r="O1516" s="6" t="s">
        <v>18</v>
      </c>
      <c r="P1516" s="6">
        <v>28</v>
      </c>
      <c r="Q1516" s="6" t="str">
        <f>IF(tblSalaries[[#This Row],[Years of Experience]]&lt;5,"&lt;5",IF(tblSalaries[[#This Row],[Years of Experience]]&lt;10,"&lt;10",IF(tblSalaries[[#This Row],[Years of Experience]]&lt;15,"&lt;15",IF(tblSalaries[[#This Row],[Years of Experience]]&lt;20,"&lt;20"," &gt;20"))))</f>
        <v xml:space="preserve"> &gt;20</v>
      </c>
      <c r="R1516" s="14">
        <v>1499</v>
      </c>
      <c r="S1516" s="14">
        <f>VLOOKUP(tblSalaries[[#This Row],[clean Country]],Table3[[Country]:[GNI]],2,FALSE)</f>
        <v>3400</v>
      </c>
      <c r="T1516" s="18">
        <f>tblSalaries[[#This Row],[Salary in USD]]/tblSalaries[[#This Row],[PPP GNI]]</f>
        <v>3.1425735330781004</v>
      </c>
      <c r="U1516" s="27">
        <f>IF(ISNUMBER(VLOOKUP(tblSalaries[[#This Row],[clean Country]],calc!$B$22:$C$127,2,TRUE)),tblSalaries[[#This Row],[Salary in USD]],0.001)</f>
        <v>10684.750012465542</v>
      </c>
    </row>
    <row r="1517" spans="2:21" ht="15" customHeight="1" x14ac:dyDescent="0.25">
      <c r="B1517" s="6" t="s">
        <v>3316</v>
      </c>
      <c r="C1517" s="7">
        <v>41058.720671296294</v>
      </c>
      <c r="D1517" s="8" t="s">
        <v>1501</v>
      </c>
      <c r="E1517" s="6">
        <v>600000</v>
      </c>
      <c r="F1517" s="6" t="s">
        <v>40</v>
      </c>
      <c r="G1517" s="9">
        <f>tblSalaries[[#This Row],[clean Salary (in local currency)]]*VLOOKUP(tblSalaries[[#This Row],[Currency]],tblXrate[],2,FALSE)</f>
        <v>10684.750012465542</v>
      </c>
      <c r="H1517" s="6" t="s">
        <v>1022</v>
      </c>
      <c r="I1517" s="6" t="s">
        <v>52</v>
      </c>
      <c r="J1517" s="6" t="s">
        <v>8</v>
      </c>
      <c r="K1517" s="6" t="str">
        <f>VLOOKUP(tblSalaries[[#This Row],[Where do you work]],tblCountries[[Actual]:[Mapping]],2,FALSE)</f>
        <v>India</v>
      </c>
      <c r="L1517" s="6" t="str">
        <f>VLOOKUP(tblSalaries[[#This Row],[clean Country]],tblCountries[[Mapping]:[Region]],2,FALSE)</f>
        <v>Asia</v>
      </c>
      <c r="M1517" s="6">
        <f>VLOOKUP(tblSalaries[[#This Row],[clean Country]],tblCountries[[Mapping]:[geo_latitude]],3,FALSE)</f>
        <v>79.718824157759499</v>
      </c>
      <c r="N1517" s="6">
        <f>VLOOKUP(tblSalaries[[#This Row],[clean Country]],tblCountries[[Mapping]:[geo_latitude]],4,FALSE)</f>
        <v>22.134914550529199</v>
      </c>
      <c r="O1517" s="6" t="s">
        <v>25</v>
      </c>
      <c r="P1517" s="6">
        <v>7</v>
      </c>
      <c r="Q1517" s="6" t="str">
        <f>IF(tblSalaries[[#This Row],[Years of Experience]]&lt;5,"&lt;5",IF(tblSalaries[[#This Row],[Years of Experience]]&lt;10,"&lt;10",IF(tblSalaries[[#This Row],[Years of Experience]]&lt;15,"&lt;15",IF(tblSalaries[[#This Row],[Years of Experience]]&lt;20,"&lt;20"," &gt;20"))))</f>
        <v>&lt;10</v>
      </c>
      <c r="R1517" s="14">
        <v>1500</v>
      </c>
      <c r="S1517" s="14">
        <f>VLOOKUP(tblSalaries[[#This Row],[clean Country]],Table3[[Country]:[GNI]],2,FALSE)</f>
        <v>3400</v>
      </c>
      <c r="T1517" s="18">
        <f>tblSalaries[[#This Row],[Salary in USD]]/tblSalaries[[#This Row],[PPP GNI]]</f>
        <v>3.1425735330781004</v>
      </c>
      <c r="U1517" s="27">
        <f>IF(ISNUMBER(VLOOKUP(tblSalaries[[#This Row],[clean Country]],calc!$B$22:$C$127,2,TRUE)),tblSalaries[[#This Row],[Salary in USD]],0.001)</f>
        <v>10684.750012465542</v>
      </c>
    </row>
    <row r="1518" spans="2:21" ht="15" customHeight="1" x14ac:dyDescent="0.25">
      <c r="B1518" s="6" t="s">
        <v>3426</v>
      </c>
      <c r="C1518" s="7">
        <v>41059.5393287037</v>
      </c>
      <c r="D1518" s="8" t="s">
        <v>1601</v>
      </c>
      <c r="E1518" s="6">
        <v>600000</v>
      </c>
      <c r="F1518" s="6" t="s">
        <v>40</v>
      </c>
      <c r="G1518" s="9">
        <f>tblSalaries[[#This Row],[clean Salary (in local currency)]]*VLOOKUP(tblSalaries[[#This Row],[Currency]],tblXrate[],2,FALSE)</f>
        <v>10684.750012465542</v>
      </c>
      <c r="H1518" s="6" t="s">
        <v>83</v>
      </c>
      <c r="I1518" s="6" t="s">
        <v>356</v>
      </c>
      <c r="J1518" s="6" t="s">
        <v>8</v>
      </c>
      <c r="K1518" s="6" t="str">
        <f>VLOOKUP(tblSalaries[[#This Row],[Where do you work]],tblCountries[[Actual]:[Mapping]],2,FALSE)</f>
        <v>India</v>
      </c>
      <c r="L1518" s="6" t="str">
        <f>VLOOKUP(tblSalaries[[#This Row],[clean Country]],tblCountries[[Mapping]:[Region]],2,FALSE)</f>
        <v>Asia</v>
      </c>
      <c r="M1518" s="6">
        <f>VLOOKUP(tblSalaries[[#This Row],[clean Country]],tblCountries[[Mapping]:[geo_latitude]],3,FALSE)</f>
        <v>79.718824157759499</v>
      </c>
      <c r="N1518" s="6">
        <f>VLOOKUP(tblSalaries[[#This Row],[clean Country]],tblCountries[[Mapping]:[geo_latitude]],4,FALSE)</f>
        <v>22.134914550529199</v>
      </c>
      <c r="O1518" s="6" t="s">
        <v>18</v>
      </c>
      <c r="P1518" s="6">
        <v>36</v>
      </c>
      <c r="Q1518" s="6" t="str">
        <f>IF(tblSalaries[[#This Row],[Years of Experience]]&lt;5,"&lt;5",IF(tblSalaries[[#This Row],[Years of Experience]]&lt;10,"&lt;10",IF(tblSalaries[[#This Row],[Years of Experience]]&lt;15,"&lt;15",IF(tblSalaries[[#This Row],[Years of Experience]]&lt;20,"&lt;20"," &gt;20"))))</f>
        <v xml:space="preserve"> &gt;20</v>
      </c>
      <c r="R1518" s="14">
        <v>1501</v>
      </c>
      <c r="S1518" s="14">
        <f>VLOOKUP(tblSalaries[[#This Row],[clean Country]],Table3[[Country]:[GNI]],2,FALSE)</f>
        <v>3400</v>
      </c>
      <c r="T1518" s="18">
        <f>tblSalaries[[#This Row],[Salary in USD]]/tblSalaries[[#This Row],[PPP GNI]]</f>
        <v>3.1425735330781004</v>
      </c>
      <c r="U1518" s="27">
        <f>IF(ISNUMBER(VLOOKUP(tblSalaries[[#This Row],[clean Country]],calc!$B$22:$C$127,2,TRUE)),tblSalaries[[#This Row],[Salary in USD]],0.001)</f>
        <v>10684.750012465542</v>
      </c>
    </row>
    <row r="1519" spans="2:21" ht="15" customHeight="1" x14ac:dyDescent="0.25">
      <c r="B1519" s="6" t="s">
        <v>3682</v>
      </c>
      <c r="C1519" s="7">
        <v>41066.737280092595</v>
      </c>
      <c r="D1519" s="8">
        <v>600000</v>
      </c>
      <c r="E1519" s="6">
        <v>600000</v>
      </c>
      <c r="F1519" s="6" t="s">
        <v>40</v>
      </c>
      <c r="G1519" s="9">
        <f>tblSalaries[[#This Row],[clean Salary (in local currency)]]*VLOOKUP(tblSalaries[[#This Row],[Currency]],tblXrate[],2,FALSE)</f>
        <v>10684.750012465542</v>
      </c>
      <c r="H1519" s="6" t="s">
        <v>1112</v>
      </c>
      <c r="I1519" s="6" t="s">
        <v>20</v>
      </c>
      <c r="J1519" s="6" t="s">
        <v>8</v>
      </c>
      <c r="K1519" s="6" t="str">
        <f>VLOOKUP(tblSalaries[[#This Row],[Where do you work]],tblCountries[[Actual]:[Mapping]],2,FALSE)</f>
        <v>India</v>
      </c>
      <c r="L1519" s="6" t="str">
        <f>VLOOKUP(tblSalaries[[#This Row],[clean Country]],tblCountries[[Mapping]:[Region]],2,FALSE)</f>
        <v>Asia</v>
      </c>
      <c r="M1519" s="6">
        <f>VLOOKUP(tblSalaries[[#This Row],[clean Country]],tblCountries[[Mapping]:[geo_latitude]],3,FALSE)</f>
        <v>79.718824157759499</v>
      </c>
      <c r="N1519" s="6">
        <f>VLOOKUP(tblSalaries[[#This Row],[clean Country]],tblCountries[[Mapping]:[geo_latitude]],4,FALSE)</f>
        <v>22.134914550529199</v>
      </c>
      <c r="O1519" s="6" t="s">
        <v>13</v>
      </c>
      <c r="P1519" s="6">
        <v>5</v>
      </c>
      <c r="Q1519" s="6" t="str">
        <f>IF(tblSalaries[[#This Row],[Years of Experience]]&lt;5,"&lt;5",IF(tblSalaries[[#This Row],[Years of Experience]]&lt;10,"&lt;10",IF(tblSalaries[[#This Row],[Years of Experience]]&lt;15,"&lt;15",IF(tblSalaries[[#This Row],[Years of Experience]]&lt;20,"&lt;20"," &gt;20"))))</f>
        <v>&lt;10</v>
      </c>
      <c r="R1519" s="14">
        <v>1502</v>
      </c>
      <c r="S1519" s="14">
        <f>VLOOKUP(tblSalaries[[#This Row],[clean Country]],Table3[[Country]:[GNI]],2,FALSE)</f>
        <v>3400</v>
      </c>
      <c r="T1519" s="18">
        <f>tblSalaries[[#This Row],[Salary in USD]]/tblSalaries[[#This Row],[PPP GNI]]</f>
        <v>3.1425735330781004</v>
      </c>
      <c r="U1519" s="27">
        <f>IF(ISNUMBER(VLOOKUP(tblSalaries[[#This Row],[clean Country]],calc!$B$22:$C$127,2,TRUE)),tblSalaries[[#This Row],[Salary in USD]],0.001)</f>
        <v>10684.750012465542</v>
      </c>
    </row>
    <row r="1520" spans="2:21" ht="15" customHeight="1" x14ac:dyDescent="0.25">
      <c r="B1520" s="6" t="s">
        <v>3839</v>
      </c>
      <c r="C1520" s="7">
        <v>41076.71371527778</v>
      </c>
      <c r="D1520" s="8" t="s">
        <v>1967</v>
      </c>
      <c r="E1520" s="6">
        <v>600000</v>
      </c>
      <c r="F1520" s="6" t="s">
        <v>40</v>
      </c>
      <c r="G1520" s="9">
        <f>tblSalaries[[#This Row],[clean Salary (in local currency)]]*VLOOKUP(tblSalaries[[#This Row],[Currency]],tblXrate[],2,FALSE)</f>
        <v>10684.750012465542</v>
      </c>
      <c r="H1520" s="6" t="s">
        <v>1968</v>
      </c>
      <c r="I1520" s="6" t="s">
        <v>52</v>
      </c>
      <c r="J1520" s="6" t="s">
        <v>8</v>
      </c>
      <c r="K1520" s="6" t="str">
        <f>VLOOKUP(tblSalaries[[#This Row],[Where do you work]],tblCountries[[Actual]:[Mapping]],2,FALSE)</f>
        <v>India</v>
      </c>
      <c r="L1520" s="6" t="str">
        <f>VLOOKUP(tblSalaries[[#This Row],[clean Country]],tblCountries[[Mapping]:[Region]],2,FALSE)</f>
        <v>Asia</v>
      </c>
      <c r="M1520" s="6">
        <f>VLOOKUP(tblSalaries[[#This Row],[clean Country]],tblCountries[[Mapping]:[geo_latitude]],3,FALSE)</f>
        <v>79.718824157759499</v>
      </c>
      <c r="N1520" s="6">
        <f>VLOOKUP(tblSalaries[[#This Row],[clean Country]],tblCountries[[Mapping]:[geo_latitude]],4,FALSE)</f>
        <v>22.134914550529199</v>
      </c>
      <c r="O1520" s="6" t="s">
        <v>9</v>
      </c>
      <c r="P1520" s="6">
        <v>12</v>
      </c>
      <c r="Q1520" s="6" t="str">
        <f>IF(tblSalaries[[#This Row],[Years of Experience]]&lt;5,"&lt;5",IF(tblSalaries[[#This Row],[Years of Experience]]&lt;10,"&lt;10",IF(tblSalaries[[#This Row],[Years of Experience]]&lt;15,"&lt;15",IF(tblSalaries[[#This Row],[Years of Experience]]&lt;20,"&lt;20"," &gt;20"))))</f>
        <v>&lt;15</v>
      </c>
      <c r="R1520" s="14">
        <v>1503</v>
      </c>
      <c r="S1520" s="14">
        <f>VLOOKUP(tblSalaries[[#This Row],[clean Country]],Table3[[Country]:[GNI]],2,FALSE)</f>
        <v>3400</v>
      </c>
      <c r="T1520" s="18">
        <f>tblSalaries[[#This Row],[Salary in USD]]/tblSalaries[[#This Row],[PPP GNI]]</f>
        <v>3.1425735330781004</v>
      </c>
      <c r="U1520" s="27">
        <f>IF(ISNUMBER(VLOOKUP(tblSalaries[[#This Row],[clean Country]],calc!$B$22:$C$127,2,TRUE)),tblSalaries[[#This Row],[Salary in USD]],0.001)</f>
        <v>10684.750012465542</v>
      </c>
    </row>
    <row r="1521" spans="2:21" ht="15" customHeight="1" x14ac:dyDescent="0.25">
      <c r="B1521" s="6" t="s">
        <v>3284</v>
      </c>
      <c r="C1521" s="7">
        <v>41058.594513888886</v>
      </c>
      <c r="D1521" s="8" t="s">
        <v>1462</v>
      </c>
      <c r="E1521" s="6">
        <v>575000</v>
      </c>
      <c r="F1521" s="6" t="s">
        <v>40</v>
      </c>
      <c r="G1521" s="9">
        <f>tblSalaries[[#This Row],[clean Salary (in local currency)]]*VLOOKUP(tblSalaries[[#This Row],[Currency]],tblXrate[],2,FALSE)</f>
        <v>10239.552095279476</v>
      </c>
      <c r="H1521" s="6" t="s">
        <v>1463</v>
      </c>
      <c r="I1521" s="6" t="s">
        <v>52</v>
      </c>
      <c r="J1521" s="6" t="s">
        <v>8</v>
      </c>
      <c r="K1521" s="6" t="str">
        <f>VLOOKUP(tblSalaries[[#This Row],[Where do you work]],tblCountries[[Actual]:[Mapping]],2,FALSE)</f>
        <v>India</v>
      </c>
      <c r="L1521" s="6" t="str">
        <f>VLOOKUP(tblSalaries[[#This Row],[clean Country]],tblCountries[[Mapping]:[Region]],2,FALSE)</f>
        <v>Asia</v>
      </c>
      <c r="M1521" s="6">
        <f>VLOOKUP(tblSalaries[[#This Row],[clean Country]],tblCountries[[Mapping]:[geo_latitude]],3,FALSE)</f>
        <v>79.718824157759499</v>
      </c>
      <c r="N1521" s="6">
        <f>VLOOKUP(tblSalaries[[#This Row],[clean Country]],tblCountries[[Mapping]:[geo_latitude]],4,FALSE)</f>
        <v>22.134914550529199</v>
      </c>
      <c r="O1521" s="6" t="s">
        <v>18</v>
      </c>
      <c r="P1521" s="6">
        <v>5</v>
      </c>
      <c r="Q1521" s="6" t="str">
        <f>IF(tblSalaries[[#This Row],[Years of Experience]]&lt;5,"&lt;5",IF(tblSalaries[[#This Row],[Years of Experience]]&lt;10,"&lt;10",IF(tblSalaries[[#This Row],[Years of Experience]]&lt;15,"&lt;15",IF(tblSalaries[[#This Row],[Years of Experience]]&lt;20,"&lt;20"," &gt;20"))))</f>
        <v>&lt;10</v>
      </c>
      <c r="R1521" s="14">
        <v>1504</v>
      </c>
      <c r="S1521" s="14">
        <f>VLOOKUP(tblSalaries[[#This Row],[clean Country]],Table3[[Country]:[GNI]],2,FALSE)</f>
        <v>3400</v>
      </c>
      <c r="T1521" s="18">
        <f>tblSalaries[[#This Row],[Salary in USD]]/tblSalaries[[#This Row],[PPP GNI]]</f>
        <v>3.0116329691998458</v>
      </c>
      <c r="U1521" s="27">
        <f>IF(ISNUMBER(VLOOKUP(tblSalaries[[#This Row],[clean Country]],calc!$B$22:$C$127,2,TRUE)),tblSalaries[[#This Row],[Salary in USD]],0.001)</f>
        <v>10239.552095279476</v>
      </c>
    </row>
    <row r="1522" spans="2:21" ht="15" customHeight="1" x14ac:dyDescent="0.25">
      <c r="B1522" s="6" t="s">
        <v>2668</v>
      </c>
      <c r="C1522" s="7">
        <v>41055.541122685187</v>
      </c>
      <c r="D1522" s="8">
        <v>10200</v>
      </c>
      <c r="E1522" s="6">
        <v>10200</v>
      </c>
      <c r="F1522" s="6" t="s">
        <v>6</v>
      </c>
      <c r="G1522" s="9">
        <f>tblSalaries[[#This Row],[clean Salary (in local currency)]]*VLOOKUP(tblSalaries[[#This Row],[Currency]],tblXrate[],2,FALSE)</f>
        <v>10200</v>
      </c>
      <c r="H1522" s="6" t="s">
        <v>42</v>
      </c>
      <c r="I1522" s="6" t="s">
        <v>20</v>
      </c>
      <c r="J1522" s="6" t="s">
        <v>8</v>
      </c>
      <c r="K1522" s="6" t="str">
        <f>VLOOKUP(tblSalaries[[#This Row],[Where do you work]],tblCountries[[Actual]:[Mapping]],2,FALSE)</f>
        <v>India</v>
      </c>
      <c r="L1522" s="6" t="str">
        <f>VLOOKUP(tblSalaries[[#This Row],[clean Country]],tblCountries[[Mapping]:[Region]],2,FALSE)</f>
        <v>Asia</v>
      </c>
      <c r="M1522" s="6">
        <f>VLOOKUP(tblSalaries[[#This Row],[clean Country]],tblCountries[[Mapping]:[geo_latitude]],3,FALSE)</f>
        <v>79.718824157759499</v>
      </c>
      <c r="N1522" s="6">
        <f>VLOOKUP(tblSalaries[[#This Row],[clean Country]],tblCountries[[Mapping]:[geo_latitude]],4,FALSE)</f>
        <v>22.134914550529199</v>
      </c>
      <c r="O1522" s="6" t="s">
        <v>9</v>
      </c>
      <c r="P1522" s="6">
        <v>4.5</v>
      </c>
      <c r="Q1522" s="6" t="str">
        <f>IF(tblSalaries[[#This Row],[Years of Experience]]&lt;5,"&lt;5",IF(tblSalaries[[#This Row],[Years of Experience]]&lt;10,"&lt;10",IF(tblSalaries[[#This Row],[Years of Experience]]&lt;15,"&lt;15",IF(tblSalaries[[#This Row],[Years of Experience]]&lt;20,"&lt;20"," &gt;20"))))</f>
        <v>&lt;5</v>
      </c>
      <c r="R1522" s="14">
        <v>1505</v>
      </c>
      <c r="S1522" s="14">
        <f>VLOOKUP(tblSalaries[[#This Row],[clean Country]],Table3[[Country]:[GNI]],2,FALSE)</f>
        <v>3400</v>
      </c>
      <c r="T1522" s="18">
        <f>tblSalaries[[#This Row],[Salary in USD]]/tblSalaries[[#This Row],[PPP GNI]]</f>
        <v>3</v>
      </c>
      <c r="U1522" s="27">
        <f>IF(ISNUMBER(VLOOKUP(tblSalaries[[#This Row],[clean Country]],calc!$B$22:$C$127,2,TRUE)),tblSalaries[[#This Row],[Salary in USD]],0.001)</f>
        <v>10200</v>
      </c>
    </row>
    <row r="1523" spans="2:21" ht="15" customHeight="1" x14ac:dyDescent="0.25">
      <c r="B1523" s="6" t="s">
        <v>2774</v>
      </c>
      <c r="C1523" s="7">
        <v>41055.789490740739</v>
      </c>
      <c r="D1523" s="8">
        <v>570000</v>
      </c>
      <c r="E1523" s="6">
        <v>570000</v>
      </c>
      <c r="F1523" s="6" t="s">
        <v>40</v>
      </c>
      <c r="G1523" s="9">
        <f>tblSalaries[[#This Row],[clean Salary (in local currency)]]*VLOOKUP(tblSalaries[[#This Row],[Currency]],tblXrate[],2,FALSE)</f>
        <v>10150.512511842264</v>
      </c>
      <c r="H1523" s="6" t="s">
        <v>20</v>
      </c>
      <c r="I1523" s="6" t="s">
        <v>20</v>
      </c>
      <c r="J1523" s="6" t="s">
        <v>8</v>
      </c>
      <c r="K1523" s="6" t="str">
        <f>VLOOKUP(tblSalaries[[#This Row],[Where do you work]],tblCountries[[Actual]:[Mapping]],2,FALSE)</f>
        <v>India</v>
      </c>
      <c r="L1523" s="6" t="str">
        <f>VLOOKUP(tblSalaries[[#This Row],[clean Country]],tblCountries[[Mapping]:[Region]],2,FALSE)</f>
        <v>Asia</v>
      </c>
      <c r="M1523" s="6">
        <f>VLOOKUP(tblSalaries[[#This Row],[clean Country]],tblCountries[[Mapping]:[geo_latitude]],3,FALSE)</f>
        <v>79.718824157759499</v>
      </c>
      <c r="N1523" s="6">
        <f>VLOOKUP(tblSalaries[[#This Row],[clean Country]],tblCountries[[Mapping]:[geo_latitude]],4,FALSE)</f>
        <v>22.134914550529199</v>
      </c>
      <c r="O1523" s="6" t="s">
        <v>13</v>
      </c>
      <c r="P1523" s="6">
        <v>2.4</v>
      </c>
      <c r="Q1523" s="6" t="str">
        <f>IF(tblSalaries[[#This Row],[Years of Experience]]&lt;5,"&lt;5",IF(tblSalaries[[#This Row],[Years of Experience]]&lt;10,"&lt;10",IF(tblSalaries[[#This Row],[Years of Experience]]&lt;15,"&lt;15",IF(tblSalaries[[#This Row],[Years of Experience]]&lt;20,"&lt;20"," &gt;20"))))</f>
        <v>&lt;5</v>
      </c>
      <c r="R1523" s="14">
        <v>1506</v>
      </c>
      <c r="S1523" s="14">
        <f>VLOOKUP(tblSalaries[[#This Row],[clean Country]],Table3[[Country]:[GNI]],2,FALSE)</f>
        <v>3400</v>
      </c>
      <c r="T1523" s="18">
        <f>tblSalaries[[#This Row],[Salary in USD]]/tblSalaries[[#This Row],[PPP GNI]]</f>
        <v>2.9854448564241953</v>
      </c>
      <c r="U1523" s="27">
        <f>IF(ISNUMBER(VLOOKUP(tblSalaries[[#This Row],[clean Country]],calc!$B$22:$C$127,2,TRUE)),tblSalaries[[#This Row],[Salary in USD]],0.001)</f>
        <v>10150.512511842264</v>
      </c>
    </row>
    <row r="1524" spans="2:21" ht="15" customHeight="1" x14ac:dyDescent="0.25">
      <c r="B1524" s="6" t="s">
        <v>3007</v>
      </c>
      <c r="C1524" s="7">
        <v>41057.518067129633</v>
      </c>
      <c r="D1524" s="8" t="s">
        <v>1161</v>
      </c>
      <c r="E1524" s="6">
        <v>570000</v>
      </c>
      <c r="F1524" s="6" t="s">
        <v>40</v>
      </c>
      <c r="G1524" s="9">
        <f>tblSalaries[[#This Row],[clean Salary (in local currency)]]*VLOOKUP(tblSalaries[[#This Row],[Currency]],tblXrate[],2,FALSE)</f>
        <v>10150.512511842264</v>
      </c>
      <c r="H1524" s="6" t="s">
        <v>1162</v>
      </c>
      <c r="I1524" s="6" t="s">
        <v>20</v>
      </c>
      <c r="J1524" s="6" t="s">
        <v>8</v>
      </c>
      <c r="K1524" s="6" t="str">
        <f>VLOOKUP(tblSalaries[[#This Row],[Where do you work]],tblCountries[[Actual]:[Mapping]],2,FALSE)</f>
        <v>India</v>
      </c>
      <c r="L1524" s="6" t="str">
        <f>VLOOKUP(tblSalaries[[#This Row],[clean Country]],tblCountries[[Mapping]:[Region]],2,FALSE)</f>
        <v>Asia</v>
      </c>
      <c r="M1524" s="6">
        <f>VLOOKUP(tblSalaries[[#This Row],[clean Country]],tblCountries[[Mapping]:[geo_latitude]],3,FALSE)</f>
        <v>79.718824157759499</v>
      </c>
      <c r="N1524" s="6">
        <f>VLOOKUP(tblSalaries[[#This Row],[clean Country]],tblCountries[[Mapping]:[geo_latitude]],4,FALSE)</f>
        <v>22.134914550529199</v>
      </c>
      <c r="O1524" s="6" t="s">
        <v>9</v>
      </c>
      <c r="P1524" s="6">
        <v>5</v>
      </c>
      <c r="Q1524" s="6" t="str">
        <f>IF(tblSalaries[[#This Row],[Years of Experience]]&lt;5,"&lt;5",IF(tblSalaries[[#This Row],[Years of Experience]]&lt;10,"&lt;10",IF(tblSalaries[[#This Row],[Years of Experience]]&lt;15,"&lt;15",IF(tblSalaries[[#This Row],[Years of Experience]]&lt;20,"&lt;20"," &gt;20"))))</f>
        <v>&lt;10</v>
      </c>
      <c r="R1524" s="14">
        <v>1507</v>
      </c>
      <c r="S1524" s="14">
        <f>VLOOKUP(tblSalaries[[#This Row],[clean Country]],Table3[[Country]:[GNI]],2,FALSE)</f>
        <v>3400</v>
      </c>
      <c r="T1524" s="18">
        <f>tblSalaries[[#This Row],[Salary in USD]]/tblSalaries[[#This Row],[PPP GNI]]</f>
        <v>2.9854448564241953</v>
      </c>
      <c r="U1524" s="27">
        <f>IF(ISNUMBER(VLOOKUP(tblSalaries[[#This Row],[clean Country]],calc!$B$22:$C$127,2,TRUE)),tblSalaries[[#This Row],[Salary in USD]],0.001)</f>
        <v>10150.512511842264</v>
      </c>
    </row>
    <row r="1525" spans="2:21" ht="15" customHeight="1" x14ac:dyDescent="0.25">
      <c r="B1525" s="6" t="s">
        <v>2622</v>
      </c>
      <c r="C1525" s="7">
        <v>41055.463206018518</v>
      </c>
      <c r="D1525" s="8">
        <v>10000</v>
      </c>
      <c r="E1525" s="6">
        <v>10000</v>
      </c>
      <c r="F1525" s="6" t="s">
        <v>6</v>
      </c>
      <c r="G1525" s="9">
        <f>tblSalaries[[#This Row],[clean Salary (in local currency)]]*VLOOKUP(tblSalaries[[#This Row],[Currency]],tblXrate[],2,FALSE)</f>
        <v>10000</v>
      </c>
      <c r="H1525" s="6" t="s">
        <v>725</v>
      </c>
      <c r="I1525" s="6" t="s">
        <v>52</v>
      </c>
      <c r="J1525" s="6" t="s">
        <v>726</v>
      </c>
      <c r="K1525" s="6" t="str">
        <f>VLOOKUP(tblSalaries[[#This Row],[Where do you work]],tblCountries[[Actual]:[Mapping]],2,FALSE)</f>
        <v>Indonesia</v>
      </c>
      <c r="L1525" s="6" t="str">
        <f>VLOOKUP(tblSalaries[[#This Row],[clean Country]],tblCountries[[Mapping]:[Region]],2,FALSE)</f>
        <v>Asia</v>
      </c>
      <c r="M1525" s="6">
        <f>VLOOKUP(tblSalaries[[#This Row],[clean Country]],tblCountries[[Mapping]:[geo_latitude]],3,FALSE)</f>
        <v>118.74036008173201</v>
      </c>
      <c r="N1525" s="6">
        <f>VLOOKUP(tblSalaries[[#This Row],[clean Country]],tblCountries[[Mapping]:[geo_latitude]],4,FALSE)</f>
        <v>-3.1759486978616001</v>
      </c>
      <c r="O1525" s="6" t="s">
        <v>18</v>
      </c>
      <c r="P1525" s="6">
        <v>5</v>
      </c>
      <c r="Q1525" s="6" t="str">
        <f>IF(tblSalaries[[#This Row],[Years of Experience]]&lt;5,"&lt;5",IF(tblSalaries[[#This Row],[Years of Experience]]&lt;10,"&lt;10",IF(tblSalaries[[#This Row],[Years of Experience]]&lt;15,"&lt;15",IF(tblSalaries[[#This Row],[Years of Experience]]&lt;20,"&lt;20"," &gt;20"))))</f>
        <v>&lt;10</v>
      </c>
      <c r="R1525" s="14">
        <v>1508</v>
      </c>
      <c r="S1525" s="14">
        <f>VLOOKUP(tblSalaries[[#This Row],[clean Country]],Table3[[Country]:[GNI]],2,FALSE)</f>
        <v>4200</v>
      </c>
      <c r="T1525" s="18">
        <f>tblSalaries[[#This Row],[Salary in USD]]/tblSalaries[[#This Row],[PPP GNI]]</f>
        <v>2.3809523809523809</v>
      </c>
      <c r="U1525" s="27">
        <f>IF(ISNUMBER(VLOOKUP(tblSalaries[[#This Row],[clean Country]],calc!$B$22:$C$127,2,TRUE)),tblSalaries[[#This Row],[Salary in USD]],0.001)</f>
        <v>10000</v>
      </c>
    </row>
    <row r="1526" spans="2:21" ht="15" customHeight="1" x14ac:dyDescent="0.25">
      <c r="B1526" s="6" t="s">
        <v>2700</v>
      </c>
      <c r="C1526" s="7">
        <v>41055.584131944444</v>
      </c>
      <c r="D1526" s="8">
        <v>10000</v>
      </c>
      <c r="E1526" s="6">
        <v>10000</v>
      </c>
      <c r="F1526" s="6" t="s">
        <v>6</v>
      </c>
      <c r="G1526" s="9">
        <f>tblSalaries[[#This Row],[clean Salary (in local currency)]]*VLOOKUP(tblSalaries[[#This Row],[Currency]],tblXrate[],2,FALSE)</f>
        <v>10000</v>
      </c>
      <c r="H1526" s="6" t="s">
        <v>749</v>
      </c>
      <c r="I1526" s="6" t="s">
        <v>52</v>
      </c>
      <c r="J1526" s="6" t="s">
        <v>8</v>
      </c>
      <c r="K1526" s="6" t="str">
        <f>VLOOKUP(tblSalaries[[#This Row],[Where do you work]],tblCountries[[Actual]:[Mapping]],2,FALSE)</f>
        <v>India</v>
      </c>
      <c r="L1526" s="6" t="str">
        <f>VLOOKUP(tblSalaries[[#This Row],[clean Country]],tblCountries[[Mapping]:[Region]],2,FALSE)</f>
        <v>Asia</v>
      </c>
      <c r="M1526" s="6">
        <f>VLOOKUP(tblSalaries[[#This Row],[clean Country]],tblCountries[[Mapping]:[geo_latitude]],3,FALSE)</f>
        <v>79.718824157759499</v>
      </c>
      <c r="N1526" s="6">
        <f>VLOOKUP(tblSalaries[[#This Row],[clean Country]],tblCountries[[Mapping]:[geo_latitude]],4,FALSE)</f>
        <v>22.134914550529199</v>
      </c>
      <c r="O1526" s="6" t="s">
        <v>9</v>
      </c>
      <c r="P1526" s="6">
        <v>2</v>
      </c>
      <c r="Q1526" s="6" t="str">
        <f>IF(tblSalaries[[#This Row],[Years of Experience]]&lt;5,"&lt;5",IF(tblSalaries[[#This Row],[Years of Experience]]&lt;10,"&lt;10",IF(tblSalaries[[#This Row],[Years of Experience]]&lt;15,"&lt;15",IF(tblSalaries[[#This Row],[Years of Experience]]&lt;20,"&lt;20"," &gt;20"))))</f>
        <v>&lt;5</v>
      </c>
      <c r="R1526" s="14">
        <v>1509</v>
      </c>
      <c r="S1526" s="14">
        <f>VLOOKUP(tblSalaries[[#This Row],[clean Country]],Table3[[Country]:[GNI]],2,FALSE)</f>
        <v>3400</v>
      </c>
      <c r="T1526" s="18">
        <f>tblSalaries[[#This Row],[Salary in USD]]/tblSalaries[[#This Row],[PPP GNI]]</f>
        <v>2.9411764705882355</v>
      </c>
      <c r="U1526" s="27">
        <f>IF(ISNUMBER(VLOOKUP(tblSalaries[[#This Row],[clean Country]],calc!$B$22:$C$127,2,TRUE)),tblSalaries[[#This Row],[Salary in USD]],0.001)</f>
        <v>10000</v>
      </c>
    </row>
    <row r="1527" spans="2:21" ht="15" customHeight="1" x14ac:dyDescent="0.25">
      <c r="B1527" s="6" t="s">
        <v>2738</v>
      </c>
      <c r="C1527" s="7">
        <v>41055.670162037037</v>
      </c>
      <c r="D1527" s="8">
        <v>10000</v>
      </c>
      <c r="E1527" s="6">
        <v>10000</v>
      </c>
      <c r="F1527" s="6" t="s">
        <v>6</v>
      </c>
      <c r="G1527" s="9">
        <f>tblSalaries[[#This Row],[clean Salary (in local currency)]]*VLOOKUP(tblSalaries[[#This Row],[Currency]],tblXrate[],2,FALSE)</f>
        <v>10000</v>
      </c>
      <c r="H1527" s="6" t="s">
        <v>855</v>
      </c>
      <c r="I1527" s="6" t="s">
        <v>20</v>
      </c>
      <c r="J1527" s="6" t="s">
        <v>8</v>
      </c>
      <c r="K1527" s="6" t="str">
        <f>VLOOKUP(tblSalaries[[#This Row],[Where do you work]],tblCountries[[Actual]:[Mapping]],2,FALSE)</f>
        <v>India</v>
      </c>
      <c r="L1527" s="6" t="str">
        <f>VLOOKUP(tblSalaries[[#This Row],[clean Country]],tblCountries[[Mapping]:[Region]],2,FALSE)</f>
        <v>Asia</v>
      </c>
      <c r="M1527" s="6">
        <f>VLOOKUP(tblSalaries[[#This Row],[clean Country]],tblCountries[[Mapping]:[geo_latitude]],3,FALSE)</f>
        <v>79.718824157759499</v>
      </c>
      <c r="N1527" s="6">
        <f>VLOOKUP(tblSalaries[[#This Row],[clean Country]],tblCountries[[Mapping]:[geo_latitude]],4,FALSE)</f>
        <v>22.134914550529199</v>
      </c>
      <c r="O1527" s="6" t="s">
        <v>9</v>
      </c>
      <c r="P1527" s="6">
        <v>12</v>
      </c>
      <c r="Q1527" s="6" t="str">
        <f>IF(tblSalaries[[#This Row],[Years of Experience]]&lt;5,"&lt;5",IF(tblSalaries[[#This Row],[Years of Experience]]&lt;10,"&lt;10",IF(tblSalaries[[#This Row],[Years of Experience]]&lt;15,"&lt;15",IF(tblSalaries[[#This Row],[Years of Experience]]&lt;20,"&lt;20"," &gt;20"))))</f>
        <v>&lt;15</v>
      </c>
      <c r="R1527" s="14">
        <v>1510</v>
      </c>
      <c r="S1527" s="14">
        <f>VLOOKUP(tblSalaries[[#This Row],[clean Country]],Table3[[Country]:[GNI]],2,FALSE)</f>
        <v>3400</v>
      </c>
      <c r="T1527" s="18">
        <f>tblSalaries[[#This Row],[Salary in USD]]/tblSalaries[[#This Row],[PPP GNI]]</f>
        <v>2.9411764705882355</v>
      </c>
      <c r="U1527" s="27">
        <f>IF(ISNUMBER(VLOOKUP(tblSalaries[[#This Row],[clean Country]],calc!$B$22:$C$127,2,TRUE)),tblSalaries[[#This Row],[Salary in USD]],0.001)</f>
        <v>10000</v>
      </c>
    </row>
    <row r="1528" spans="2:21" ht="15" customHeight="1" x14ac:dyDescent="0.25">
      <c r="B1528" s="6" t="s">
        <v>2782</v>
      </c>
      <c r="C1528" s="7">
        <v>41055.839131944442</v>
      </c>
      <c r="D1528" s="8">
        <v>10000</v>
      </c>
      <c r="E1528" s="6">
        <v>10000</v>
      </c>
      <c r="F1528" s="6" t="s">
        <v>6</v>
      </c>
      <c r="G1528" s="9">
        <f>tblSalaries[[#This Row],[clean Salary (in local currency)]]*VLOOKUP(tblSalaries[[#This Row],[Currency]],tblXrate[],2,FALSE)</f>
        <v>10000</v>
      </c>
      <c r="H1528" s="6" t="s">
        <v>907</v>
      </c>
      <c r="I1528" s="6" t="s">
        <v>52</v>
      </c>
      <c r="J1528" s="6" t="s">
        <v>8</v>
      </c>
      <c r="K1528" s="6" t="str">
        <f>VLOOKUP(tblSalaries[[#This Row],[Where do you work]],tblCountries[[Actual]:[Mapping]],2,FALSE)</f>
        <v>India</v>
      </c>
      <c r="L1528" s="6" t="str">
        <f>VLOOKUP(tblSalaries[[#This Row],[clean Country]],tblCountries[[Mapping]:[Region]],2,FALSE)</f>
        <v>Asia</v>
      </c>
      <c r="M1528" s="6">
        <f>VLOOKUP(tblSalaries[[#This Row],[clean Country]],tblCountries[[Mapping]:[geo_latitude]],3,FALSE)</f>
        <v>79.718824157759499</v>
      </c>
      <c r="N1528" s="6">
        <f>VLOOKUP(tblSalaries[[#This Row],[clean Country]],tblCountries[[Mapping]:[geo_latitude]],4,FALSE)</f>
        <v>22.134914550529199</v>
      </c>
      <c r="O1528" s="6" t="s">
        <v>25</v>
      </c>
      <c r="P1528" s="6">
        <v>12</v>
      </c>
      <c r="Q1528" s="6" t="str">
        <f>IF(tblSalaries[[#This Row],[Years of Experience]]&lt;5,"&lt;5",IF(tblSalaries[[#This Row],[Years of Experience]]&lt;10,"&lt;10",IF(tblSalaries[[#This Row],[Years of Experience]]&lt;15,"&lt;15",IF(tblSalaries[[#This Row],[Years of Experience]]&lt;20,"&lt;20"," &gt;20"))))</f>
        <v>&lt;15</v>
      </c>
      <c r="R1528" s="14">
        <v>1511</v>
      </c>
      <c r="S1528" s="14">
        <f>VLOOKUP(tblSalaries[[#This Row],[clean Country]],Table3[[Country]:[GNI]],2,FALSE)</f>
        <v>3400</v>
      </c>
      <c r="T1528" s="18">
        <f>tblSalaries[[#This Row],[Salary in USD]]/tblSalaries[[#This Row],[PPP GNI]]</f>
        <v>2.9411764705882355</v>
      </c>
      <c r="U1528" s="27">
        <f>IF(ISNUMBER(VLOOKUP(tblSalaries[[#This Row],[clean Country]],calc!$B$22:$C$127,2,TRUE)),tblSalaries[[#This Row],[Salary in USD]],0.001)</f>
        <v>10000</v>
      </c>
    </row>
    <row r="1529" spans="2:21" ht="15" customHeight="1" x14ac:dyDescent="0.25">
      <c r="B1529" s="6" t="s">
        <v>2880</v>
      </c>
      <c r="C1529" s="7">
        <v>41056.570196759261</v>
      </c>
      <c r="D1529" s="8">
        <v>10000</v>
      </c>
      <c r="E1529" s="6">
        <v>10000</v>
      </c>
      <c r="F1529" s="6" t="s">
        <v>6</v>
      </c>
      <c r="G1529" s="9">
        <f>tblSalaries[[#This Row],[clean Salary (in local currency)]]*VLOOKUP(tblSalaries[[#This Row],[Currency]],tblXrate[],2,FALSE)</f>
        <v>10000</v>
      </c>
      <c r="H1529" s="6" t="s">
        <v>1026</v>
      </c>
      <c r="I1529" s="6" t="s">
        <v>310</v>
      </c>
      <c r="J1529" s="6" t="s">
        <v>1027</v>
      </c>
      <c r="K1529" s="6" t="str">
        <f>VLOOKUP(tblSalaries[[#This Row],[Where do you work]],tblCountries[[Actual]:[Mapping]],2,FALSE)</f>
        <v>Viet Nam</v>
      </c>
      <c r="L1529" s="6" t="str">
        <f>VLOOKUP(tblSalaries[[#This Row],[clean Country]],tblCountries[[Mapping]:[Region]],2,FALSE)</f>
        <v>Asia</v>
      </c>
      <c r="M1529" s="6">
        <f>VLOOKUP(tblSalaries[[#This Row],[clean Country]],tblCountries[[Mapping]:[geo_latitude]],3,FALSE)</f>
        <v>106.448833475413</v>
      </c>
      <c r="N1529" s="6">
        <f>VLOOKUP(tblSalaries[[#This Row],[clean Country]],tblCountries[[Mapping]:[geo_latitude]],4,FALSE)</f>
        <v>16.221090864603799</v>
      </c>
      <c r="O1529" s="6" t="s">
        <v>9</v>
      </c>
      <c r="P1529" s="6">
        <v>4</v>
      </c>
      <c r="Q1529" s="6" t="str">
        <f>IF(tblSalaries[[#This Row],[Years of Experience]]&lt;5,"&lt;5",IF(tblSalaries[[#This Row],[Years of Experience]]&lt;10,"&lt;10",IF(tblSalaries[[#This Row],[Years of Experience]]&lt;15,"&lt;15",IF(tblSalaries[[#This Row],[Years of Experience]]&lt;20,"&lt;20"," &gt;20"))))</f>
        <v>&lt;5</v>
      </c>
      <c r="R1529" s="14">
        <v>1512</v>
      </c>
      <c r="S1529" s="14" t="e">
        <f>VLOOKUP(tblSalaries[[#This Row],[clean Country]],Table3[[Country]:[GNI]],2,FALSE)</f>
        <v>#N/A</v>
      </c>
      <c r="T1529" s="18" t="e">
        <f>tblSalaries[[#This Row],[Salary in USD]]/tblSalaries[[#This Row],[PPP GNI]]</f>
        <v>#N/A</v>
      </c>
      <c r="U1529" s="27">
        <f>IF(ISNUMBER(VLOOKUP(tblSalaries[[#This Row],[clean Country]],calc!$B$22:$C$127,2,TRUE)),tblSalaries[[#This Row],[Salary in USD]],0.001)</f>
        <v>10000</v>
      </c>
    </row>
    <row r="1530" spans="2:21" ht="15" customHeight="1" x14ac:dyDescent="0.25">
      <c r="B1530" s="6" t="s">
        <v>2894</v>
      </c>
      <c r="C1530" s="7">
        <v>41056.647337962961</v>
      </c>
      <c r="D1530" s="8">
        <v>10000</v>
      </c>
      <c r="E1530" s="6">
        <v>10000</v>
      </c>
      <c r="F1530" s="6" t="s">
        <v>6</v>
      </c>
      <c r="G1530" s="9">
        <f>tblSalaries[[#This Row],[clean Salary (in local currency)]]*VLOOKUP(tblSalaries[[#This Row],[Currency]],tblXrate[],2,FALSE)</f>
        <v>10000</v>
      </c>
      <c r="H1530" s="6" t="s">
        <v>523</v>
      </c>
      <c r="I1530" s="6" t="s">
        <v>52</v>
      </c>
      <c r="J1530" s="6" t="s">
        <v>8</v>
      </c>
      <c r="K1530" s="6" t="str">
        <f>VLOOKUP(tblSalaries[[#This Row],[Where do you work]],tblCountries[[Actual]:[Mapping]],2,FALSE)</f>
        <v>India</v>
      </c>
      <c r="L1530" s="6" t="str">
        <f>VLOOKUP(tblSalaries[[#This Row],[clean Country]],tblCountries[[Mapping]:[Region]],2,FALSE)</f>
        <v>Asia</v>
      </c>
      <c r="M1530" s="6">
        <f>VLOOKUP(tblSalaries[[#This Row],[clean Country]],tblCountries[[Mapping]:[geo_latitude]],3,FALSE)</f>
        <v>79.718824157759499</v>
      </c>
      <c r="N1530" s="6">
        <f>VLOOKUP(tblSalaries[[#This Row],[clean Country]],tblCountries[[Mapping]:[geo_latitude]],4,FALSE)</f>
        <v>22.134914550529199</v>
      </c>
      <c r="O1530" s="6" t="s">
        <v>9</v>
      </c>
      <c r="P1530" s="6">
        <v>6</v>
      </c>
      <c r="Q1530" s="6" t="str">
        <f>IF(tblSalaries[[#This Row],[Years of Experience]]&lt;5,"&lt;5",IF(tblSalaries[[#This Row],[Years of Experience]]&lt;10,"&lt;10",IF(tblSalaries[[#This Row],[Years of Experience]]&lt;15,"&lt;15",IF(tblSalaries[[#This Row],[Years of Experience]]&lt;20,"&lt;20"," &gt;20"))))</f>
        <v>&lt;10</v>
      </c>
      <c r="R1530" s="14">
        <v>1513</v>
      </c>
      <c r="S1530" s="14">
        <f>VLOOKUP(tblSalaries[[#This Row],[clean Country]],Table3[[Country]:[GNI]],2,FALSE)</f>
        <v>3400</v>
      </c>
      <c r="T1530" s="18">
        <f>tblSalaries[[#This Row],[Salary in USD]]/tblSalaries[[#This Row],[PPP GNI]]</f>
        <v>2.9411764705882355</v>
      </c>
      <c r="U1530" s="27">
        <f>IF(ISNUMBER(VLOOKUP(tblSalaries[[#This Row],[clean Country]],calc!$B$22:$C$127,2,TRUE)),tblSalaries[[#This Row],[Salary in USD]],0.001)</f>
        <v>10000</v>
      </c>
    </row>
    <row r="1531" spans="2:21" ht="15" customHeight="1" x14ac:dyDescent="0.25">
      <c r="B1531" s="6" t="s">
        <v>3121</v>
      </c>
      <c r="C1531" s="7">
        <v>41057.78125</v>
      </c>
      <c r="D1531" s="8">
        <v>10000</v>
      </c>
      <c r="E1531" s="6">
        <v>10000</v>
      </c>
      <c r="F1531" s="6" t="s">
        <v>6</v>
      </c>
      <c r="G1531" s="9">
        <f>tblSalaries[[#This Row],[clean Salary (in local currency)]]*VLOOKUP(tblSalaries[[#This Row],[Currency]],tblXrate[],2,FALSE)</f>
        <v>10000</v>
      </c>
      <c r="H1531" s="6" t="s">
        <v>647</v>
      </c>
      <c r="I1531" s="6" t="s">
        <v>20</v>
      </c>
      <c r="J1531" s="6" t="s">
        <v>8</v>
      </c>
      <c r="K1531" s="6" t="str">
        <f>VLOOKUP(tblSalaries[[#This Row],[Where do you work]],tblCountries[[Actual]:[Mapping]],2,FALSE)</f>
        <v>India</v>
      </c>
      <c r="L1531" s="6" t="str">
        <f>VLOOKUP(tblSalaries[[#This Row],[clean Country]],tblCountries[[Mapping]:[Region]],2,FALSE)</f>
        <v>Asia</v>
      </c>
      <c r="M1531" s="6">
        <f>VLOOKUP(tblSalaries[[#This Row],[clean Country]],tblCountries[[Mapping]:[geo_latitude]],3,FALSE)</f>
        <v>79.718824157759499</v>
      </c>
      <c r="N1531" s="6">
        <f>VLOOKUP(tblSalaries[[#This Row],[clean Country]],tblCountries[[Mapping]:[geo_latitude]],4,FALSE)</f>
        <v>22.134914550529199</v>
      </c>
      <c r="O1531" s="6" t="s">
        <v>18</v>
      </c>
      <c r="P1531" s="6">
        <v>5</v>
      </c>
      <c r="Q1531" s="6" t="str">
        <f>IF(tblSalaries[[#This Row],[Years of Experience]]&lt;5,"&lt;5",IF(tblSalaries[[#This Row],[Years of Experience]]&lt;10,"&lt;10",IF(tblSalaries[[#This Row],[Years of Experience]]&lt;15,"&lt;15",IF(tblSalaries[[#This Row],[Years of Experience]]&lt;20,"&lt;20"," &gt;20"))))</f>
        <v>&lt;10</v>
      </c>
      <c r="R1531" s="14">
        <v>1514</v>
      </c>
      <c r="S1531" s="14">
        <f>VLOOKUP(tblSalaries[[#This Row],[clean Country]],Table3[[Country]:[GNI]],2,FALSE)</f>
        <v>3400</v>
      </c>
      <c r="T1531" s="18">
        <f>tblSalaries[[#This Row],[Salary in USD]]/tblSalaries[[#This Row],[PPP GNI]]</f>
        <v>2.9411764705882355</v>
      </c>
      <c r="U1531" s="27">
        <f>IF(ISNUMBER(VLOOKUP(tblSalaries[[#This Row],[clean Country]],calc!$B$22:$C$127,2,TRUE)),tblSalaries[[#This Row],[Salary in USD]],0.001)</f>
        <v>10000</v>
      </c>
    </row>
    <row r="1532" spans="2:21" ht="15" customHeight="1" x14ac:dyDescent="0.25">
      <c r="B1532" s="6" t="s">
        <v>3301</v>
      </c>
      <c r="C1532" s="7">
        <v>41058.66196759259</v>
      </c>
      <c r="D1532" s="8">
        <v>10000</v>
      </c>
      <c r="E1532" s="6">
        <v>10000</v>
      </c>
      <c r="F1532" s="6" t="s">
        <v>6</v>
      </c>
      <c r="G1532" s="9">
        <f>tblSalaries[[#This Row],[clean Salary (in local currency)]]*VLOOKUP(tblSalaries[[#This Row],[Currency]],tblXrate[],2,FALSE)</f>
        <v>10000</v>
      </c>
      <c r="H1532" s="6" t="s">
        <v>360</v>
      </c>
      <c r="I1532" s="6" t="s">
        <v>3999</v>
      </c>
      <c r="J1532" s="6" t="s">
        <v>8</v>
      </c>
      <c r="K1532" s="6" t="str">
        <f>VLOOKUP(tblSalaries[[#This Row],[Where do you work]],tblCountries[[Actual]:[Mapping]],2,FALSE)</f>
        <v>India</v>
      </c>
      <c r="L1532" s="6" t="str">
        <f>VLOOKUP(tblSalaries[[#This Row],[clean Country]],tblCountries[[Mapping]:[Region]],2,FALSE)</f>
        <v>Asia</v>
      </c>
      <c r="M1532" s="6">
        <f>VLOOKUP(tblSalaries[[#This Row],[clean Country]],tblCountries[[Mapping]:[geo_latitude]],3,FALSE)</f>
        <v>79.718824157759499</v>
      </c>
      <c r="N1532" s="6">
        <f>VLOOKUP(tblSalaries[[#This Row],[clean Country]],tblCountries[[Mapping]:[geo_latitude]],4,FALSE)</f>
        <v>22.134914550529199</v>
      </c>
      <c r="O1532" s="6" t="s">
        <v>25</v>
      </c>
      <c r="P1532" s="6">
        <v>0.5</v>
      </c>
      <c r="Q1532" s="6" t="str">
        <f>IF(tblSalaries[[#This Row],[Years of Experience]]&lt;5,"&lt;5",IF(tblSalaries[[#This Row],[Years of Experience]]&lt;10,"&lt;10",IF(tblSalaries[[#This Row],[Years of Experience]]&lt;15,"&lt;15",IF(tblSalaries[[#This Row],[Years of Experience]]&lt;20,"&lt;20"," &gt;20"))))</f>
        <v>&lt;5</v>
      </c>
      <c r="R1532" s="14">
        <v>1515</v>
      </c>
      <c r="S1532" s="14">
        <f>VLOOKUP(tblSalaries[[#This Row],[clean Country]],Table3[[Country]:[GNI]],2,FALSE)</f>
        <v>3400</v>
      </c>
      <c r="T1532" s="18">
        <f>tblSalaries[[#This Row],[Salary in USD]]/tblSalaries[[#This Row],[PPP GNI]]</f>
        <v>2.9411764705882355</v>
      </c>
      <c r="U1532" s="27">
        <f>IF(ISNUMBER(VLOOKUP(tblSalaries[[#This Row],[clean Country]],calc!$B$22:$C$127,2,TRUE)),tblSalaries[[#This Row],[Salary in USD]],0.001)</f>
        <v>10000</v>
      </c>
    </row>
    <row r="1533" spans="2:21" ht="15" customHeight="1" x14ac:dyDescent="0.25">
      <c r="B1533" s="6" t="s">
        <v>3484</v>
      </c>
      <c r="C1533" s="7">
        <v>41060.047986111109</v>
      </c>
      <c r="D1533" s="8" t="s">
        <v>1663</v>
      </c>
      <c r="E1533" s="6">
        <v>10000</v>
      </c>
      <c r="F1533" s="6" t="s">
        <v>6</v>
      </c>
      <c r="G1533" s="9">
        <f>tblSalaries[[#This Row],[clean Salary (in local currency)]]*VLOOKUP(tblSalaries[[#This Row],[Currency]],tblXrate[],2,FALSE)</f>
        <v>10000</v>
      </c>
      <c r="H1533" s="6" t="s">
        <v>1664</v>
      </c>
      <c r="I1533" s="6" t="s">
        <v>20</v>
      </c>
      <c r="J1533" s="6" t="s">
        <v>143</v>
      </c>
      <c r="K1533" s="6" t="str">
        <f>VLOOKUP(tblSalaries[[#This Row],[Where do you work]],tblCountries[[Actual]:[Mapping]],2,FALSE)</f>
        <v>Brazil</v>
      </c>
      <c r="L1533" s="6" t="str">
        <f>VLOOKUP(tblSalaries[[#This Row],[clean Country]],tblCountries[[Mapping]:[Region]],2,FALSE)</f>
        <v>Latin America</v>
      </c>
      <c r="M1533" s="6">
        <f>VLOOKUP(tblSalaries[[#This Row],[clean Country]],tblCountries[[Mapping]:[geo_latitude]],3,FALSE)</f>
        <v>-52.856287736986999</v>
      </c>
      <c r="N1533" s="6">
        <f>VLOOKUP(tblSalaries[[#This Row],[clean Country]],tblCountries[[Mapping]:[geo_latitude]],4,FALSE)</f>
        <v>-10.840474551047899</v>
      </c>
      <c r="O1533" s="6" t="s">
        <v>9</v>
      </c>
      <c r="P1533" s="6">
        <v>1</v>
      </c>
      <c r="Q1533" s="6" t="str">
        <f>IF(tblSalaries[[#This Row],[Years of Experience]]&lt;5,"&lt;5",IF(tblSalaries[[#This Row],[Years of Experience]]&lt;10,"&lt;10",IF(tblSalaries[[#This Row],[Years of Experience]]&lt;15,"&lt;15",IF(tblSalaries[[#This Row],[Years of Experience]]&lt;20,"&lt;20"," &gt;20"))))</f>
        <v>&lt;5</v>
      </c>
      <c r="R1533" s="14">
        <v>1516</v>
      </c>
      <c r="S1533" s="14">
        <f>VLOOKUP(tblSalaries[[#This Row],[clean Country]],Table3[[Country]:[GNI]],2,FALSE)</f>
        <v>11000</v>
      </c>
      <c r="T1533" s="18">
        <f>tblSalaries[[#This Row],[Salary in USD]]/tblSalaries[[#This Row],[PPP GNI]]</f>
        <v>0.90909090909090906</v>
      </c>
      <c r="U1533" s="27">
        <f>IF(ISNUMBER(VLOOKUP(tblSalaries[[#This Row],[clean Country]],calc!$B$22:$C$127,2,TRUE)),tblSalaries[[#This Row],[Salary in USD]],0.001)</f>
        <v>10000</v>
      </c>
    </row>
    <row r="1534" spans="2:21" ht="15" customHeight="1" x14ac:dyDescent="0.25">
      <c r="B1534" s="6" t="s">
        <v>3505</v>
      </c>
      <c r="C1534" s="7">
        <v>41060.439664351848</v>
      </c>
      <c r="D1534" s="8" t="s">
        <v>1674</v>
      </c>
      <c r="E1534" s="6">
        <v>10000</v>
      </c>
      <c r="F1534" s="6" t="s">
        <v>6</v>
      </c>
      <c r="G1534" s="9">
        <f>tblSalaries[[#This Row],[clean Salary (in local currency)]]*VLOOKUP(tblSalaries[[#This Row],[Currency]],tblXrate[],2,FALSE)</f>
        <v>10000</v>
      </c>
      <c r="H1534" s="6" t="s">
        <v>1675</v>
      </c>
      <c r="I1534" s="6" t="s">
        <v>52</v>
      </c>
      <c r="J1534" s="6" t="s">
        <v>1676</v>
      </c>
      <c r="K1534" s="6" t="str">
        <f>VLOOKUP(tblSalaries[[#This Row],[Where do you work]],tblCountries[[Actual]:[Mapping]],2,FALSE)</f>
        <v>Vietnam</v>
      </c>
      <c r="L1534" s="6" t="str">
        <f>VLOOKUP(tblSalaries[[#This Row],[clean Country]],tblCountries[[Mapping]:[Region]],2,FALSE)</f>
        <v>Asia</v>
      </c>
      <c r="M1534" s="6">
        <f>VLOOKUP(tblSalaries[[#This Row],[clean Country]],tblCountries[[Mapping]:[geo_latitude]],3,FALSE)</f>
        <v>106.448833475413</v>
      </c>
      <c r="N1534" s="6">
        <f>VLOOKUP(tblSalaries[[#This Row],[clean Country]],tblCountries[[Mapping]:[geo_latitude]],4,FALSE)</f>
        <v>16.221090864603799</v>
      </c>
      <c r="O1534" s="6" t="s">
        <v>18</v>
      </c>
      <c r="P1534" s="6">
        <v>8</v>
      </c>
      <c r="Q1534" s="6" t="str">
        <f>IF(tblSalaries[[#This Row],[Years of Experience]]&lt;5,"&lt;5",IF(tblSalaries[[#This Row],[Years of Experience]]&lt;10,"&lt;10",IF(tblSalaries[[#This Row],[Years of Experience]]&lt;15,"&lt;15",IF(tblSalaries[[#This Row],[Years of Experience]]&lt;20,"&lt;20"," &gt;20"))))</f>
        <v>&lt;10</v>
      </c>
      <c r="R1534" s="14">
        <v>1517</v>
      </c>
      <c r="S1534" s="14">
        <f>VLOOKUP(tblSalaries[[#This Row],[clean Country]],Table3[[Country]:[GNI]],2,FALSE)</f>
        <v>3070</v>
      </c>
      <c r="T1534" s="18">
        <f>tblSalaries[[#This Row],[Salary in USD]]/tblSalaries[[#This Row],[PPP GNI]]</f>
        <v>3.2573289902280131</v>
      </c>
      <c r="U1534" s="27">
        <f>IF(ISNUMBER(VLOOKUP(tblSalaries[[#This Row],[clean Country]],calc!$B$22:$C$127,2,TRUE)),tblSalaries[[#This Row],[Salary in USD]],0.001)</f>
        <v>10000</v>
      </c>
    </row>
    <row r="1535" spans="2:21" ht="15" customHeight="1" x14ac:dyDescent="0.25">
      <c r="B1535" s="6" t="s">
        <v>3571</v>
      </c>
      <c r="C1535" s="7">
        <v>41061.852349537039</v>
      </c>
      <c r="D1535" s="8">
        <v>10000</v>
      </c>
      <c r="E1535" s="6">
        <v>10000</v>
      </c>
      <c r="F1535" s="6" t="s">
        <v>6</v>
      </c>
      <c r="G1535" s="9">
        <f>tblSalaries[[#This Row],[clean Salary (in local currency)]]*VLOOKUP(tblSalaries[[#This Row],[Currency]],tblXrate[],2,FALSE)</f>
        <v>10000</v>
      </c>
      <c r="H1535" s="6" t="s">
        <v>360</v>
      </c>
      <c r="I1535" s="6" t="s">
        <v>3999</v>
      </c>
      <c r="J1535" s="6" t="s">
        <v>8</v>
      </c>
      <c r="K1535" s="6" t="str">
        <f>VLOOKUP(tblSalaries[[#This Row],[Where do you work]],tblCountries[[Actual]:[Mapping]],2,FALSE)</f>
        <v>India</v>
      </c>
      <c r="L1535" s="6" t="str">
        <f>VLOOKUP(tblSalaries[[#This Row],[clean Country]],tblCountries[[Mapping]:[Region]],2,FALSE)</f>
        <v>Asia</v>
      </c>
      <c r="M1535" s="6">
        <f>VLOOKUP(tblSalaries[[#This Row],[clean Country]],tblCountries[[Mapping]:[geo_latitude]],3,FALSE)</f>
        <v>79.718824157759499</v>
      </c>
      <c r="N1535" s="6">
        <f>VLOOKUP(tblSalaries[[#This Row],[clean Country]],tblCountries[[Mapping]:[geo_latitude]],4,FALSE)</f>
        <v>22.134914550529199</v>
      </c>
      <c r="O1535" s="6" t="s">
        <v>13</v>
      </c>
      <c r="P1535" s="6">
        <v>6</v>
      </c>
      <c r="Q1535" s="6" t="str">
        <f>IF(tblSalaries[[#This Row],[Years of Experience]]&lt;5,"&lt;5",IF(tblSalaries[[#This Row],[Years of Experience]]&lt;10,"&lt;10",IF(tblSalaries[[#This Row],[Years of Experience]]&lt;15,"&lt;15",IF(tblSalaries[[#This Row],[Years of Experience]]&lt;20,"&lt;20"," &gt;20"))))</f>
        <v>&lt;10</v>
      </c>
      <c r="R1535" s="14">
        <v>1518</v>
      </c>
      <c r="S1535" s="14">
        <f>VLOOKUP(tblSalaries[[#This Row],[clean Country]],Table3[[Country]:[GNI]],2,FALSE)</f>
        <v>3400</v>
      </c>
      <c r="T1535" s="18">
        <f>tblSalaries[[#This Row],[Salary in USD]]/tblSalaries[[#This Row],[PPP GNI]]</f>
        <v>2.9411764705882355</v>
      </c>
      <c r="U1535" s="27">
        <f>IF(ISNUMBER(VLOOKUP(tblSalaries[[#This Row],[clean Country]],calc!$B$22:$C$127,2,TRUE)),tblSalaries[[#This Row],[Salary in USD]],0.001)</f>
        <v>10000</v>
      </c>
    </row>
    <row r="1536" spans="2:21" ht="15" customHeight="1" x14ac:dyDescent="0.25">
      <c r="B1536" s="6" t="s">
        <v>3573</v>
      </c>
      <c r="C1536" s="7">
        <v>41061.860381944447</v>
      </c>
      <c r="D1536" s="8">
        <v>10000</v>
      </c>
      <c r="E1536" s="6">
        <v>10000</v>
      </c>
      <c r="F1536" s="6" t="s">
        <v>6</v>
      </c>
      <c r="G1536" s="9">
        <f>tblSalaries[[#This Row],[clean Salary (in local currency)]]*VLOOKUP(tblSalaries[[#This Row],[Currency]],tblXrate[],2,FALSE)</f>
        <v>10000</v>
      </c>
      <c r="H1536" s="6" t="s">
        <v>1750</v>
      </c>
      <c r="I1536" s="6" t="s">
        <v>52</v>
      </c>
      <c r="J1536" s="6" t="s">
        <v>8</v>
      </c>
      <c r="K1536" s="6" t="str">
        <f>VLOOKUP(tblSalaries[[#This Row],[Where do you work]],tblCountries[[Actual]:[Mapping]],2,FALSE)</f>
        <v>India</v>
      </c>
      <c r="L1536" s="6" t="str">
        <f>VLOOKUP(tblSalaries[[#This Row],[clean Country]],tblCountries[[Mapping]:[Region]],2,FALSE)</f>
        <v>Asia</v>
      </c>
      <c r="M1536" s="6">
        <f>VLOOKUP(tblSalaries[[#This Row],[clean Country]],tblCountries[[Mapping]:[geo_latitude]],3,FALSE)</f>
        <v>79.718824157759499</v>
      </c>
      <c r="N1536" s="6">
        <f>VLOOKUP(tblSalaries[[#This Row],[clean Country]],tblCountries[[Mapping]:[geo_latitude]],4,FALSE)</f>
        <v>22.134914550529199</v>
      </c>
      <c r="O1536" s="6" t="s">
        <v>13</v>
      </c>
      <c r="P1536" s="6">
        <v>12</v>
      </c>
      <c r="Q1536" s="6" t="str">
        <f>IF(tblSalaries[[#This Row],[Years of Experience]]&lt;5,"&lt;5",IF(tblSalaries[[#This Row],[Years of Experience]]&lt;10,"&lt;10",IF(tblSalaries[[#This Row],[Years of Experience]]&lt;15,"&lt;15",IF(tblSalaries[[#This Row],[Years of Experience]]&lt;20,"&lt;20"," &gt;20"))))</f>
        <v>&lt;15</v>
      </c>
      <c r="R1536" s="14">
        <v>1519</v>
      </c>
      <c r="S1536" s="14">
        <f>VLOOKUP(tblSalaries[[#This Row],[clean Country]],Table3[[Country]:[GNI]],2,FALSE)</f>
        <v>3400</v>
      </c>
      <c r="T1536" s="18">
        <f>tblSalaries[[#This Row],[Salary in USD]]/tblSalaries[[#This Row],[PPP GNI]]</f>
        <v>2.9411764705882355</v>
      </c>
      <c r="U1536" s="27">
        <f>IF(ISNUMBER(VLOOKUP(tblSalaries[[#This Row],[clean Country]],calc!$B$22:$C$127,2,TRUE)),tblSalaries[[#This Row],[Salary in USD]],0.001)</f>
        <v>10000</v>
      </c>
    </row>
    <row r="1537" spans="2:21" ht="15" customHeight="1" x14ac:dyDescent="0.25">
      <c r="B1537" s="6" t="s">
        <v>3621</v>
      </c>
      <c r="C1537" s="7">
        <v>41064.10429398148</v>
      </c>
      <c r="D1537" s="8">
        <v>10000</v>
      </c>
      <c r="E1537" s="6">
        <v>10000</v>
      </c>
      <c r="F1537" s="6" t="s">
        <v>6</v>
      </c>
      <c r="G1537" s="9">
        <f>tblSalaries[[#This Row],[clean Salary (in local currency)]]*VLOOKUP(tblSalaries[[#This Row],[Currency]],tblXrate[],2,FALSE)</f>
        <v>10000</v>
      </c>
      <c r="H1537" s="6" t="s">
        <v>452</v>
      </c>
      <c r="I1537" s="6" t="s">
        <v>4001</v>
      </c>
      <c r="J1537" s="6" t="s">
        <v>8</v>
      </c>
      <c r="K1537" s="6" t="str">
        <f>VLOOKUP(tblSalaries[[#This Row],[Where do you work]],tblCountries[[Actual]:[Mapping]],2,FALSE)</f>
        <v>India</v>
      </c>
      <c r="L1537" s="6" t="str">
        <f>VLOOKUP(tblSalaries[[#This Row],[clean Country]],tblCountries[[Mapping]:[Region]],2,FALSE)</f>
        <v>Asia</v>
      </c>
      <c r="M1537" s="6">
        <f>VLOOKUP(tblSalaries[[#This Row],[clean Country]],tblCountries[[Mapping]:[geo_latitude]],3,FALSE)</f>
        <v>79.718824157759499</v>
      </c>
      <c r="N1537" s="6">
        <f>VLOOKUP(tblSalaries[[#This Row],[clean Country]],tblCountries[[Mapping]:[geo_latitude]],4,FALSE)</f>
        <v>22.134914550529199</v>
      </c>
      <c r="O1537" s="6" t="s">
        <v>13</v>
      </c>
      <c r="P1537" s="6">
        <v>1</v>
      </c>
      <c r="Q1537" s="6" t="str">
        <f>IF(tblSalaries[[#This Row],[Years of Experience]]&lt;5,"&lt;5",IF(tblSalaries[[#This Row],[Years of Experience]]&lt;10,"&lt;10",IF(tblSalaries[[#This Row],[Years of Experience]]&lt;15,"&lt;15",IF(tblSalaries[[#This Row],[Years of Experience]]&lt;20,"&lt;20"," &gt;20"))))</f>
        <v>&lt;5</v>
      </c>
      <c r="R1537" s="14">
        <v>1520</v>
      </c>
      <c r="S1537" s="14">
        <f>VLOOKUP(tblSalaries[[#This Row],[clean Country]],Table3[[Country]:[GNI]],2,FALSE)</f>
        <v>3400</v>
      </c>
      <c r="T1537" s="18">
        <f>tblSalaries[[#This Row],[Salary in USD]]/tblSalaries[[#This Row],[PPP GNI]]</f>
        <v>2.9411764705882355</v>
      </c>
      <c r="U1537" s="27">
        <f>IF(ISNUMBER(VLOOKUP(tblSalaries[[#This Row],[clean Country]],calc!$B$22:$C$127,2,TRUE)),tblSalaries[[#This Row],[Salary in USD]],0.001)</f>
        <v>10000</v>
      </c>
    </row>
    <row r="1538" spans="2:21" ht="15" customHeight="1" x14ac:dyDescent="0.25">
      <c r="B1538" s="6" t="s">
        <v>3625</v>
      </c>
      <c r="C1538" s="7">
        <v>41064.515335648146</v>
      </c>
      <c r="D1538" s="8">
        <v>10000</v>
      </c>
      <c r="E1538" s="6">
        <v>10000</v>
      </c>
      <c r="F1538" s="6" t="s">
        <v>6</v>
      </c>
      <c r="G1538" s="9">
        <f>tblSalaries[[#This Row],[clean Salary (in local currency)]]*VLOOKUP(tblSalaries[[#This Row],[Currency]],tblXrate[],2,FALSE)</f>
        <v>10000</v>
      </c>
      <c r="H1538" s="6" t="s">
        <v>721</v>
      </c>
      <c r="I1538" s="6" t="s">
        <v>3999</v>
      </c>
      <c r="J1538" s="6" t="s">
        <v>8</v>
      </c>
      <c r="K1538" s="6" t="str">
        <f>VLOOKUP(tblSalaries[[#This Row],[Where do you work]],tblCountries[[Actual]:[Mapping]],2,FALSE)</f>
        <v>India</v>
      </c>
      <c r="L1538" s="6" t="str">
        <f>VLOOKUP(tblSalaries[[#This Row],[clean Country]],tblCountries[[Mapping]:[Region]],2,FALSE)</f>
        <v>Asia</v>
      </c>
      <c r="M1538" s="6">
        <f>VLOOKUP(tblSalaries[[#This Row],[clean Country]],tblCountries[[Mapping]:[geo_latitude]],3,FALSE)</f>
        <v>79.718824157759499</v>
      </c>
      <c r="N1538" s="6">
        <f>VLOOKUP(tblSalaries[[#This Row],[clean Country]],tblCountries[[Mapping]:[geo_latitude]],4,FALSE)</f>
        <v>22.134914550529199</v>
      </c>
      <c r="O1538" s="6" t="s">
        <v>13</v>
      </c>
      <c r="P1538" s="6">
        <v>2</v>
      </c>
      <c r="Q1538" s="6" t="str">
        <f>IF(tblSalaries[[#This Row],[Years of Experience]]&lt;5,"&lt;5",IF(tblSalaries[[#This Row],[Years of Experience]]&lt;10,"&lt;10",IF(tblSalaries[[#This Row],[Years of Experience]]&lt;15,"&lt;15",IF(tblSalaries[[#This Row],[Years of Experience]]&lt;20,"&lt;20"," &gt;20"))))</f>
        <v>&lt;5</v>
      </c>
      <c r="R1538" s="14">
        <v>1521</v>
      </c>
      <c r="S1538" s="14">
        <f>VLOOKUP(tblSalaries[[#This Row],[clean Country]],Table3[[Country]:[GNI]],2,FALSE)</f>
        <v>3400</v>
      </c>
      <c r="T1538" s="18">
        <f>tblSalaries[[#This Row],[Salary in USD]]/tblSalaries[[#This Row],[PPP GNI]]</f>
        <v>2.9411764705882355</v>
      </c>
      <c r="U1538" s="27">
        <f>IF(ISNUMBER(VLOOKUP(tblSalaries[[#This Row],[clean Country]],calc!$B$22:$C$127,2,TRUE)),tblSalaries[[#This Row],[Salary in USD]],0.001)</f>
        <v>10000</v>
      </c>
    </row>
    <row r="1539" spans="2:21" ht="15" customHeight="1" x14ac:dyDescent="0.25">
      <c r="B1539" s="6" t="s">
        <v>3677</v>
      </c>
      <c r="C1539" s="7">
        <v>41066.311666666668</v>
      </c>
      <c r="D1539" s="8">
        <v>10000</v>
      </c>
      <c r="E1539" s="6">
        <v>10000</v>
      </c>
      <c r="F1539" s="6" t="s">
        <v>6</v>
      </c>
      <c r="G1539" s="9">
        <f>tblSalaries[[#This Row],[clean Salary (in local currency)]]*VLOOKUP(tblSalaries[[#This Row],[Currency]],tblXrate[],2,FALSE)</f>
        <v>10000</v>
      </c>
      <c r="H1539" s="6" t="s">
        <v>1843</v>
      </c>
      <c r="I1539" s="6" t="s">
        <v>20</v>
      </c>
      <c r="J1539" s="6" t="s">
        <v>15</v>
      </c>
      <c r="K1539" s="6" t="str">
        <f>VLOOKUP(tblSalaries[[#This Row],[Where do you work]],tblCountries[[Actual]:[Mapping]],2,FALSE)</f>
        <v>USA</v>
      </c>
      <c r="L1539" s="6" t="str">
        <f>VLOOKUP(tblSalaries[[#This Row],[clean Country]],tblCountries[[Mapping]:[Region]],2,FALSE)</f>
        <v>America</v>
      </c>
      <c r="M1539" s="6">
        <f>VLOOKUP(tblSalaries[[#This Row],[clean Country]],tblCountries[[Mapping]:[geo_latitude]],3,FALSE)</f>
        <v>-100.37109375</v>
      </c>
      <c r="N1539" s="6">
        <f>VLOOKUP(tblSalaries[[#This Row],[clean Country]],tblCountries[[Mapping]:[geo_latitude]],4,FALSE)</f>
        <v>40.580584664127599</v>
      </c>
      <c r="O1539" s="6" t="s">
        <v>9</v>
      </c>
      <c r="P1539" s="6">
        <v>2</v>
      </c>
      <c r="Q1539" s="6" t="str">
        <f>IF(tblSalaries[[#This Row],[Years of Experience]]&lt;5,"&lt;5",IF(tblSalaries[[#This Row],[Years of Experience]]&lt;10,"&lt;10",IF(tblSalaries[[#This Row],[Years of Experience]]&lt;15,"&lt;15",IF(tblSalaries[[#This Row],[Years of Experience]]&lt;20,"&lt;20"," &gt;20"))))</f>
        <v>&lt;5</v>
      </c>
      <c r="R1539" s="14">
        <v>1522</v>
      </c>
      <c r="S1539" s="14">
        <f>VLOOKUP(tblSalaries[[#This Row],[clean Country]],Table3[[Country]:[GNI]],2,FALSE)</f>
        <v>47310</v>
      </c>
      <c r="T1539" s="18">
        <f>tblSalaries[[#This Row],[Salary in USD]]/tblSalaries[[#This Row],[PPP GNI]]</f>
        <v>0.21137180300147959</v>
      </c>
      <c r="U1539" s="27">
        <f>IF(ISNUMBER(VLOOKUP(tblSalaries[[#This Row],[clean Country]],calc!$B$22:$C$127,2,TRUE)),tblSalaries[[#This Row],[Salary in USD]],0.001)</f>
        <v>1E-3</v>
      </c>
    </row>
    <row r="1540" spans="2:21" ht="15" customHeight="1" x14ac:dyDescent="0.25">
      <c r="B1540" s="6" t="s">
        <v>3699</v>
      </c>
      <c r="C1540" s="7">
        <v>41067.704097222224</v>
      </c>
      <c r="D1540" s="8">
        <v>10000</v>
      </c>
      <c r="E1540" s="6">
        <v>10000</v>
      </c>
      <c r="F1540" s="6" t="s">
        <v>6</v>
      </c>
      <c r="G1540" s="9">
        <f>tblSalaries[[#This Row],[clean Salary (in local currency)]]*VLOOKUP(tblSalaries[[#This Row],[Currency]],tblXrate[],2,FALSE)</f>
        <v>10000</v>
      </c>
      <c r="H1540" s="6" t="s">
        <v>1862</v>
      </c>
      <c r="I1540" s="6" t="s">
        <v>52</v>
      </c>
      <c r="J1540" s="6" t="s">
        <v>8</v>
      </c>
      <c r="K1540" s="6" t="str">
        <f>VLOOKUP(tblSalaries[[#This Row],[Where do you work]],tblCountries[[Actual]:[Mapping]],2,FALSE)</f>
        <v>India</v>
      </c>
      <c r="L1540" s="6" t="str">
        <f>VLOOKUP(tblSalaries[[#This Row],[clean Country]],tblCountries[[Mapping]:[Region]],2,FALSE)</f>
        <v>Asia</v>
      </c>
      <c r="M1540" s="6">
        <f>VLOOKUP(tblSalaries[[#This Row],[clean Country]],tblCountries[[Mapping]:[geo_latitude]],3,FALSE)</f>
        <v>79.718824157759499</v>
      </c>
      <c r="N1540" s="6">
        <f>VLOOKUP(tblSalaries[[#This Row],[clean Country]],tblCountries[[Mapping]:[geo_latitude]],4,FALSE)</f>
        <v>22.134914550529199</v>
      </c>
      <c r="O1540" s="6" t="s">
        <v>9</v>
      </c>
      <c r="P1540" s="6">
        <v>11</v>
      </c>
      <c r="Q1540" s="6" t="str">
        <f>IF(tblSalaries[[#This Row],[Years of Experience]]&lt;5,"&lt;5",IF(tblSalaries[[#This Row],[Years of Experience]]&lt;10,"&lt;10",IF(tblSalaries[[#This Row],[Years of Experience]]&lt;15,"&lt;15",IF(tblSalaries[[#This Row],[Years of Experience]]&lt;20,"&lt;20"," &gt;20"))))</f>
        <v>&lt;15</v>
      </c>
      <c r="R1540" s="14">
        <v>1523</v>
      </c>
      <c r="S1540" s="14">
        <f>VLOOKUP(tblSalaries[[#This Row],[clean Country]],Table3[[Country]:[GNI]],2,FALSE)</f>
        <v>3400</v>
      </c>
      <c r="T1540" s="18">
        <f>tblSalaries[[#This Row],[Salary in USD]]/tblSalaries[[#This Row],[PPP GNI]]</f>
        <v>2.9411764705882355</v>
      </c>
      <c r="U1540" s="27">
        <f>IF(ISNUMBER(VLOOKUP(tblSalaries[[#This Row],[clean Country]],calc!$B$22:$C$127,2,TRUE)),tblSalaries[[#This Row],[Salary in USD]],0.001)</f>
        <v>10000</v>
      </c>
    </row>
    <row r="1541" spans="2:21" ht="15" customHeight="1" x14ac:dyDescent="0.25">
      <c r="B1541" s="6" t="s">
        <v>3775</v>
      </c>
      <c r="C1541" s="7">
        <v>41072.665694444448</v>
      </c>
      <c r="D1541" s="8">
        <v>560000</v>
      </c>
      <c r="E1541" s="6">
        <v>560000</v>
      </c>
      <c r="F1541" s="6" t="s">
        <v>40</v>
      </c>
      <c r="G1541" s="9">
        <f>tblSalaries[[#This Row],[clean Salary (in local currency)]]*VLOOKUP(tblSalaries[[#This Row],[Currency]],tblXrate[],2,FALSE)</f>
        <v>9972.4333449678379</v>
      </c>
      <c r="H1541" s="6" t="s">
        <v>1915</v>
      </c>
      <c r="I1541" s="6" t="s">
        <v>52</v>
      </c>
      <c r="J1541" s="6" t="s">
        <v>8</v>
      </c>
      <c r="K1541" s="6" t="str">
        <f>VLOOKUP(tblSalaries[[#This Row],[Where do you work]],tblCountries[[Actual]:[Mapping]],2,FALSE)</f>
        <v>India</v>
      </c>
      <c r="L1541" s="6" t="str">
        <f>VLOOKUP(tblSalaries[[#This Row],[clean Country]],tblCountries[[Mapping]:[Region]],2,FALSE)</f>
        <v>Asia</v>
      </c>
      <c r="M1541" s="6">
        <f>VLOOKUP(tblSalaries[[#This Row],[clean Country]],tblCountries[[Mapping]:[geo_latitude]],3,FALSE)</f>
        <v>79.718824157759499</v>
      </c>
      <c r="N1541" s="6">
        <f>VLOOKUP(tblSalaries[[#This Row],[clean Country]],tblCountries[[Mapping]:[geo_latitude]],4,FALSE)</f>
        <v>22.134914550529199</v>
      </c>
      <c r="O1541" s="6" t="s">
        <v>18</v>
      </c>
      <c r="P1541" s="6">
        <v>4</v>
      </c>
      <c r="Q1541" s="6" t="str">
        <f>IF(tblSalaries[[#This Row],[Years of Experience]]&lt;5,"&lt;5",IF(tblSalaries[[#This Row],[Years of Experience]]&lt;10,"&lt;10",IF(tblSalaries[[#This Row],[Years of Experience]]&lt;15,"&lt;15",IF(tblSalaries[[#This Row],[Years of Experience]]&lt;20,"&lt;20"," &gt;20"))))</f>
        <v>&lt;5</v>
      </c>
      <c r="R1541" s="14">
        <v>1524</v>
      </c>
      <c r="S1541" s="14">
        <f>VLOOKUP(tblSalaries[[#This Row],[clean Country]],Table3[[Country]:[GNI]],2,FALSE)</f>
        <v>3400</v>
      </c>
      <c r="T1541" s="18">
        <f>tblSalaries[[#This Row],[Salary in USD]]/tblSalaries[[#This Row],[PPP GNI]]</f>
        <v>2.9330686308728935</v>
      </c>
      <c r="U1541" s="27">
        <f>IF(ISNUMBER(VLOOKUP(tblSalaries[[#This Row],[clean Country]],calc!$B$22:$C$127,2,TRUE)),tblSalaries[[#This Row],[Salary in USD]],0.001)</f>
        <v>9972.4333449678379</v>
      </c>
    </row>
    <row r="1542" spans="2:21" ht="15" customHeight="1" x14ac:dyDescent="0.25">
      <c r="B1542" s="6" t="s">
        <v>2278</v>
      </c>
      <c r="C1542" s="7">
        <v>41055.049259259256</v>
      </c>
      <c r="D1542" s="8" t="s">
        <v>345</v>
      </c>
      <c r="E1542" s="6">
        <v>420000</v>
      </c>
      <c r="F1542" s="6" t="s">
        <v>3951</v>
      </c>
      <c r="G1542" s="9">
        <f>tblSalaries[[#This Row],[clean Salary (in local currency)]]*VLOOKUP(tblSalaries[[#This Row],[Currency]],tblXrate[],2,FALSE)</f>
        <v>9956.1219482708348</v>
      </c>
      <c r="H1542" s="6" t="s">
        <v>346</v>
      </c>
      <c r="I1542" s="6" t="s">
        <v>52</v>
      </c>
      <c r="J1542" s="6" t="s">
        <v>347</v>
      </c>
      <c r="K1542" s="6" t="str">
        <f>VLOOKUP(tblSalaries[[#This Row],[Where do you work]],tblCountries[[Actual]:[Mapping]],2,FALSE)</f>
        <v>Philippines</v>
      </c>
      <c r="L1542" s="6" t="str">
        <f>VLOOKUP(tblSalaries[[#This Row],[clean Country]],tblCountries[[Mapping]:[Region]],2,FALSE)</f>
        <v>Asia</v>
      </c>
      <c r="M1542" s="6">
        <f>VLOOKUP(tblSalaries[[#This Row],[clean Country]],tblCountries[[Mapping]:[geo_latitude]],3,FALSE)</f>
        <v>121.651388657575</v>
      </c>
      <c r="N1542" s="6">
        <f>VLOOKUP(tblSalaries[[#This Row],[clean Country]],tblCountries[[Mapping]:[geo_latitude]],4,FALSE)</f>
        <v>12.758380905622699</v>
      </c>
      <c r="O1542" s="6" t="s">
        <v>9</v>
      </c>
      <c r="P1542" s="6"/>
      <c r="Q1542" s="6" t="str">
        <f>IF(tblSalaries[[#This Row],[Years of Experience]]&lt;5,"&lt;5",IF(tblSalaries[[#This Row],[Years of Experience]]&lt;10,"&lt;10",IF(tblSalaries[[#This Row],[Years of Experience]]&lt;15,"&lt;15",IF(tblSalaries[[#This Row],[Years of Experience]]&lt;20,"&lt;20"," &gt;20"))))</f>
        <v>&lt;5</v>
      </c>
      <c r="R1542" s="14">
        <v>1525</v>
      </c>
      <c r="S1542" s="14">
        <f>VLOOKUP(tblSalaries[[#This Row],[clean Country]],Table3[[Country]:[GNI]],2,FALSE)</f>
        <v>3980</v>
      </c>
      <c r="T1542" s="18">
        <f>tblSalaries[[#This Row],[Salary in USD]]/tblSalaries[[#This Row],[PPP GNI]]</f>
        <v>2.5015381779574963</v>
      </c>
      <c r="U1542" s="27">
        <f>IF(ISNUMBER(VLOOKUP(tblSalaries[[#This Row],[clean Country]],calc!$B$22:$C$127,2,TRUE)),tblSalaries[[#This Row],[Salary in USD]],0.001)</f>
        <v>9956.1219482708348</v>
      </c>
    </row>
    <row r="1543" spans="2:21" ht="15" customHeight="1" x14ac:dyDescent="0.25">
      <c r="B1543" s="6" t="s">
        <v>2027</v>
      </c>
      <c r="C1543" s="7">
        <v>41054.178148148145</v>
      </c>
      <c r="D1543" s="8">
        <v>550000</v>
      </c>
      <c r="E1543" s="6">
        <v>550000</v>
      </c>
      <c r="F1543" s="6" t="s">
        <v>40</v>
      </c>
      <c r="G1543" s="9">
        <f>tblSalaries[[#This Row],[clean Salary (in local currency)]]*VLOOKUP(tblSalaries[[#This Row],[Currency]],tblXrate[],2,FALSE)</f>
        <v>9794.354178093412</v>
      </c>
      <c r="H1543" s="6" t="s">
        <v>49</v>
      </c>
      <c r="I1543" s="6" t="s">
        <v>52</v>
      </c>
      <c r="J1543" s="6" t="s">
        <v>8</v>
      </c>
      <c r="K1543" s="6" t="str">
        <f>VLOOKUP(tblSalaries[[#This Row],[Where do you work]],tblCountries[[Actual]:[Mapping]],2,FALSE)</f>
        <v>India</v>
      </c>
      <c r="L1543" s="6" t="str">
        <f>VLOOKUP(tblSalaries[[#This Row],[clean Country]],tblCountries[[Mapping]:[Region]],2,FALSE)</f>
        <v>Asia</v>
      </c>
      <c r="M1543" s="6">
        <f>VLOOKUP(tblSalaries[[#This Row],[clean Country]],tblCountries[[Mapping]:[geo_latitude]],3,FALSE)</f>
        <v>79.718824157759499</v>
      </c>
      <c r="N1543" s="6">
        <f>VLOOKUP(tblSalaries[[#This Row],[clean Country]],tblCountries[[Mapping]:[geo_latitude]],4,FALSE)</f>
        <v>22.134914550529199</v>
      </c>
      <c r="O1543" s="6" t="s">
        <v>18</v>
      </c>
      <c r="P1543" s="6"/>
      <c r="Q1543" s="6" t="str">
        <f>IF(tblSalaries[[#This Row],[Years of Experience]]&lt;5,"&lt;5",IF(tblSalaries[[#This Row],[Years of Experience]]&lt;10,"&lt;10",IF(tblSalaries[[#This Row],[Years of Experience]]&lt;15,"&lt;15",IF(tblSalaries[[#This Row],[Years of Experience]]&lt;20,"&lt;20"," &gt;20"))))</f>
        <v>&lt;5</v>
      </c>
      <c r="R1543" s="14">
        <v>1526</v>
      </c>
      <c r="S1543" s="14">
        <f>VLOOKUP(tblSalaries[[#This Row],[clean Country]],Table3[[Country]:[GNI]],2,FALSE)</f>
        <v>3400</v>
      </c>
      <c r="T1543" s="18">
        <f>tblSalaries[[#This Row],[Salary in USD]]/tblSalaries[[#This Row],[PPP GNI]]</f>
        <v>2.8806924053215917</v>
      </c>
      <c r="U1543" s="27">
        <f>IF(ISNUMBER(VLOOKUP(tblSalaries[[#This Row],[clean Country]],calc!$B$22:$C$127,2,TRUE)),tblSalaries[[#This Row],[Salary in USD]],0.001)</f>
        <v>9794.354178093412</v>
      </c>
    </row>
    <row r="1544" spans="2:21" ht="15" customHeight="1" x14ac:dyDescent="0.25">
      <c r="B1544" s="6" t="s">
        <v>2824</v>
      </c>
      <c r="C1544" s="7">
        <v>41055.968726851854</v>
      </c>
      <c r="D1544" s="8" t="s">
        <v>957</v>
      </c>
      <c r="E1544" s="6">
        <v>550000</v>
      </c>
      <c r="F1544" s="6" t="s">
        <v>40</v>
      </c>
      <c r="G1544" s="9">
        <f>tblSalaries[[#This Row],[clean Salary (in local currency)]]*VLOOKUP(tblSalaries[[#This Row],[Currency]],tblXrate[],2,FALSE)</f>
        <v>9794.354178093412</v>
      </c>
      <c r="H1544" s="6" t="s">
        <v>537</v>
      </c>
      <c r="I1544" s="6" t="s">
        <v>20</v>
      </c>
      <c r="J1544" s="6" t="s">
        <v>8</v>
      </c>
      <c r="K1544" s="6" t="str">
        <f>VLOOKUP(tblSalaries[[#This Row],[Where do you work]],tblCountries[[Actual]:[Mapping]],2,FALSE)</f>
        <v>India</v>
      </c>
      <c r="L1544" s="6" t="str">
        <f>VLOOKUP(tblSalaries[[#This Row],[clean Country]],tblCountries[[Mapping]:[Region]],2,FALSE)</f>
        <v>Asia</v>
      </c>
      <c r="M1544" s="6">
        <f>VLOOKUP(tblSalaries[[#This Row],[clean Country]],tblCountries[[Mapping]:[geo_latitude]],3,FALSE)</f>
        <v>79.718824157759499</v>
      </c>
      <c r="N1544" s="6">
        <f>VLOOKUP(tblSalaries[[#This Row],[clean Country]],tblCountries[[Mapping]:[geo_latitude]],4,FALSE)</f>
        <v>22.134914550529199</v>
      </c>
      <c r="O1544" s="6" t="s">
        <v>9</v>
      </c>
      <c r="P1544" s="6">
        <v>1</v>
      </c>
      <c r="Q1544" s="6" t="str">
        <f>IF(tblSalaries[[#This Row],[Years of Experience]]&lt;5,"&lt;5",IF(tblSalaries[[#This Row],[Years of Experience]]&lt;10,"&lt;10",IF(tblSalaries[[#This Row],[Years of Experience]]&lt;15,"&lt;15",IF(tblSalaries[[#This Row],[Years of Experience]]&lt;20,"&lt;20"," &gt;20"))))</f>
        <v>&lt;5</v>
      </c>
      <c r="R1544" s="14">
        <v>1527</v>
      </c>
      <c r="S1544" s="14">
        <f>VLOOKUP(tblSalaries[[#This Row],[clean Country]],Table3[[Country]:[GNI]],2,FALSE)</f>
        <v>3400</v>
      </c>
      <c r="T1544" s="18">
        <f>tblSalaries[[#This Row],[Salary in USD]]/tblSalaries[[#This Row],[PPP GNI]]</f>
        <v>2.8806924053215917</v>
      </c>
      <c r="U1544" s="27">
        <f>IF(ISNUMBER(VLOOKUP(tblSalaries[[#This Row],[clean Country]],calc!$B$22:$C$127,2,TRUE)),tblSalaries[[#This Row],[Salary in USD]],0.001)</f>
        <v>9794.354178093412</v>
      </c>
    </row>
    <row r="1545" spans="2:21" ht="15" customHeight="1" x14ac:dyDescent="0.25">
      <c r="B1545" s="6" t="s">
        <v>2845</v>
      </c>
      <c r="C1545" s="7">
        <v>41056.13616898148</v>
      </c>
      <c r="D1545" s="8" t="s">
        <v>985</v>
      </c>
      <c r="E1545" s="6">
        <v>550000</v>
      </c>
      <c r="F1545" s="6" t="s">
        <v>40</v>
      </c>
      <c r="G1545" s="9">
        <f>tblSalaries[[#This Row],[clean Salary (in local currency)]]*VLOOKUP(tblSalaries[[#This Row],[Currency]],tblXrate[],2,FALSE)</f>
        <v>9794.354178093412</v>
      </c>
      <c r="H1545" s="6" t="s">
        <v>20</v>
      </c>
      <c r="I1545" s="6" t="s">
        <v>20</v>
      </c>
      <c r="J1545" s="6" t="s">
        <v>8</v>
      </c>
      <c r="K1545" s="6" t="str">
        <f>VLOOKUP(tblSalaries[[#This Row],[Where do you work]],tblCountries[[Actual]:[Mapping]],2,FALSE)</f>
        <v>India</v>
      </c>
      <c r="L1545" s="6" t="str">
        <f>VLOOKUP(tblSalaries[[#This Row],[clean Country]],tblCountries[[Mapping]:[Region]],2,FALSE)</f>
        <v>Asia</v>
      </c>
      <c r="M1545" s="6">
        <f>VLOOKUP(tblSalaries[[#This Row],[clean Country]],tblCountries[[Mapping]:[geo_latitude]],3,FALSE)</f>
        <v>79.718824157759499</v>
      </c>
      <c r="N1545" s="6">
        <f>VLOOKUP(tblSalaries[[#This Row],[clean Country]],tblCountries[[Mapping]:[geo_latitude]],4,FALSE)</f>
        <v>22.134914550529199</v>
      </c>
      <c r="O1545" s="6" t="s">
        <v>9</v>
      </c>
      <c r="P1545" s="6">
        <v>1</v>
      </c>
      <c r="Q1545" s="6" t="str">
        <f>IF(tblSalaries[[#This Row],[Years of Experience]]&lt;5,"&lt;5",IF(tblSalaries[[#This Row],[Years of Experience]]&lt;10,"&lt;10",IF(tblSalaries[[#This Row],[Years of Experience]]&lt;15,"&lt;15",IF(tblSalaries[[#This Row],[Years of Experience]]&lt;20,"&lt;20"," &gt;20"))))</f>
        <v>&lt;5</v>
      </c>
      <c r="R1545" s="14">
        <v>1528</v>
      </c>
      <c r="S1545" s="14">
        <f>VLOOKUP(tblSalaries[[#This Row],[clean Country]],Table3[[Country]:[GNI]],2,FALSE)</f>
        <v>3400</v>
      </c>
      <c r="T1545" s="18">
        <f>tblSalaries[[#This Row],[Salary in USD]]/tblSalaries[[#This Row],[PPP GNI]]</f>
        <v>2.8806924053215917</v>
      </c>
      <c r="U1545" s="27">
        <f>IF(ISNUMBER(VLOOKUP(tblSalaries[[#This Row],[clean Country]],calc!$B$22:$C$127,2,TRUE)),tblSalaries[[#This Row],[Salary in USD]],0.001)</f>
        <v>9794.354178093412</v>
      </c>
    </row>
    <row r="1546" spans="2:21" ht="15" customHeight="1" x14ac:dyDescent="0.25">
      <c r="B1546" s="6" t="s">
        <v>3684</v>
      </c>
      <c r="C1546" s="7">
        <v>41066.818819444445</v>
      </c>
      <c r="D1546" s="8">
        <v>550000</v>
      </c>
      <c r="E1546" s="6">
        <v>550000</v>
      </c>
      <c r="F1546" s="6" t="s">
        <v>40</v>
      </c>
      <c r="G1546" s="9">
        <f>tblSalaries[[#This Row],[clean Salary (in local currency)]]*VLOOKUP(tblSalaries[[#This Row],[Currency]],tblXrate[],2,FALSE)</f>
        <v>9794.354178093412</v>
      </c>
      <c r="H1546" s="6" t="s">
        <v>1847</v>
      </c>
      <c r="I1546" s="6" t="s">
        <v>52</v>
      </c>
      <c r="J1546" s="6" t="s">
        <v>8</v>
      </c>
      <c r="K1546" s="6" t="str">
        <f>VLOOKUP(tblSalaries[[#This Row],[Where do you work]],tblCountries[[Actual]:[Mapping]],2,FALSE)</f>
        <v>India</v>
      </c>
      <c r="L1546" s="6" t="str">
        <f>VLOOKUP(tblSalaries[[#This Row],[clean Country]],tblCountries[[Mapping]:[Region]],2,FALSE)</f>
        <v>Asia</v>
      </c>
      <c r="M1546" s="6">
        <f>VLOOKUP(tblSalaries[[#This Row],[clean Country]],tblCountries[[Mapping]:[geo_latitude]],3,FALSE)</f>
        <v>79.718824157759499</v>
      </c>
      <c r="N1546" s="6">
        <f>VLOOKUP(tblSalaries[[#This Row],[clean Country]],tblCountries[[Mapping]:[geo_latitude]],4,FALSE)</f>
        <v>22.134914550529199</v>
      </c>
      <c r="O1546" s="6" t="s">
        <v>9</v>
      </c>
      <c r="P1546" s="6">
        <v>13</v>
      </c>
      <c r="Q1546" s="6" t="str">
        <f>IF(tblSalaries[[#This Row],[Years of Experience]]&lt;5,"&lt;5",IF(tblSalaries[[#This Row],[Years of Experience]]&lt;10,"&lt;10",IF(tblSalaries[[#This Row],[Years of Experience]]&lt;15,"&lt;15",IF(tblSalaries[[#This Row],[Years of Experience]]&lt;20,"&lt;20"," &gt;20"))))</f>
        <v>&lt;15</v>
      </c>
      <c r="R1546" s="14">
        <v>1529</v>
      </c>
      <c r="S1546" s="14">
        <f>VLOOKUP(tblSalaries[[#This Row],[clean Country]],Table3[[Country]:[GNI]],2,FALSE)</f>
        <v>3400</v>
      </c>
      <c r="T1546" s="18">
        <f>tblSalaries[[#This Row],[Salary in USD]]/tblSalaries[[#This Row],[PPP GNI]]</f>
        <v>2.8806924053215917</v>
      </c>
      <c r="U1546" s="27">
        <f>IF(ISNUMBER(VLOOKUP(tblSalaries[[#This Row],[clean Country]],calc!$B$22:$C$127,2,TRUE)),tblSalaries[[#This Row],[Salary in USD]],0.001)</f>
        <v>9794.354178093412</v>
      </c>
    </row>
    <row r="1547" spans="2:21" ht="15" customHeight="1" x14ac:dyDescent="0.25">
      <c r="B1547" s="6" t="s">
        <v>2987</v>
      </c>
      <c r="C1547" s="7">
        <v>41057.434618055559</v>
      </c>
      <c r="D1547" s="8" t="s">
        <v>1133</v>
      </c>
      <c r="E1547" s="6">
        <v>545000</v>
      </c>
      <c r="F1547" s="6" t="s">
        <v>40</v>
      </c>
      <c r="G1547" s="9">
        <f>tblSalaries[[#This Row],[clean Salary (in local currency)]]*VLOOKUP(tblSalaries[[#This Row],[Currency]],tblXrate[],2,FALSE)</f>
        <v>9705.3145946561999</v>
      </c>
      <c r="H1547" s="6" t="s">
        <v>1022</v>
      </c>
      <c r="I1547" s="6" t="s">
        <v>52</v>
      </c>
      <c r="J1547" s="6" t="s">
        <v>8</v>
      </c>
      <c r="K1547" s="6" t="str">
        <f>VLOOKUP(tblSalaries[[#This Row],[Where do you work]],tblCountries[[Actual]:[Mapping]],2,FALSE)</f>
        <v>India</v>
      </c>
      <c r="L1547" s="6" t="str">
        <f>VLOOKUP(tblSalaries[[#This Row],[clean Country]],tblCountries[[Mapping]:[Region]],2,FALSE)</f>
        <v>Asia</v>
      </c>
      <c r="M1547" s="6">
        <f>VLOOKUP(tblSalaries[[#This Row],[clean Country]],tblCountries[[Mapping]:[geo_latitude]],3,FALSE)</f>
        <v>79.718824157759499</v>
      </c>
      <c r="N1547" s="6">
        <f>VLOOKUP(tblSalaries[[#This Row],[clean Country]],tblCountries[[Mapping]:[geo_latitude]],4,FALSE)</f>
        <v>22.134914550529199</v>
      </c>
      <c r="O1547" s="6" t="s">
        <v>18</v>
      </c>
      <c r="P1547" s="6">
        <v>6</v>
      </c>
      <c r="Q1547" s="6" t="str">
        <f>IF(tblSalaries[[#This Row],[Years of Experience]]&lt;5,"&lt;5",IF(tblSalaries[[#This Row],[Years of Experience]]&lt;10,"&lt;10",IF(tblSalaries[[#This Row],[Years of Experience]]&lt;15,"&lt;15",IF(tblSalaries[[#This Row],[Years of Experience]]&lt;20,"&lt;20"," &gt;20"))))</f>
        <v>&lt;10</v>
      </c>
      <c r="R1547" s="14">
        <v>1530</v>
      </c>
      <c r="S1547" s="14">
        <f>VLOOKUP(tblSalaries[[#This Row],[clean Country]],Table3[[Country]:[GNI]],2,FALSE)</f>
        <v>3400</v>
      </c>
      <c r="T1547" s="18">
        <f>tblSalaries[[#This Row],[Salary in USD]]/tblSalaries[[#This Row],[PPP GNI]]</f>
        <v>2.8545042925459412</v>
      </c>
      <c r="U1547" s="27">
        <f>IF(ISNUMBER(VLOOKUP(tblSalaries[[#This Row],[clean Country]],calc!$B$22:$C$127,2,TRUE)),tblSalaries[[#This Row],[Salary in USD]],0.001)</f>
        <v>9705.3145946561999</v>
      </c>
    </row>
    <row r="1548" spans="2:21" ht="15" customHeight="1" x14ac:dyDescent="0.25">
      <c r="B1548" s="6" t="s">
        <v>2382</v>
      </c>
      <c r="C1548" s="7">
        <v>41055.082881944443</v>
      </c>
      <c r="D1548" s="8" t="s">
        <v>462</v>
      </c>
      <c r="E1548" s="6">
        <v>540000</v>
      </c>
      <c r="F1548" s="6" t="s">
        <v>40</v>
      </c>
      <c r="G1548" s="9">
        <f>tblSalaries[[#This Row],[clean Salary (in local currency)]]*VLOOKUP(tblSalaries[[#This Row],[Currency]],tblXrate[],2,FALSE)</f>
        <v>9616.275011218986</v>
      </c>
      <c r="H1548" s="6" t="s">
        <v>463</v>
      </c>
      <c r="I1548" s="6" t="s">
        <v>279</v>
      </c>
      <c r="J1548" s="6" t="s">
        <v>8</v>
      </c>
      <c r="K1548" s="6" t="str">
        <f>VLOOKUP(tblSalaries[[#This Row],[Where do you work]],tblCountries[[Actual]:[Mapping]],2,FALSE)</f>
        <v>India</v>
      </c>
      <c r="L1548" s="6" t="str">
        <f>VLOOKUP(tblSalaries[[#This Row],[clean Country]],tblCountries[[Mapping]:[Region]],2,FALSE)</f>
        <v>Asia</v>
      </c>
      <c r="M1548" s="6">
        <f>VLOOKUP(tblSalaries[[#This Row],[clean Country]],tblCountries[[Mapping]:[geo_latitude]],3,FALSE)</f>
        <v>79.718824157759499</v>
      </c>
      <c r="N1548" s="6">
        <f>VLOOKUP(tblSalaries[[#This Row],[clean Country]],tblCountries[[Mapping]:[geo_latitude]],4,FALSE)</f>
        <v>22.134914550529199</v>
      </c>
      <c r="O1548" s="6" t="s">
        <v>9</v>
      </c>
      <c r="P1548" s="6"/>
      <c r="Q1548" s="6" t="str">
        <f>IF(tblSalaries[[#This Row],[Years of Experience]]&lt;5,"&lt;5",IF(tblSalaries[[#This Row],[Years of Experience]]&lt;10,"&lt;10",IF(tblSalaries[[#This Row],[Years of Experience]]&lt;15,"&lt;15",IF(tblSalaries[[#This Row],[Years of Experience]]&lt;20,"&lt;20"," &gt;20"))))</f>
        <v>&lt;5</v>
      </c>
      <c r="R1548" s="14">
        <v>1531</v>
      </c>
      <c r="S1548" s="14">
        <f>VLOOKUP(tblSalaries[[#This Row],[clean Country]],Table3[[Country]:[GNI]],2,FALSE)</f>
        <v>3400</v>
      </c>
      <c r="T1548" s="18">
        <f>tblSalaries[[#This Row],[Salary in USD]]/tblSalaries[[#This Row],[PPP GNI]]</f>
        <v>2.8283161797702898</v>
      </c>
      <c r="U1548" s="27">
        <f>IF(ISNUMBER(VLOOKUP(tblSalaries[[#This Row],[clean Country]],calc!$B$22:$C$127,2,TRUE)),tblSalaries[[#This Row],[Salary in USD]],0.001)</f>
        <v>9616.275011218986</v>
      </c>
    </row>
    <row r="1549" spans="2:21" ht="15" customHeight="1" x14ac:dyDescent="0.25">
      <c r="B1549" s="6" t="s">
        <v>2851</v>
      </c>
      <c r="C1549" s="7">
        <v>41056.166828703703</v>
      </c>
      <c r="D1549" s="8" t="s">
        <v>988</v>
      </c>
      <c r="E1549" s="6">
        <v>540000</v>
      </c>
      <c r="F1549" s="6" t="s">
        <v>40</v>
      </c>
      <c r="G1549" s="9">
        <f>tblSalaries[[#This Row],[clean Salary (in local currency)]]*VLOOKUP(tblSalaries[[#This Row],[Currency]],tblXrate[],2,FALSE)</f>
        <v>9616.275011218986</v>
      </c>
      <c r="H1549" s="6" t="s">
        <v>251</v>
      </c>
      <c r="I1549" s="6" t="s">
        <v>20</v>
      </c>
      <c r="J1549" s="6" t="s">
        <v>8</v>
      </c>
      <c r="K1549" s="6" t="str">
        <f>VLOOKUP(tblSalaries[[#This Row],[Where do you work]],tblCountries[[Actual]:[Mapping]],2,FALSE)</f>
        <v>India</v>
      </c>
      <c r="L1549" s="6" t="str">
        <f>VLOOKUP(tblSalaries[[#This Row],[clean Country]],tblCountries[[Mapping]:[Region]],2,FALSE)</f>
        <v>Asia</v>
      </c>
      <c r="M1549" s="6">
        <f>VLOOKUP(tblSalaries[[#This Row],[clean Country]],tblCountries[[Mapping]:[geo_latitude]],3,FALSE)</f>
        <v>79.718824157759499</v>
      </c>
      <c r="N1549" s="6">
        <f>VLOOKUP(tblSalaries[[#This Row],[clean Country]],tblCountries[[Mapping]:[geo_latitude]],4,FALSE)</f>
        <v>22.134914550529199</v>
      </c>
      <c r="O1549" s="6" t="s">
        <v>13</v>
      </c>
      <c r="P1549" s="6">
        <v>8</v>
      </c>
      <c r="Q1549" s="6" t="str">
        <f>IF(tblSalaries[[#This Row],[Years of Experience]]&lt;5,"&lt;5",IF(tblSalaries[[#This Row],[Years of Experience]]&lt;10,"&lt;10",IF(tblSalaries[[#This Row],[Years of Experience]]&lt;15,"&lt;15",IF(tblSalaries[[#This Row],[Years of Experience]]&lt;20,"&lt;20"," &gt;20"))))</f>
        <v>&lt;10</v>
      </c>
      <c r="R1549" s="14">
        <v>1532</v>
      </c>
      <c r="S1549" s="14">
        <f>VLOOKUP(tblSalaries[[#This Row],[clean Country]],Table3[[Country]:[GNI]],2,FALSE)</f>
        <v>3400</v>
      </c>
      <c r="T1549" s="18">
        <f>tblSalaries[[#This Row],[Salary in USD]]/tblSalaries[[#This Row],[PPP GNI]]</f>
        <v>2.8283161797702898</v>
      </c>
      <c r="U1549" s="27">
        <f>IF(ISNUMBER(VLOOKUP(tblSalaries[[#This Row],[clean Country]],calc!$B$22:$C$127,2,TRUE)),tblSalaries[[#This Row],[Salary in USD]],0.001)</f>
        <v>9616.275011218986</v>
      </c>
    </row>
    <row r="1550" spans="2:21" ht="15" customHeight="1" x14ac:dyDescent="0.25">
      <c r="B1550" s="6" t="s">
        <v>3175</v>
      </c>
      <c r="C1550" s="7">
        <v>41057.971944444442</v>
      </c>
      <c r="D1550" s="8" t="s">
        <v>1340</v>
      </c>
      <c r="E1550" s="6">
        <v>540000</v>
      </c>
      <c r="F1550" s="6" t="s">
        <v>40</v>
      </c>
      <c r="G1550" s="9">
        <f>tblSalaries[[#This Row],[clean Salary (in local currency)]]*VLOOKUP(tblSalaries[[#This Row],[Currency]],tblXrate[],2,FALSE)</f>
        <v>9616.275011218986</v>
      </c>
      <c r="H1550" s="6" t="s">
        <v>1341</v>
      </c>
      <c r="I1550" s="6" t="s">
        <v>20</v>
      </c>
      <c r="J1550" s="6" t="s">
        <v>8</v>
      </c>
      <c r="K1550" s="6" t="str">
        <f>VLOOKUP(tblSalaries[[#This Row],[Where do you work]],tblCountries[[Actual]:[Mapping]],2,FALSE)</f>
        <v>India</v>
      </c>
      <c r="L1550" s="6" t="str">
        <f>VLOOKUP(tblSalaries[[#This Row],[clean Country]],tblCountries[[Mapping]:[Region]],2,FALSE)</f>
        <v>Asia</v>
      </c>
      <c r="M1550" s="6">
        <f>VLOOKUP(tblSalaries[[#This Row],[clean Country]],tblCountries[[Mapping]:[geo_latitude]],3,FALSE)</f>
        <v>79.718824157759499</v>
      </c>
      <c r="N1550" s="6">
        <f>VLOOKUP(tblSalaries[[#This Row],[clean Country]],tblCountries[[Mapping]:[geo_latitude]],4,FALSE)</f>
        <v>22.134914550529199</v>
      </c>
      <c r="O1550" s="6" t="s">
        <v>9</v>
      </c>
      <c r="P1550" s="6">
        <v>7.9</v>
      </c>
      <c r="Q1550" s="6" t="str">
        <f>IF(tblSalaries[[#This Row],[Years of Experience]]&lt;5,"&lt;5",IF(tblSalaries[[#This Row],[Years of Experience]]&lt;10,"&lt;10",IF(tblSalaries[[#This Row],[Years of Experience]]&lt;15,"&lt;15",IF(tblSalaries[[#This Row],[Years of Experience]]&lt;20,"&lt;20"," &gt;20"))))</f>
        <v>&lt;10</v>
      </c>
      <c r="R1550" s="14">
        <v>1533</v>
      </c>
      <c r="S1550" s="14">
        <f>VLOOKUP(tblSalaries[[#This Row],[clean Country]],Table3[[Country]:[GNI]],2,FALSE)</f>
        <v>3400</v>
      </c>
      <c r="T1550" s="18">
        <f>tblSalaries[[#This Row],[Salary in USD]]/tblSalaries[[#This Row],[PPP GNI]]</f>
        <v>2.8283161797702898</v>
      </c>
      <c r="U1550" s="27">
        <f>IF(ISNUMBER(VLOOKUP(tblSalaries[[#This Row],[clean Country]],calc!$B$22:$C$127,2,TRUE)),tblSalaries[[#This Row],[Salary in USD]],0.001)</f>
        <v>9616.275011218986</v>
      </c>
    </row>
    <row r="1551" spans="2:21" ht="15" customHeight="1" x14ac:dyDescent="0.25">
      <c r="B1551" s="6" t="s">
        <v>2720</v>
      </c>
      <c r="C1551" s="7">
        <v>41055.626782407409</v>
      </c>
      <c r="D1551" s="8">
        <v>800</v>
      </c>
      <c r="E1551" s="6">
        <v>9600</v>
      </c>
      <c r="F1551" s="6" t="s">
        <v>6</v>
      </c>
      <c r="G1551" s="9">
        <f>tblSalaries[[#This Row],[clean Salary (in local currency)]]*VLOOKUP(tblSalaries[[#This Row],[Currency]],tblXrate[],2,FALSE)</f>
        <v>9600</v>
      </c>
      <c r="H1551" s="6" t="s">
        <v>147</v>
      </c>
      <c r="I1551" s="6" t="s">
        <v>20</v>
      </c>
      <c r="J1551" s="6" t="s">
        <v>48</v>
      </c>
      <c r="K1551" s="6" t="str">
        <f>VLOOKUP(tblSalaries[[#This Row],[Where do you work]],tblCountries[[Actual]:[Mapping]],2,FALSE)</f>
        <v>South Africa</v>
      </c>
      <c r="L1551" s="6" t="str">
        <f>VLOOKUP(tblSalaries[[#This Row],[clean Country]],tblCountries[[Mapping]:[Region]],2,FALSE)</f>
        <v>Africa</v>
      </c>
      <c r="M1551" s="6">
        <f>VLOOKUP(tblSalaries[[#This Row],[clean Country]],tblCountries[[Mapping]:[geo_latitude]],3,FALSE)</f>
        <v>25.075048595878101</v>
      </c>
      <c r="N1551" s="6">
        <f>VLOOKUP(tblSalaries[[#This Row],[clean Country]],tblCountries[[Mapping]:[geo_latitude]],4,FALSE)</f>
        <v>-29.262871995561401</v>
      </c>
      <c r="O1551" s="6" t="s">
        <v>9</v>
      </c>
      <c r="P1551" s="6">
        <v>2</v>
      </c>
      <c r="Q1551" s="6" t="str">
        <f>IF(tblSalaries[[#This Row],[Years of Experience]]&lt;5,"&lt;5",IF(tblSalaries[[#This Row],[Years of Experience]]&lt;10,"&lt;10",IF(tblSalaries[[#This Row],[Years of Experience]]&lt;15,"&lt;15",IF(tblSalaries[[#This Row],[Years of Experience]]&lt;20,"&lt;20"," &gt;20"))))</f>
        <v>&lt;5</v>
      </c>
      <c r="R1551" s="14">
        <v>1534</v>
      </c>
      <c r="S1551" s="14">
        <f>VLOOKUP(tblSalaries[[#This Row],[clean Country]],Table3[[Country]:[GNI]],2,FALSE)</f>
        <v>10360</v>
      </c>
      <c r="T1551" s="18">
        <f>tblSalaries[[#This Row],[Salary in USD]]/tblSalaries[[#This Row],[PPP GNI]]</f>
        <v>0.92664092664092668</v>
      </c>
      <c r="U1551" s="27">
        <f>IF(ISNUMBER(VLOOKUP(tblSalaries[[#This Row],[clean Country]],calc!$B$22:$C$127,2,TRUE)),tblSalaries[[#This Row],[Salary in USD]],0.001)</f>
        <v>9600</v>
      </c>
    </row>
    <row r="1552" spans="2:21" ht="15" customHeight="1" x14ac:dyDescent="0.25">
      <c r="B1552" s="6" t="s">
        <v>3496</v>
      </c>
      <c r="C1552" s="7">
        <v>41060.234363425923</v>
      </c>
      <c r="D1552" s="8">
        <v>800</v>
      </c>
      <c r="E1552" s="6">
        <v>9600</v>
      </c>
      <c r="F1552" s="6" t="s">
        <v>6</v>
      </c>
      <c r="G1552" s="9">
        <f>tblSalaries[[#This Row],[clean Salary (in local currency)]]*VLOOKUP(tblSalaries[[#This Row],[Currency]],tblXrate[],2,FALSE)</f>
        <v>9600</v>
      </c>
      <c r="H1552" s="6" t="s">
        <v>855</v>
      </c>
      <c r="I1552" s="6" t="s">
        <v>20</v>
      </c>
      <c r="J1552" s="6" t="s">
        <v>1671</v>
      </c>
      <c r="K1552" s="6" t="str">
        <f>VLOOKUP(tblSalaries[[#This Row],[Where do you work]],tblCountries[[Actual]:[Mapping]],2,FALSE)</f>
        <v>Bolivia</v>
      </c>
      <c r="L1552" s="6" t="str">
        <f>VLOOKUP(tblSalaries[[#This Row],[clean Country]],tblCountries[[Mapping]:[Region]],2,FALSE)</f>
        <v>Latin America</v>
      </c>
      <c r="M1552" s="6">
        <f>VLOOKUP(tblSalaries[[#This Row],[clean Country]],tblCountries[[Mapping]:[geo_latitude]],3,FALSE)</f>
        <v>-62.786688900000001</v>
      </c>
      <c r="N1552" s="6">
        <f>VLOOKUP(tblSalaries[[#This Row],[clean Country]],tblCountries[[Mapping]:[geo_latitude]],4,FALSE)</f>
        <v>-16.177904099999999</v>
      </c>
      <c r="O1552" s="6" t="s">
        <v>13</v>
      </c>
      <c r="P1552" s="6">
        <v>2</v>
      </c>
      <c r="Q1552" s="6" t="str">
        <f>IF(tblSalaries[[#This Row],[Years of Experience]]&lt;5,"&lt;5",IF(tblSalaries[[#This Row],[Years of Experience]]&lt;10,"&lt;10",IF(tblSalaries[[#This Row],[Years of Experience]]&lt;15,"&lt;15",IF(tblSalaries[[#This Row],[Years of Experience]]&lt;20,"&lt;20"," &gt;20"))))</f>
        <v>&lt;5</v>
      </c>
      <c r="R1552" s="14">
        <v>1535</v>
      </c>
      <c r="S1552" s="14">
        <f>VLOOKUP(tblSalaries[[#This Row],[clean Country]],Table3[[Country]:[GNI]],2,FALSE)</f>
        <v>4640</v>
      </c>
      <c r="T1552" s="18">
        <f>tblSalaries[[#This Row],[Salary in USD]]/tblSalaries[[#This Row],[PPP GNI]]</f>
        <v>2.0689655172413794</v>
      </c>
      <c r="U1552" s="27">
        <f>IF(ISNUMBER(VLOOKUP(tblSalaries[[#This Row],[clean Country]],calc!$B$22:$C$127,2,TRUE)),tblSalaries[[#This Row],[Salary in USD]],0.001)</f>
        <v>9600</v>
      </c>
    </row>
    <row r="1553" spans="2:21" ht="15" customHeight="1" x14ac:dyDescent="0.25">
      <c r="B1553" s="6" t="s">
        <v>3487</v>
      </c>
      <c r="C1553" s="7">
        <v>41060.073472222219</v>
      </c>
      <c r="D1553" s="8" t="s">
        <v>1667</v>
      </c>
      <c r="E1553" s="6">
        <v>536000</v>
      </c>
      <c r="F1553" s="6" t="s">
        <v>40</v>
      </c>
      <c r="G1553" s="9">
        <f>tblSalaries[[#This Row],[clean Salary (in local currency)]]*VLOOKUP(tblSalaries[[#This Row],[Currency]],tblXrate[],2,FALSE)</f>
        <v>9545.0433444692171</v>
      </c>
      <c r="H1553" s="6" t="s">
        <v>91</v>
      </c>
      <c r="I1553" s="6" t="s">
        <v>52</v>
      </c>
      <c r="J1553" s="6" t="s">
        <v>8</v>
      </c>
      <c r="K1553" s="6" t="str">
        <f>VLOOKUP(tblSalaries[[#This Row],[Where do you work]],tblCountries[[Actual]:[Mapping]],2,FALSE)</f>
        <v>India</v>
      </c>
      <c r="L1553" s="6" t="str">
        <f>VLOOKUP(tblSalaries[[#This Row],[clean Country]],tblCountries[[Mapping]:[Region]],2,FALSE)</f>
        <v>Asia</v>
      </c>
      <c r="M1553" s="6">
        <f>VLOOKUP(tblSalaries[[#This Row],[clean Country]],tblCountries[[Mapping]:[geo_latitude]],3,FALSE)</f>
        <v>79.718824157759499</v>
      </c>
      <c r="N1553" s="6">
        <f>VLOOKUP(tblSalaries[[#This Row],[clean Country]],tblCountries[[Mapping]:[geo_latitude]],4,FALSE)</f>
        <v>22.134914550529199</v>
      </c>
      <c r="O1553" s="6" t="s">
        <v>9</v>
      </c>
      <c r="P1553" s="6">
        <v>4</v>
      </c>
      <c r="Q1553" s="6" t="str">
        <f>IF(tblSalaries[[#This Row],[Years of Experience]]&lt;5,"&lt;5",IF(tblSalaries[[#This Row],[Years of Experience]]&lt;10,"&lt;10",IF(tblSalaries[[#This Row],[Years of Experience]]&lt;15,"&lt;15",IF(tblSalaries[[#This Row],[Years of Experience]]&lt;20,"&lt;20"," &gt;20"))))</f>
        <v>&lt;5</v>
      </c>
      <c r="R1553" s="14">
        <v>1536</v>
      </c>
      <c r="S1553" s="14">
        <f>VLOOKUP(tblSalaries[[#This Row],[clean Country]],Table3[[Country]:[GNI]],2,FALSE)</f>
        <v>3400</v>
      </c>
      <c r="T1553" s="18">
        <f>tblSalaries[[#This Row],[Salary in USD]]/tblSalaries[[#This Row],[PPP GNI]]</f>
        <v>2.8073656895497696</v>
      </c>
      <c r="U1553" s="27">
        <f>IF(ISNUMBER(VLOOKUP(tblSalaries[[#This Row],[clean Country]],calc!$B$22:$C$127,2,TRUE)),tblSalaries[[#This Row],[Salary in USD]],0.001)</f>
        <v>9545.0433444692171</v>
      </c>
    </row>
    <row r="1554" spans="2:21" ht="15" customHeight="1" x14ac:dyDescent="0.25">
      <c r="B1554" s="6" t="s">
        <v>3451</v>
      </c>
      <c r="C1554" s="7">
        <v>41059.718368055554</v>
      </c>
      <c r="D1554" s="8" t="s">
        <v>1629</v>
      </c>
      <c r="E1554" s="6">
        <v>78000</v>
      </c>
      <c r="F1554" s="6" t="s">
        <v>585</v>
      </c>
      <c r="G1554" s="9">
        <f>tblSalaries[[#This Row],[clean Salary (in local currency)]]*VLOOKUP(tblSalaries[[#This Row],[Currency]],tblXrate[],2,FALSE)</f>
        <v>9509.8988293070688</v>
      </c>
      <c r="H1554" s="6" t="s">
        <v>1630</v>
      </c>
      <c r="I1554" s="6" t="s">
        <v>488</v>
      </c>
      <c r="J1554" s="6" t="s">
        <v>48</v>
      </c>
      <c r="K1554" s="6" t="str">
        <f>VLOOKUP(tblSalaries[[#This Row],[Where do you work]],tblCountries[[Actual]:[Mapping]],2,FALSE)</f>
        <v>South Africa</v>
      </c>
      <c r="L1554" s="6" t="str">
        <f>VLOOKUP(tblSalaries[[#This Row],[clean Country]],tblCountries[[Mapping]:[Region]],2,FALSE)</f>
        <v>Africa</v>
      </c>
      <c r="M1554" s="6">
        <f>VLOOKUP(tblSalaries[[#This Row],[clean Country]],tblCountries[[Mapping]:[geo_latitude]],3,FALSE)</f>
        <v>25.075048595878101</v>
      </c>
      <c r="N1554" s="6">
        <f>VLOOKUP(tblSalaries[[#This Row],[clean Country]],tblCountries[[Mapping]:[geo_latitude]],4,FALSE)</f>
        <v>-29.262871995561401</v>
      </c>
      <c r="O1554" s="6" t="s">
        <v>9</v>
      </c>
      <c r="P1554" s="6">
        <v>2</v>
      </c>
      <c r="Q1554" s="6" t="str">
        <f>IF(tblSalaries[[#This Row],[Years of Experience]]&lt;5,"&lt;5",IF(tblSalaries[[#This Row],[Years of Experience]]&lt;10,"&lt;10",IF(tblSalaries[[#This Row],[Years of Experience]]&lt;15,"&lt;15",IF(tblSalaries[[#This Row],[Years of Experience]]&lt;20,"&lt;20"," &gt;20"))))</f>
        <v>&lt;5</v>
      </c>
      <c r="R1554" s="14">
        <v>1537</v>
      </c>
      <c r="S1554" s="14">
        <f>VLOOKUP(tblSalaries[[#This Row],[clean Country]],Table3[[Country]:[GNI]],2,FALSE)</f>
        <v>10360</v>
      </c>
      <c r="T1554" s="18">
        <f>tblSalaries[[#This Row],[Salary in USD]]/tblSalaries[[#This Row],[PPP GNI]]</f>
        <v>0.91794390244276725</v>
      </c>
      <c r="U1554" s="27">
        <f>IF(ISNUMBER(VLOOKUP(tblSalaries[[#This Row],[clean Country]],calc!$B$22:$C$127,2,TRUE)),tblSalaries[[#This Row],[Salary in USD]],0.001)</f>
        <v>9509.8988293070688</v>
      </c>
    </row>
    <row r="1555" spans="2:21" ht="15" customHeight="1" x14ac:dyDescent="0.25">
      <c r="B1555" s="6" t="s">
        <v>2922</v>
      </c>
      <c r="C1555" s="7">
        <v>41056.944884259261</v>
      </c>
      <c r="D1555" s="8" t="s">
        <v>1070</v>
      </c>
      <c r="E1555" s="6">
        <v>19200</v>
      </c>
      <c r="F1555" s="6" t="s">
        <v>3900</v>
      </c>
      <c r="G1555" s="9">
        <f>tblSalaries[[#This Row],[clean Salary (in local currency)]]*VLOOKUP(tblSalaries[[#This Row],[Currency]],tblXrate[],2,FALSE)</f>
        <v>9490.1984044603923</v>
      </c>
      <c r="H1555" s="6" t="s">
        <v>1071</v>
      </c>
      <c r="I1555" s="6" t="s">
        <v>20</v>
      </c>
      <c r="J1555" s="6" t="s">
        <v>143</v>
      </c>
      <c r="K1555" s="6" t="str">
        <f>VLOOKUP(tblSalaries[[#This Row],[Where do you work]],tblCountries[[Actual]:[Mapping]],2,FALSE)</f>
        <v>Brazil</v>
      </c>
      <c r="L1555" s="6" t="str">
        <f>VLOOKUP(tblSalaries[[#This Row],[clean Country]],tblCountries[[Mapping]:[Region]],2,FALSE)</f>
        <v>Latin America</v>
      </c>
      <c r="M1555" s="6">
        <f>VLOOKUP(tblSalaries[[#This Row],[clean Country]],tblCountries[[Mapping]:[geo_latitude]],3,FALSE)</f>
        <v>-52.856287736986999</v>
      </c>
      <c r="N1555" s="6">
        <f>VLOOKUP(tblSalaries[[#This Row],[clean Country]],tblCountries[[Mapping]:[geo_latitude]],4,FALSE)</f>
        <v>-10.840474551047899</v>
      </c>
      <c r="O1555" s="6" t="s">
        <v>13</v>
      </c>
      <c r="P1555" s="6">
        <v>8</v>
      </c>
      <c r="Q1555" s="6" t="str">
        <f>IF(tblSalaries[[#This Row],[Years of Experience]]&lt;5,"&lt;5",IF(tblSalaries[[#This Row],[Years of Experience]]&lt;10,"&lt;10",IF(tblSalaries[[#This Row],[Years of Experience]]&lt;15,"&lt;15",IF(tblSalaries[[#This Row],[Years of Experience]]&lt;20,"&lt;20"," &gt;20"))))</f>
        <v>&lt;10</v>
      </c>
      <c r="R1555" s="14">
        <v>1538</v>
      </c>
      <c r="S1555" s="14">
        <f>VLOOKUP(tblSalaries[[#This Row],[clean Country]],Table3[[Country]:[GNI]],2,FALSE)</f>
        <v>11000</v>
      </c>
      <c r="T1555" s="18">
        <f>tblSalaries[[#This Row],[Salary in USD]]/tblSalaries[[#This Row],[PPP GNI]]</f>
        <v>0.86274530949639927</v>
      </c>
      <c r="U1555" s="27">
        <f>IF(ISNUMBER(VLOOKUP(tblSalaries[[#This Row],[clean Country]],calc!$B$22:$C$127,2,TRUE)),tblSalaries[[#This Row],[Salary in USD]],0.001)</f>
        <v>9490.1984044603923</v>
      </c>
    </row>
    <row r="1556" spans="2:21" ht="15" customHeight="1" x14ac:dyDescent="0.25">
      <c r="B1556" s="6" t="s">
        <v>3046</v>
      </c>
      <c r="C1556" s="7">
        <v>41057.61173611111</v>
      </c>
      <c r="D1556" s="8" t="s">
        <v>1198</v>
      </c>
      <c r="E1556" s="6">
        <v>530000</v>
      </c>
      <c r="F1556" s="6" t="s">
        <v>40</v>
      </c>
      <c r="G1556" s="9">
        <f>tblSalaries[[#This Row],[clean Salary (in local currency)]]*VLOOKUP(tblSalaries[[#This Row],[Currency]],tblXrate[],2,FALSE)</f>
        <v>9438.1958443445619</v>
      </c>
      <c r="H1556" s="6" t="s">
        <v>1199</v>
      </c>
      <c r="I1556" s="6" t="s">
        <v>20</v>
      </c>
      <c r="J1556" s="6" t="s">
        <v>8</v>
      </c>
      <c r="K1556" s="6" t="str">
        <f>VLOOKUP(tblSalaries[[#This Row],[Where do you work]],tblCountries[[Actual]:[Mapping]],2,FALSE)</f>
        <v>India</v>
      </c>
      <c r="L1556" s="6" t="str">
        <f>VLOOKUP(tblSalaries[[#This Row],[clean Country]],tblCountries[[Mapping]:[Region]],2,FALSE)</f>
        <v>Asia</v>
      </c>
      <c r="M1556" s="6">
        <f>VLOOKUP(tblSalaries[[#This Row],[clean Country]],tblCountries[[Mapping]:[geo_latitude]],3,FALSE)</f>
        <v>79.718824157759499</v>
      </c>
      <c r="N1556" s="6">
        <f>VLOOKUP(tblSalaries[[#This Row],[clean Country]],tblCountries[[Mapping]:[geo_latitude]],4,FALSE)</f>
        <v>22.134914550529199</v>
      </c>
      <c r="O1556" s="6" t="s">
        <v>18</v>
      </c>
      <c r="P1556" s="6">
        <v>7</v>
      </c>
      <c r="Q1556" s="6" t="str">
        <f>IF(tblSalaries[[#This Row],[Years of Experience]]&lt;5,"&lt;5",IF(tblSalaries[[#This Row],[Years of Experience]]&lt;10,"&lt;10",IF(tblSalaries[[#This Row],[Years of Experience]]&lt;15,"&lt;15",IF(tblSalaries[[#This Row],[Years of Experience]]&lt;20,"&lt;20"," &gt;20"))))</f>
        <v>&lt;10</v>
      </c>
      <c r="R1556" s="14">
        <v>1539</v>
      </c>
      <c r="S1556" s="14">
        <f>VLOOKUP(tblSalaries[[#This Row],[clean Country]],Table3[[Country]:[GNI]],2,FALSE)</f>
        <v>3400</v>
      </c>
      <c r="T1556" s="18">
        <f>tblSalaries[[#This Row],[Salary in USD]]/tblSalaries[[#This Row],[PPP GNI]]</f>
        <v>2.7759399542189889</v>
      </c>
      <c r="U1556" s="27">
        <f>IF(ISNUMBER(VLOOKUP(tblSalaries[[#This Row],[clean Country]],calc!$B$22:$C$127,2,TRUE)),tblSalaries[[#This Row],[Salary in USD]],0.001)</f>
        <v>9438.1958443445619</v>
      </c>
    </row>
    <row r="1557" spans="2:21" ht="15" customHeight="1" x14ac:dyDescent="0.25">
      <c r="B1557" s="6" t="s">
        <v>3601</v>
      </c>
      <c r="C1557" s="7">
        <v>41063.067164351851</v>
      </c>
      <c r="D1557" s="8" t="s">
        <v>1769</v>
      </c>
      <c r="E1557" s="6">
        <v>288000</v>
      </c>
      <c r="F1557" s="6" t="s">
        <v>3941</v>
      </c>
      <c r="G1557" s="9">
        <f>tblSalaries[[#This Row],[clean Salary (in local currency)]]*VLOOKUP(tblSalaries[[#This Row],[Currency]],tblXrate[],2,FALSE)</f>
        <v>9376.2513877177607</v>
      </c>
      <c r="H1557" s="6" t="s">
        <v>1770</v>
      </c>
      <c r="I1557" s="6" t="s">
        <v>279</v>
      </c>
      <c r="J1557" s="6" t="s">
        <v>1771</v>
      </c>
      <c r="K1557" s="6" t="str">
        <f>VLOOKUP(tblSalaries[[#This Row],[Where do you work]],tblCountries[[Actual]:[Mapping]],2,FALSE)</f>
        <v>Mauritius</v>
      </c>
      <c r="L1557" s="6" t="str">
        <f>VLOOKUP(tblSalaries[[#This Row],[clean Country]],tblCountries[[Mapping]:[Region]],2,FALSE)</f>
        <v>Africa</v>
      </c>
      <c r="M1557" s="6">
        <f>VLOOKUP(tblSalaries[[#This Row],[clean Country]],tblCountries[[Mapping]:[geo_latitude]],3,FALSE)</f>
        <v>59.063026550986201</v>
      </c>
      <c r="N1557" s="6">
        <f>VLOOKUP(tblSalaries[[#This Row],[clean Country]],tblCountries[[Mapping]:[geo_latitude]],4,FALSE)</f>
        <v>-20.086257076753601</v>
      </c>
      <c r="O1557" s="6" t="s">
        <v>9</v>
      </c>
      <c r="P1557" s="6">
        <v>7</v>
      </c>
      <c r="Q1557" s="6" t="str">
        <f>IF(tblSalaries[[#This Row],[Years of Experience]]&lt;5,"&lt;5",IF(tblSalaries[[#This Row],[Years of Experience]]&lt;10,"&lt;10",IF(tblSalaries[[#This Row],[Years of Experience]]&lt;15,"&lt;15",IF(tblSalaries[[#This Row],[Years of Experience]]&lt;20,"&lt;20"," &gt;20"))))</f>
        <v>&lt;10</v>
      </c>
      <c r="R1557" s="14">
        <v>1540</v>
      </c>
      <c r="S1557" s="14">
        <f>VLOOKUP(tblSalaries[[#This Row],[clean Country]],Table3[[Country]:[GNI]],2,FALSE)</f>
        <v>13980</v>
      </c>
      <c r="T1557" s="18">
        <f>tblSalaries[[#This Row],[Salary in USD]]/tblSalaries[[#This Row],[PPP GNI]]</f>
        <v>0.67069037108138485</v>
      </c>
      <c r="U1557" s="27">
        <f>IF(ISNUMBER(VLOOKUP(tblSalaries[[#This Row],[clean Country]],calc!$B$22:$C$127,2,TRUE)),tblSalaries[[#This Row],[Salary in USD]],0.001)</f>
        <v>9376.2513877177607</v>
      </c>
    </row>
    <row r="1558" spans="2:21" ht="15" customHeight="1" x14ac:dyDescent="0.25">
      <c r="B1558" s="6" t="s">
        <v>2809</v>
      </c>
      <c r="C1558" s="7">
        <v>41055.933078703703</v>
      </c>
      <c r="D1558" s="8">
        <v>516000</v>
      </c>
      <c r="E1558" s="6">
        <v>516000</v>
      </c>
      <c r="F1558" s="6" t="s">
        <v>40</v>
      </c>
      <c r="G1558" s="9">
        <f>tblSalaries[[#This Row],[clean Salary (in local currency)]]*VLOOKUP(tblSalaries[[#This Row],[Currency]],tblXrate[],2,FALSE)</f>
        <v>9188.8850107203652</v>
      </c>
      <c r="H1558" s="6" t="s">
        <v>939</v>
      </c>
      <c r="I1558" s="6" t="s">
        <v>52</v>
      </c>
      <c r="J1558" s="6" t="s">
        <v>8</v>
      </c>
      <c r="K1558" s="6" t="str">
        <f>VLOOKUP(tblSalaries[[#This Row],[Where do you work]],tblCountries[[Actual]:[Mapping]],2,FALSE)</f>
        <v>India</v>
      </c>
      <c r="L1558" s="6" t="str">
        <f>VLOOKUP(tblSalaries[[#This Row],[clean Country]],tblCountries[[Mapping]:[Region]],2,FALSE)</f>
        <v>Asia</v>
      </c>
      <c r="M1558" s="6">
        <f>VLOOKUP(tblSalaries[[#This Row],[clean Country]],tblCountries[[Mapping]:[geo_latitude]],3,FALSE)</f>
        <v>79.718824157759499</v>
      </c>
      <c r="N1558" s="6">
        <f>VLOOKUP(tblSalaries[[#This Row],[clean Country]],tblCountries[[Mapping]:[geo_latitude]],4,FALSE)</f>
        <v>22.134914550529199</v>
      </c>
      <c r="O1558" s="6" t="s">
        <v>9</v>
      </c>
      <c r="P1558" s="6"/>
      <c r="Q1558" s="6" t="str">
        <f>IF(tblSalaries[[#This Row],[Years of Experience]]&lt;5,"&lt;5",IF(tblSalaries[[#This Row],[Years of Experience]]&lt;10,"&lt;10",IF(tblSalaries[[#This Row],[Years of Experience]]&lt;15,"&lt;15",IF(tblSalaries[[#This Row],[Years of Experience]]&lt;20,"&lt;20"," &gt;20"))))</f>
        <v>&lt;5</v>
      </c>
      <c r="R1558" s="14">
        <v>1541</v>
      </c>
      <c r="S1558" s="14">
        <f>VLOOKUP(tblSalaries[[#This Row],[clean Country]],Table3[[Country]:[GNI]],2,FALSE)</f>
        <v>3400</v>
      </c>
      <c r="T1558" s="18">
        <f>tblSalaries[[#This Row],[Salary in USD]]/tblSalaries[[#This Row],[PPP GNI]]</f>
        <v>2.7026132384471664</v>
      </c>
      <c r="U1558" s="27">
        <f>IF(ISNUMBER(VLOOKUP(tblSalaries[[#This Row],[clean Country]],calc!$B$22:$C$127,2,TRUE)),tblSalaries[[#This Row],[Salary in USD]],0.001)</f>
        <v>9188.8850107203652</v>
      </c>
    </row>
    <row r="1559" spans="2:21" ht="15" customHeight="1" x14ac:dyDescent="0.25">
      <c r="B1559" s="6" t="s">
        <v>2752</v>
      </c>
      <c r="C1559" s="7">
        <v>41055.710439814815</v>
      </c>
      <c r="D1559" s="8">
        <v>1488000</v>
      </c>
      <c r="E1559" s="6">
        <v>1488000</v>
      </c>
      <c r="F1559" s="6" t="s">
        <v>3984</v>
      </c>
      <c r="G1559" s="9">
        <f>tblSalaries[[#This Row],[clean Salary (in local currency)]]*VLOOKUP(tblSalaries[[#This Row],[Currency]],tblXrate[],2,FALSE)</f>
        <v>9171.0323574730355</v>
      </c>
      <c r="H1559" s="6" t="s">
        <v>869</v>
      </c>
      <c r="I1559" s="6" t="s">
        <v>52</v>
      </c>
      <c r="J1559" s="6" t="s">
        <v>870</v>
      </c>
      <c r="K1559" s="6" t="str">
        <f>VLOOKUP(tblSalaries[[#This Row],[Where do you work]],tblCountries[[Actual]:[Mapping]],2,FALSE)</f>
        <v>Nigeria</v>
      </c>
      <c r="L1559" s="6" t="str">
        <f>VLOOKUP(tblSalaries[[#This Row],[clean Country]],tblCountries[[Mapping]:[Region]],2,FALSE)</f>
        <v>Africa</v>
      </c>
      <c r="M1559" s="6">
        <f>VLOOKUP(tblSalaries[[#This Row],[clean Country]],tblCountries[[Mapping]:[geo_latitude]],3,FALSE)</f>
        <v>8.0612316768906709</v>
      </c>
      <c r="N1559" s="6">
        <f>VLOOKUP(tblSalaries[[#This Row],[clean Country]],tblCountries[[Mapping]:[geo_latitude]],4,FALSE)</f>
        <v>9.5096953011900194</v>
      </c>
      <c r="O1559" s="6" t="s">
        <v>18</v>
      </c>
      <c r="P1559" s="6">
        <v>5</v>
      </c>
      <c r="Q1559" s="6" t="str">
        <f>IF(tblSalaries[[#This Row],[Years of Experience]]&lt;5,"&lt;5",IF(tblSalaries[[#This Row],[Years of Experience]]&lt;10,"&lt;10",IF(tblSalaries[[#This Row],[Years of Experience]]&lt;15,"&lt;15",IF(tblSalaries[[#This Row],[Years of Experience]]&lt;20,"&lt;20"," &gt;20"))))</f>
        <v>&lt;10</v>
      </c>
      <c r="R1559" s="14">
        <v>1542</v>
      </c>
      <c r="S1559" s="14">
        <f>VLOOKUP(tblSalaries[[#This Row],[clean Country]],Table3[[Country]:[GNI]],2,FALSE)</f>
        <v>2240</v>
      </c>
      <c r="T1559" s="18">
        <f>tblSalaries[[#This Row],[Salary in USD]]/tblSalaries[[#This Row],[PPP GNI]]</f>
        <v>4.0942108738718908</v>
      </c>
      <c r="U1559" s="27">
        <f>IF(ISNUMBER(VLOOKUP(tblSalaries[[#This Row],[clean Country]],calc!$B$22:$C$127,2,TRUE)),tblSalaries[[#This Row],[Salary in USD]],0.001)</f>
        <v>9171.0323574730355</v>
      </c>
    </row>
    <row r="1560" spans="2:21" ht="15" customHeight="1" x14ac:dyDescent="0.25">
      <c r="B1560" s="6" t="s">
        <v>2773</v>
      </c>
      <c r="C1560" s="7">
        <v>41055.780555555553</v>
      </c>
      <c r="D1560" s="8" t="s">
        <v>898</v>
      </c>
      <c r="E1560" s="6">
        <v>33600</v>
      </c>
      <c r="F1560" s="6" t="s">
        <v>358</v>
      </c>
      <c r="G1560" s="9">
        <f>tblSalaries[[#This Row],[clean Salary (in local currency)]]*VLOOKUP(tblSalaries[[#This Row],[Currency]],tblXrate[],2,FALSE)</f>
        <v>9146.5655463031271</v>
      </c>
      <c r="H1560" s="6" t="s">
        <v>310</v>
      </c>
      <c r="I1560" s="6" t="s">
        <v>310</v>
      </c>
      <c r="J1560" s="6" t="s">
        <v>359</v>
      </c>
      <c r="K1560" s="6" t="str">
        <f>VLOOKUP(tblSalaries[[#This Row],[Where do you work]],tblCountries[[Actual]:[Mapping]],2,FALSE)</f>
        <v>Dubai</v>
      </c>
      <c r="L1560" s="6" t="str">
        <f>VLOOKUP(tblSalaries[[#This Row],[clean Country]],tblCountries[[Mapping]:[Region]],2,FALSE)</f>
        <v>MENA</v>
      </c>
      <c r="M1560" s="6">
        <f>VLOOKUP(tblSalaries[[#This Row],[clean Country]],tblCountries[[Mapping]:[geo_latitude]],3,FALSE)</f>
        <v>55.296395599999997</v>
      </c>
      <c r="N1560" s="6">
        <f>VLOOKUP(tblSalaries[[#This Row],[clean Country]],tblCountries[[Mapping]:[geo_latitude]],4,FALSE)</f>
        <v>25.268359199999999</v>
      </c>
      <c r="O1560" s="6" t="s">
        <v>25</v>
      </c>
      <c r="P1560" s="6">
        <v>7</v>
      </c>
      <c r="Q1560" s="6" t="str">
        <f>IF(tblSalaries[[#This Row],[Years of Experience]]&lt;5,"&lt;5",IF(tblSalaries[[#This Row],[Years of Experience]]&lt;10,"&lt;10",IF(tblSalaries[[#This Row],[Years of Experience]]&lt;15,"&lt;15",IF(tblSalaries[[#This Row],[Years of Experience]]&lt;20,"&lt;20"," &gt;20"))))</f>
        <v>&lt;10</v>
      </c>
      <c r="R1560" s="14">
        <v>1543</v>
      </c>
      <c r="S1560" s="14" t="e">
        <f>VLOOKUP(tblSalaries[[#This Row],[clean Country]],Table3[[Country]:[GNI]],2,FALSE)</f>
        <v>#N/A</v>
      </c>
      <c r="T1560" s="18" t="e">
        <f>tblSalaries[[#This Row],[Salary in USD]]/tblSalaries[[#This Row],[PPP GNI]]</f>
        <v>#N/A</v>
      </c>
      <c r="U1560" s="27">
        <f>IF(ISNUMBER(VLOOKUP(tblSalaries[[#This Row],[clean Country]],calc!$B$22:$C$127,2,TRUE)),tblSalaries[[#This Row],[Salary in USD]],0.001)</f>
        <v>9146.5655463031271</v>
      </c>
    </row>
    <row r="1561" spans="2:21" ht="15" customHeight="1" x14ac:dyDescent="0.25">
      <c r="B1561" s="6" t="s">
        <v>3209</v>
      </c>
      <c r="C1561" s="7">
        <v>41058.074756944443</v>
      </c>
      <c r="D1561" s="8">
        <v>750</v>
      </c>
      <c r="E1561" s="6">
        <v>9000</v>
      </c>
      <c r="F1561" s="6" t="s">
        <v>6</v>
      </c>
      <c r="G1561" s="9">
        <f>tblSalaries[[#This Row],[clean Salary (in local currency)]]*VLOOKUP(tblSalaries[[#This Row],[Currency]],tblXrate[],2,FALSE)</f>
        <v>9000</v>
      </c>
      <c r="H1561" s="6" t="s">
        <v>1378</v>
      </c>
      <c r="I1561" s="6" t="s">
        <v>52</v>
      </c>
      <c r="J1561" s="6" t="s">
        <v>8</v>
      </c>
      <c r="K1561" s="6" t="str">
        <f>VLOOKUP(tblSalaries[[#This Row],[Where do you work]],tblCountries[[Actual]:[Mapping]],2,FALSE)</f>
        <v>India</v>
      </c>
      <c r="L1561" s="6" t="str">
        <f>VLOOKUP(tblSalaries[[#This Row],[clean Country]],tblCountries[[Mapping]:[Region]],2,FALSE)</f>
        <v>Asia</v>
      </c>
      <c r="M1561" s="6">
        <f>VLOOKUP(tblSalaries[[#This Row],[clean Country]],tblCountries[[Mapping]:[geo_latitude]],3,FALSE)</f>
        <v>79.718824157759499</v>
      </c>
      <c r="N1561" s="6">
        <f>VLOOKUP(tblSalaries[[#This Row],[clean Country]],tblCountries[[Mapping]:[geo_latitude]],4,FALSE)</f>
        <v>22.134914550529199</v>
      </c>
      <c r="O1561" s="6" t="s">
        <v>9</v>
      </c>
      <c r="P1561" s="6">
        <v>1</v>
      </c>
      <c r="Q1561" s="6" t="str">
        <f>IF(tblSalaries[[#This Row],[Years of Experience]]&lt;5,"&lt;5",IF(tblSalaries[[#This Row],[Years of Experience]]&lt;10,"&lt;10",IF(tblSalaries[[#This Row],[Years of Experience]]&lt;15,"&lt;15",IF(tblSalaries[[#This Row],[Years of Experience]]&lt;20,"&lt;20"," &gt;20"))))</f>
        <v>&lt;5</v>
      </c>
      <c r="R1561" s="14">
        <v>1544</v>
      </c>
      <c r="S1561" s="14">
        <f>VLOOKUP(tblSalaries[[#This Row],[clean Country]],Table3[[Country]:[GNI]],2,FALSE)</f>
        <v>3400</v>
      </c>
      <c r="T1561" s="18">
        <f>tblSalaries[[#This Row],[Salary in USD]]/tblSalaries[[#This Row],[PPP GNI]]</f>
        <v>2.6470588235294117</v>
      </c>
      <c r="U1561" s="27">
        <f>IF(ISNUMBER(VLOOKUP(tblSalaries[[#This Row],[clean Country]],calc!$B$22:$C$127,2,TRUE)),tblSalaries[[#This Row],[Salary in USD]],0.001)</f>
        <v>9000</v>
      </c>
    </row>
    <row r="1562" spans="2:21" ht="15" customHeight="1" x14ac:dyDescent="0.25">
      <c r="B1562" s="6" t="s">
        <v>3302</v>
      </c>
      <c r="C1562" s="7">
        <v>41058.672210648147</v>
      </c>
      <c r="D1562" s="8">
        <v>9000</v>
      </c>
      <c r="E1562" s="6">
        <v>9000</v>
      </c>
      <c r="F1562" s="6" t="s">
        <v>6</v>
      </c>
      <c r="G1562" s="9">
        <f>tblSalaries[[#This Row],[clean Salary (in local currency)]]*VLOOKUP(tblSalaries[[#This Row],[Currency]],tblXrate[],2,FALSE)</f>
        <v>9000</v>
      </c>
      <c r="H1562" s="6" t="s">
        <v>153</v>
      </c>
      <c r="I1562" s="6" t="s">
        <v>20</v>
      </c>
      <c r="J1562" s="6" t="s">
        <v>8</v>
      </c>
      <c r="K1562" s="6" t="str">
        <f>VLOOKUP(tblSalaries[[#This Row],[Where do you work]],tblCountries[[Actual]:[Mapping]],2,FALSE)</f>
        <v>India</v>
      </c>
      <c r="L1562" s="6" t="str">
        <f>VLOOKUP(tblSalaries[[#This Row],[clean Country]],tblCountries[[Mapping]:[Region]],2,FALSE)</f>
        <v>Asia</v>
      </c>
      <c r="M1562" s="6">
        <f>VLOOKUP(tblSalaries[[#This Row],[clean Country]],tblCountries[[Mapping]:[geo_latitude]],3,FALSE)</f>
        <v>79.718824157759499</v>
      </c>
      <c r="N1562" s="6">
        <f>VLOOKUP(tblSalaries[[#This Row],[clean Country]],tblCountries[[Mapping]:[geo_latitude]],4,FALSE)</f>
        <v>22.134914550529199</v>
      </c>
      <c r="O1562" s="6" t="s">
        <v>13</v>
      </c>
      <c r="P1562" s="6">
        <v>0.6</v>
      </c>
      <c r="Q1562" s="6" t="str">
        <f>IF(tblSalaries[[#This Row],[Years of Experience]]&lt;5,"&lt;5",IF(tblSalaries[[#This Row],[Years of Experience]]&lt;10,"&lt;10",IF(tblSalaries[[#This Row],[Years of Experience]]&lt;15,"&lt;15",IF(tblSalaries[[#This Row],[Years of Experience]]&lt;20,"&lt;20"," &gt;20"))))</f>
        <v>&lt;5</v>
      </c>
      <c r="R1562" s="14">
        <v>1545</v>
      </c>
      <c r="S1562" s="14">
        <f>VLOOKUP(tblSalaries[[#This Row],[clean Country]],Table3[[Country]:[GNI]],2,FALSE)</f>
        <v>3400</v>
      </c>
      <c r="T1562" s="18">
        <f>tblSalaries[[#This Row],[Salary in USD]]/tblSalaries[[#This Row],[PPP GNI]]</f>
        <v>2.6470588235294117</v>
      </c>
      <c r="U1562" s="27">
        <f>IF(ISNUMBER(VLOOKUP(tblSalaries[[#This Row],[clean Country]],calc!$B$22:$C$127,2,TRUE)),tblSalaries[[#This Row],[Salary in USD]],0.001)</f>
        <v>9000</v>
      </c>
    </row>
    <row r="1563" spans="2:21" ht="15" customHeight="1" x14ac:dyDescent="0.25">
      <c r="B1563" s="6" t="s">
        <v>3303</v>
      </c>
      <c r="C1563" s="7">
        <v>41058.672685185185</v>
      </c>
      <c r="D1563" s="8">
        <v>9000</v>
      </c>
      <c r="E1563" s="6">
        <v>9000</v>
      </c>
      <c r="F1563" s="6" t="s">
        <v>6</v>
      </c>
      <c r="G1563" s="9">
        <f>tblSalaries[[#This Row],[clean Salary (in local currency)]]*VLOOKUP(tblSalaries[[#This Row],[Currency]],tblXrate[],2,FALSE)</f>
        <v>9000</v>
      </c>
      <c r="H1563" s="6" t="s">
        <v>153</v>
      </c>
      <c r="I1563" s="6" t="s">
        <v>20</v>
      </c>
      <c r="J1563" s="6" t="s">
        <v>8</v>
      </c>
      <c r="K1563" s="6" t="str">
        <f>VLOOKUP(tblSalaries[[#This Row],[Where do you work]],tblCountries[[Actual]:[Mapping]],2,FALSE)</f>
        <v>India</v>
      </c>
      <c r="L1563" s="6" t="str">
        <f>VLOOKUP(tblSalaries[[#This Row],[clean Country]],tblCountries[[Mapping]:[Region]],2,FALSE)</f>
        <v>Asia</v>
      </c>
      <c r="M1563" s="6">
        <f>VLOOKUP(tblSalaries[[#This Row],[clean Country]],tblCountries[[Mapping]:[geo_latitude]],3,FALSE)</f>
        <v>79.718824157759499</v>
      </c>
      <c r="N1563" s="6">
        <f>VLOOKUP(tblSalaries[[#This Row],[clean Country]],tblCountries[[Mapping]:[geo_latitude]],4,FALSE)</f>
        <v>22.134914550529199</v>
      </c>
      <c r="O1563" s="6" t="s">
        <v>9</v>
      </c>
      <c r="P1563" s="6">
        <v>1</v>
      </c>
      <c r="Q1563" s="6" t="str">
        <f>IF(tblSalaries[[#This Row],[Years of Experience]]&lt;5,"&lt;5",IF(tblSalaries[[#This Row],[Years of Experience]]&lt;10,"&lt;10",IF(tblSalaries[[#This Row],[Years of Experience]]&lt;15,"&lt;15",IF(tblSalaries[[#This Row],[Years of Experience]]&lt;20,"&lt;20"," &gt;20"))))</f>
        <v>&lt;5</v>
      </c>
      <c r="R1563" s="14">
        <v>1546</v>
      </c>
      <c r="S1563" s="14">
        <f>VLOOKUP(tblSalaries[[#This Row],[clean Country]],Table3[[Country]:[GNI]],2,FALSE)</f>
        <v>3400</v>
      </c>
      <c r="T1563" s="18">
        <f>tblSalaries[[#This Row],[Salary in USD]]/tblSalaries[[#This Row],[PPP GNI]]</f>
        <v>2.6470588235294117</v>
      </c>
      <c r="U1563" s="27">
        <f>IF(ISNUMBER(VLOOKUP(tblSalaries[[#This Row],[clean Country]],calc!$B$22:$C$127,2,TRUE)),tblSalaries[[#This Row],[Salary in USD]],0.001)</f>
        <v>9000</v>
      </c>
    </row>
    <row r="1564" spans="2:21" ht="15" customHeight="1" x14ac:dyDescent="0.25">
      <c r="B1564" s="6" t="s">
        <v>2810</v>
      </c>
      <c r="C1564" s="7">
        <v>41055.936990740738</v>
      </c>
      <c r="D1564" s="8" t="s">
        <v>940</v>
      </c>
      <c r="E1564" s="6">
        <v>504000</v>
      </c>
      <c r="F1564" s="6" t="s">
        <v>40</v>
      </c>
      <c r="G1564" s="9">
        <f>tblSalaries[[#This Row],[clean Salary (in local currency)]]*VLOOKUP(tblSalaries[[#This Row],[Currency]],tblXrate[],2,FALSE)</f>
        <v>8975.1900104710548</v>
      </c>
      <c r="H1564" s="6" t="s">
        <v>941</v>
      </c>
      <c r="I1564" s="6" t="s">
        <v>52</v>
      </c>
      <c r="J1564" s="6" t="s">
        <v>8</v>
      </c>
      <c r="K1564" s="6" t="str">
        <f>VLOOKUP(tblSalaries[[#This Row],[Where do you work]],tblCountries[[Actual]:[Mapping]],2,FALSE)</f>
        <v>India</v>
      </c>
      <c r="L1564" s="6" t="str">
        <f>VLOOKUP(tblSalaries[[#This Row],[clean Country]],tblCountries[[Mapping]:[Region]],2,FALSE)</f>
        <v>Asia</v>
      </c>
      <c r="M1564" s="6">
        <f>VLOOKUP(tblSalaries[[#This Row],[clean Country]],tblCountries[[Mapping]:[geo_latitude]],3,FALSE)</f>
        <v>79.718824157759499</v>
      </c>
      <c r="N1564" s="6">
        <f>VLOOKUP(tblSalaries[[#This Row],[clean Country]],tblCountries[[Mapping]:[geo_latitude]],4,FALSE)</f>
        <v>22.134914550529199</v>
      </c>
      <c r="O1564" s="6" t="s">
        <v>13</v>
      </c>
      <c r="P1564" s="6">
        <v>3</v>
      </c>
      <c r="Q1564" s="6" t="str">
        <f>IF(tblSalaries[[#This Row],[Years of Experience]]&lt;5,"&lt;5",IF(tblSalaries[[#This Row],[Years of Experience]]&lt;10,"&lt;10",IF(tblSalaries[[#This Row],[Years of Experience]]&lt;15,"&lt;15",IF(tblSalaries[[#This Row],[Years of Experience]]&lt;20,"&lt;20"," &gt;20"))))</f>
        <v>&lt;5</v>
      </c>
      <c r="R1564" s="14">
        <v>1547</v>
      </c>
      <c r="S1564" s="14">
        <f>VLOOKUP(tblSalaries[[#This Row],[clean Country]],Table3[[Country]:[GNI]],2,FALSE)</f>
        <v>3400</v>
      </c>
      <c r="T1564" s="18">
        <f>tblSalaries[[#This Row],[Salary in USD]]/tblSalaries[[#This Row],[PPP GNI]]</f>
        <v>2.6397617677856045</v>
      </c>
      <c r="U1564" s="27">
        <f>IF(ISNUMBER(VLOOKUP(tblSalaries[[#This Row],[clean Country]],calc!$B$22:$C$127,2,TRUE)),tblSalaries[[#This Row],[Salary in USD]],0.001)</f>
        <v>8975.1900104710548</v>
      </c>
    </row>
    <row r="1565" spans="2:21" ht="15" customHeight="1" x14ac:dyDescent="0.25">
      <c r="B1565" s="6" t="s">
        <v>2042</v>
      </c>
      <c r="C1565" s="7">
        <v>41054.21125</v>
      </c>
      <c r="D1565" s="8">
        <v>500000</v>
      </c>
      <c r="E1565" s="6">
        <v>500000</v>
      </c>
      <c r="F1565" s="6" t="s">
        <v>40</v>
      </c>
      <c r="G1565" s="9">
        <f>tblSalaries[[#This Row],[clean Salary (in local currency)]]*VLOOKUP(tblSalaries[[#This Row],[Currency]],tblXrate[],2,FALSE)</f>
        <v>8903.9583437212841</v>
      </c>
      <c r="H1565" s="6" t="s">
        <v>76</v>
      </c>
      <c r="I1565" s="6" t="s">
        <v>356</v>
      </c>
      <c r="J1565" s="6" t="s">
        <v>8</v>
      </c>
      <c r="K1565" s="6" t="str">
        <f>VLOOKUP(tblSalaries[[#This Row],[Where do you work]],tblCountries[[Actual]:[Mapping]],2,FALSE)</f>
        <v>India</v>
      </c>
      <c r="L1565" s="6" t="str">
        <f>VLOOKUP(tblSalaries[[#This Row],[clean Country]],tblCountries[[Mapping]:[Region]],2,FALSE)</f>
        <v>Asia</v>
      </c>
      <c r="M1565" s="6">
        <f>VLOOKUP(tblSalaries[[#This Row],[clean Country]],tblCountries[[Mapping]:[geo_latitude]],3,FALSE)</f>
        <v>79.718824157759499</v>
      </c>
      <c r="N1565" s="6">
        <f>VLOOKUP(tblSalaries[[#This Row],[clean Country]],tblCountries[[Mapping]:[geo_latitude]],4,FALSE)</f>
        <v>22.134914550529199</v>
      </c>
      <c r="O1565" s="6" t="s">
        <v>13</v>
      </c>
      <c r="P1565" s="6"/>
      <c r="Q1565" s="6" t="str">
        <f>IF(tblSalaries[[#This Row],[Years of Experience]]&lt;5,"&lt;5",IF(tblSalaries[[#This Row],[Years of Experience]]&lt;10,"&lt;10",IF(tblSalaries[[#This Row],[Years of Experience]]&lt;15,"&lt;15",IF(tblSalaries[[#This Row],[Years of Experience]]&lt;20,"&lt;20"," &gt;20"))))</f>
        <v>&lt;5</v>
      </c>
      <c r="R1565" s="14">
        <v>1548</v>
      </c>
      <c r="S1565" s="14">
        <f>VLOOKUP(tblSalaries[[#This Row],[clean Country]],Table3[[Country]:[GNI]],2,FALSE)</f>
        <v>3400</v>
      </c>
      <c r="T1565" s="18">
        <f>tblSalaries[[#This Row],[Salary in USD]]/tblSalaries[[#This Row],[PPP GNI]]</f>
        <v>2.6188112775650834</v>
      </c>
      <c r="U1565" s="27">
        <f>IF(ISNUMBER(VLOOKUP(tblSalaries[[#This Row],[clean Country]],calc!$B$22:$C$127,2,TRUE)),tblSalaries[[#This Row],[Salary in USD]],0.001)</f>
        <v>8903.9583437212841</v>
      </c>
    </row>
    <row r="1566" spans="2:21" ht="15" customHeight="1" x14ac:dyDescent="0.25">
      <c r="B1566" s="6" t="s">
        <v>2091</v>
      </c>
      <c r="C1566" s="7">
        <v>41055.007141203707</v>
      </c>
      <c r="D1566" s="8">
        <v>500000</v>
      </c>
      <c r="E1566" s="6">
        <v>500000</v>
      </c>
      <c r="F1566" s="6" t="s">
        <v>40</v>
      </c>
      <c r="G1566" s="9">
        <f>tblSalaries[[#This Row],[clean Salary (in local currency)]]*VLOOKUP(tblSalaries[[#This Row],[Currency]],tblXrate[],2,FALSE)</f>
        <v>8903.9583437212841</v>
      </c>
      <c r="H1566" s="6" t="s">
        <v>76</v>
      </c>
      <c r="I1566" s="6" t="s">
        <v>356</v>
      </c>
      <c r="J1566" s="6" t="s">
        <v>8</v>
      </c>
      <c r="K1566" s="6" t="str">
        <f>VLOOKUP(tblSalaries[[#This Row],[Where do you work]],tblCountries[[Actual]:[Mapping]],2,FALSE)</f>
        <v>India</v>
      </c>
      <c r="L1566" s="6" t="str">
        <f>VLOOKUP(tblSalaries[[#This Row],[clean Country]],tblCountries[[Mapping]:[Region]],2,FALSE)</f>
        <v>Asia</v>
      </c>
      <c r="M1566" s="6">
        <f>VLOOKUP(tblSalaries[[#This Row],[clean Country]],tblCountries[[Mapping]:[geo_latitude]],3,FALSE)</f>
        <v>79.718824157759499</v>
      </c>
      <c r="N1566" s="6">
        <f>VLOOKUP(tblSalaries[[#This Row],[clean Country]],tblCountries[[Mapping]:[geo_latitude]],4,FALSE)</f>
        <v>22.134914550529199</v>
      </c>
      <c r="O1566" s="6" t="s">
        <v>13</v>
      </c>
      <c r="P1566" s="6"/>
      <c r="Q1566" s="6" t="str">
        <f>IF(tblSalaries[[#This Row],[Years of Experience]]&lt;5,"&lt;5",IF(tblSalaries[[#This Row],[Years of Experience]]&lt;10,"&lt;10",IF(tblSalaries[[#This Row],[Years of Experience]]&lt;15,"&lt;15",IF(tblSalaries[[#This Row],[Years of Experience]]&lt;20,"&lt;20"," &gt;20"))))</f>
        <v>&lt;5</v>
      </c>
      <c r="R1566" s="14">
        <v>1549</v>
      </c>
      <c r="S1566" s="14">
        <f>VLOOKUP(tblSalaries[[#This Row],[clean Country]],Table3[[Country]:[GNI]],2,FALSE)</f>
        <v>3400</v>
      </c>
      <c r="T1566" s="18">
        <f>tblSalaries[[#This Row],[Salary in USD]]/tblSalaries[[#This Row],[PPP GNI]]</f>
        <v>2.6188112775650834</v>
      </c>
      <c r="U1566" s="27">
        <f>IF(ISNUMBER(VLOOKUP(tblSalaries[[#This Row],[clean Country]],calc!$B$22:$C$127,2,TRUE)),tblSalaries[[#This Row],[Salary in USD]],0.001)</f>
        <v>8903.9583437212841</v>
      </c>
    </row>
    <row r="1567" spans="2:21" ht="15" customHeight="1" x14ac:dyDescent="0.25">
      <c r="B1567" s="6" t="s">
        <v>2175</v>
      </c>
      <c r="C1567" s="7">
        <v>41055.033460648148</v>
      </c>
      <c r="D1567" s="8" t="s">
        <v>240</v>
      </c>
      <c r="E1567" s="6">
        <v>500000</v>
      </c>
      <c r="F1567" s="6" t="s">
        <v>40</v>
      </c>
      <c r="G1567" s="9">
        <f>tblSalaries[[#This Row],[clean Salary (in local currency)]]*VLOOKUP(tblSalaries[[#This Row],[Currency]],tblXrate[],2,FALSE)</f>
        <v>8903.9583437212841</v>
      </c>
      <c r="H1567" s="6" t="s">
        <v>241</v>
      </c>
      <c r="I1567" s="6" t="s">
        <v>20</v>
      </c>
      <c r="J1567" s="6" t="s">
        <v>8</v>
      </c>
      <c r="K1567" s="6" t="str">
        <f>VLOOKUP(tblSalaries[[#This Row],[Where do you work]],tblCountries[[Actual]:[Mapping]],2,FALSE)</f>
        <v>India</v>
      </c>
      <c r="L1567" s="6" t="str">
        <f>VLOOKUP(tblSalaries[[#This Row],[clean Country]],tblCountries[[Mapping]:[Region]],2,FALSE)</f>
        <v>Asia</v>
      </c>
      <c r="M1567" s="6">
        <f>VLOOKUP(tblSalaries[[#This Row],[clean Country]],tblCountries[[Mapping]:[geo_latitude]],3,FALSE)</f>
        <v>79.718824157759499</v>
      </c>
      <c r="N1567" s="6">
        <f>VLOOKUP(tblSalaries[[#This Row],[clean Country]],tblCountries[[Mapping]:[geo_latitude]],4,FALSE)</f>
        <v>22.134914550529199</v>
      </c>
      <c r="O1567" s="6" t="s">
        <v>18</v>
      </c>
      <c r="P1567" s="6"/>
      <c r="Q1567" s="6" t="str">
        <f>IF(tblSalaries[[#This Row],[Years of Experience]]&lt;5,"&lt;5",IF(tblSalaries[[#This Row],[Years of Experience]]&lt;10,"&lt;10",IF(tblSalaries[[#This Row],[Years of Experience]]&lt;15,"&lt;15",IF(tblSalaries[[#This Row],[Years of Experience]]&lt;20,"&lt;20"," &gt;20"))))</f>
        <v>&lt;5</v>
      </c>
      <c r="R1567" s="14">
        <v>1550</v>
      </c>
      <c r="S1567" s="14">
        <f>VLOOKUP(tblSalaries[[#This Row],[clean Country]],Table3[[Country]:[GNI]],2,FALSE)</f>
        <v>3400</v>
      </c>
      <c r="T1567" s="18">
        <f>tblSalaries[[#This Row],[Salary in USD]]/tblSalaries[[#This Row],[PPP GNI]]</f>
        <v>2.6188112775650834</v>
      </c>
      <c r="U1567" s="27">
        <f>IF(ISNUMBER(VLOOKUP(tblSalaries[[#This Row],[clean Country]],calc!$B$22:$C$127,2,TRUE)),tblSalaries[[#This Row],[Salary in USD]],0.001)</f>
        <v>8903.9583437212841</v>
      </c>
    </row>
    <row r="1568" spans="2:21" ht="15" customHeight="1" x14ac:dyDescent="0.25">
      <c r="B1568" s="6" t="s">
        <v>2223</v>
      </c>
      <c r="C1568" s="7">
        <v>41055.039826388886</v>
      </c>
      <c r="D1568" s="8" t="s">
        <v>293</v>
      </c>
      <c r="E1568" s="6">
        <v>500000</v>
      </c>
      <c r="F1568" s="6" t="s">
        <v>40</v>
      </c>
      <c r="G1568" s="9">
        <f>tblSalaries[[#This Row],[clean Salary (in local currency)]]*VLOOKUP(tblSalaries[[#This Row],[Currency]],tblXrate[],2,FALSE)</f>
        <v>8903.9583437212841</v>
      </c>
      <c r="H1568" s="6" t="s">
        <v>201</v>
      </c>
      <c r="I1568" s="6" t="s">
        <v>52</v>
      </c>
      <c r="J1568" s="6" t="s">
        <v>8</v>
      </c>
      <c r="K1568" s="6" t="str">
        <f>VLOOKUP(tblSalaries[[#This Row],[Where do you work]],tblCountries[[Actual]:[Mapping]],2,FALSE)</f>
        <v>India</v>
      </c>
      <c r="L1568" s="6" t="str">
        <f>VLOOKUP(tblSalaries[[#This Row],[clean Country]],tblCountries[[Mapping]:[Region]],2,FALSE)</f>
        <v>Asia</v>
      </c>
      <c r="M1568" s="6">
        <f>VLOOKUP(tblSalaries[[#This Row],[clean Country]],tblCountries[[Mapping]:[geo_latitude]],3,FALSE)</f>
        <v>79.718824157759499</v>
      </c>
      <c r="N1568" s="6">
        <f>VLOOKUP(tblSalaries[[#This Row],[clean Country]],tblCountries[[Mapping]:[geo_latitude]],4,FALSE)</f>
        <v>22.134914550529199</v>
      </c>
      <c r="O1568" s="6" t="s">
        <v>9</v>
      </c>
      <c r="P1568" s="6"/>
      <c r="Q1568" s="6" t="str">
        <f>IF(tblSalaries[[#This Row],[Years of Experience]]&lt;5,"&lt;5",IF(tblSalaries[[#This Row],[Years of Experience]]&lt;10,"&lt;10",IF(tblSalaries[[#This Row],[Years of Experience]]&lt;15,"&lt;15",IF(tblSalaries[[#This Row],[Years of Experience]]&lt;20,"&lt;20"," &gt;20"))))</f>
        <v>&lt;5</v>
      </c>
      <c r="R1568" s="14">
        <v>1551</v>
      </c>
      <c r="S1568" s="14">
        <f>VLOOKUP(tblSalaries[[#This Row],[clean Country]],Table3[[Country]:[GNI]],2,FALSE)</f>
        <v>3400</v>
      </c>
      <c r="T1568" s="18">
        <f>tblSalaries[[#This Row],[Salary in USD]]/tblSalaries[[#This Row],[PPP GNI]]</f>
        <v>2.6188112775650834</v>
      </c>
      <c r="U1568" s="27">
        <f>IF(ISNUMBER(VLOOKUP(tblSalaries[[#This Row],[clean Country]],calc!$B$22:$C$127,2,TRUE)),tblSalaries[[#This Row],[Salary in USD]],0.001)</f>
        <v>8903.9583437212841</v>
      </c>
    </row>
    <row r="1569" spans="2:21" ht="15" customHeight="1" x14ac:dyDescent="0.25">
      <c r="B1569" s="6" t="s">
        <v>2377</v>
      </c>
      <c r="C1569" s="7">
        <v>41055.079710648148</v>
      </c>
      <c r="D1569" s="8" t="s">
        <v>457</v>
      </c>
      <c r="E1569" s="6">
        <v>500000</v>
      </c>
      <c r="F1569" s="6" t="s">
        <v>40</v>
      </c>
      <c r="G1569" s="9">
        <f>tblSalaries[[#This Row],[clean Salary (in local currency)]]*VLOOKUP(tblSalaries[[#This Row],[Currency]],tblXrate[],2,FALSE)</f>
        <v>8903.9583437212841</v>
      </c>
      <c r="H1569" s="6" t="s">
        <v>458</v>
      </c>
      <c r="I1569" s="6" t="s">
        <v>52</v>
      </c>
      <c r="J1569" s="6" t="s">
        <v>8</v>
      </c>
      <c r="K1569" s="6" t="str">
        <f>VLOOKUP(tblSalaries[[#This Row],[Where do you work]],tblCountries[[Actual]:[Mapping]],2,FALSE)</f>
        <v>India</v>
      </c>
      <c r="L1569" s="6" t="str">
        <f>VLOOKUP(tblSalaries[[#This Row],[clean Country]],tblCountries[[Mapping]:[Region]],2,FALSE)</f>
        <v>Asia</v>
      </c>
      <c r="M1569" s="6">
        <f>VLOOKUP(tblSalaries[[#This Row],[clean Country]],tblCountries[[Mapping]:[geo_latitude]],3,FALSE)</f>
        <v>79.718824157759499</v>
      </c>
      <c r="N1569" s="6">
        <f>VLOOKUP(tblSalaries[[#This Row],[clean Country]],tblCountries[[Mapping]:[geo_latitude]],4,FALSE)</f>
        <v>22.134914550529199</v>
      </c>
      <c r="O1569" s="6" t="s">
        <v>18</v>
      </c>
      <c r="P1569" s="6"/>
      <c r="Q1569" s="6" t="str">
        <f>IF(tblSalaries[[#This Row],[Years of Experience]]&lt;5,"&lt;5",IF(tblSalaries[[#This Row],[Years of Experience]]&lt;10,"&lt;10",IF(tblSalaries[[#This Row],[Years of Experience]]&lt;15,"&lt;15",IF(tblSalaries[[#This Row],[Years of Experience]]&lt;20,"&lt;20"," &gt;20"))))</f>
        <v>&lt;5</v>
      </c>
      <c r="R1569" s="14">
        <v>1552</v>
      </c>
      <c r="S1569" s="14">
        <f>VLOOKUP(tblSalaries[[#This Row],[clean Country]],Table3[[Country]:[GNI]],2,FALSE)</f>
        <v>3400</v>
      </c>
      <c r="T1569" s="18">
        <f>tblSalaries[[#This Row],[Salary in USD]]/tblSalaries[[#This Row],[PPP GNI]]</f>
        <v>2.6188112775650834</v>
      </c>
      <c r="U1569" s="27">
        <f>IF(ISNUMBER(VLOOKUP(tblSalaries[[#This Row],[clean Country]],calc!$B$22:$C$127,2,TRUE)),tblSalaries[[#This Row],[Salary in USD]],0.001)</f>
        <v>8903.9583437212841</v>
      </c>
    </row>
    <row r="1570" spans="2:21" ht="15" customHeight="1" x14ac:dyDescent="0.25">
      <c r="B1570" s="6" t="s">
        <v>2452</v>
      </c>
      <c r="C1570" s="7">
        <v>41055.121863425928</v>
      </c>
      <c r="D1570" s="8" t="s">
        <v>546</v>
      </c>
      <c r="E1570" s="6">
        <v>500000</v>
      </c>
      <c r="F1570" s="6" t="s">
        <v>40</v>
      </c>
      <c r="G1570" s="9">
        <f>tblSalaries[[#This Row],[clean Salary (in local currency)]]*VLOOKUP(tblSalaries[[#This Row],[Currency]],tblXrate[],2,FALSE)</f>
        <v>8903.9583437212841</v>
      </c>
      <c r="H1570" s="6" t="s">
        <v>207</v>
      </c>
      <c r="I1570" s="6" t="s">
        <v>20</v>
      </c>
      <c r="J1570" s="6" t="s">
        <v>8</v>
      </c>
      <c r="K1570" s="6" t="str">
        <f>VLOOKUP(tblSalaries[[#This Row],[Where do you work]],tblCountries[[Actual]:[Mapping]],2,FALSE)</f>
        <v>India</v>
      </c>
      <c r="L1570" s="6" t="str">
        <f>VLOOKUP(tblSalaries[[#This Row],[clean Country]],tblCountries[[Mapping]:[Region]],2,FALSE)</f>
        <v>Asia</v>
      </c>
      <c r="M1570" s="6">
        <f>VLOOKUP(tblSalaries[[#This Row],[clean Country]],tblCountries[[Mapping]:[geo_latitude]],3,FALSE)</f>
        <v>79.718824157759499</v>
      </c>
      <c r="N1570" s="6">
        <f>VLOOKUP(tblSalaries[[#This Row],[clean Country]],tblCountries[[Mapping]:[geo_latitude]],4,FALSE)</f>
        <v>22.134914550529199</v>
      </c>
      <c r="O1570" s="6" t="s">
        <v>9</v>
      </c>
      <c r="P1570" s="6"/>
      <c r="Q1570" s="6" t="str">
        <f>IF(tblSalaries[[#This Row],[Years of Experience]]&lt;5,"&lt;5",IF(tblSalaries[[#This Row],[Years of Experience]]&lt;10,"&lt;10",IF(tblSalaries[[#This Row],[Years of Experience]]&lt;15,"&lt;15",IF(tblSalaries[[#This Row],[Years of Experience]]&lt;20,"&lt;20"," &gt;20"))))</f>
        <v>&lt;5</v>
      </c>
      <c r="R1570" s="14">
        <v>1553</v>
      </c>
      <c r="S1570" s="14">
        <f>VLOOKUP(tblSalaries[[#This Row],[clean Country]],Table3[[Country]:[GNI]],2,FALSE)</f>
        <v>3400</v>
      </c>
      <c r="T1570" s="18">
        <f>tblSalaries[[#This Row],[Salary in USD]]/tblSalaries[[#This Row],[PPP GNI]]</f>
        <v>2.6188112775650834</v>
      </c>
      <c r="U1570" s="27">
        <f>IF(ISNUMBER(VLOOKUP(tblSalaries[[#This Row],[clean Country]],calc!$B$22:$C$127,2,TRUE)),tblSalaries[[#This Row],[Salary in USD]],0.001)</f>
        <v>8903.9583437212841</v>
      </c>
    </row>
    <row r="1571" spans="2:21" ht="15" customHeight="1" x14ac:dyDescent="0.25">
      <c r="B1571" s="6" t="s">
        <v>2508</v>
      </c>
      <c r="C1571" s="7">
        <v>41055.17796296296</v>
      </c>
      <c r="D1571" s="8" t="s">
        <v>611</v>
      </c>
      <c r="E1571" s="6">
        <v>500000</v>
      </c>
      <c r="F1571" s="6" t="s">
        <v>40</v>
      </c>
      <c r="G1571" s="9">
        <f>tblSalaries[[#This Row],[clean Salary (in local currency)]]*VLOOKUP(tblSalaries[[#This Row],[Currency]],tblXrate[],2,FALSE)</f>
        <v>8903.9583437212841</v>
      </c>
      <c r="H1571" s="6" t="s">
        <v>612</v>
      </c>
      <c r="I1571" s="6" t="s">
        <v>52</v>
      </c>
      <c r="J1571" s="6" t="s">
        <v>8</v>
      </c>
      <c r="K1571" s="6" t="str">
        <f>VLOOKUP(tblSalaries[[#This Row],[Where do you work]],tblCountries[[Actual]:[Mapping]],2,FALSE)</f>
        <v>India</v>
      </c>
      <c r="L1571" s="6" t="str">
        <f>VLOOKUP(tblSalaries[[#This Row],[clean Country]],tblCountries[[Mapping]:[Region]],2,FALSE)</f>
        <v>Asia</v>
      </c>
      <c r="M1571" s="6">
        <f>VLOOKUP(tblSalaries[[#This Row],[clean Country]],tblCountries[[Mapping]:[geo_latitude]],3,FALSE)</f>
        <v>79.718824157759499</v>
      </c>
      <c r="N1571" s="6">
        <f>VLOOKUP(tblSalaries[[#This Row],[clean Country]],tblCountries[[Mapping]:[geo_latitude]],4,FALSE)</f>
        <v>22.134914550529199</v>
      </c>
      <c r="O1571" s="6" t="s">
        <v>18</v>
      </c>
      <c r="P1571" s="6"/>
      <c r="Q1571" s="6" t="str">
        <f>IF(tblSalaries[[#This Row],[Years of Experience]]&lt;5,"&lt;5",IF(tblSalaries[[#This Row],[Years of Experience]]&lt;10,"&lt;10",IF(tblSalaries[[#This Row],[Years of Experience]]&lt;15,"&lt;15",IF(tblSalaries[[#This Row],[Years of Experience]]&lt;20,"&lt;20"," &gt;20"))))</f>
        <v>&lt;5</v>
      </c>
      <c r="R1571" s="14">
        <v>1554</v>
      </c>
      <c r="S1571" s="14">
        <f>VLOOKUP(tblSalaries[[#This Row],[clean Country]],Table3[[Country]:[GNI]],2,FALSE)</f>
        <v>3400</v>
      </c>
      <c r="T1571" s="18">
        <f>tblSalaries[[#This Row],[Salary in USD]]/tblSalaries[[#This Row],[PPP GNI]]</f>
        <v>2.6188112775650834</v>
      </c>
      <c r="U1571" s="27">
        <f>IF(ISNUMBER(VLOOKUP(tblSalaries[[#This Row],[clean Country]],calc!$B$22:$C$127,2,TRUE)),tblSalaries[[#This Row],[Salary in USD]],0.001)</f>
        <v>8903.9583437212841</v>
      </c>
    </row>
    <row r="1572" spans="2:21" ht="15" customHeight="1" x14ac:dyDescent="0.25">
      <c r="B1572" s="6" t="s">
        <v>2545</v>
      </c>
      <c r="C1572" s="7">
        <v>41055.230150462965</v>
      </c>
      <c r="D1572" s="8" t="s">
        <v>457</v>
      </c>
      <c r="E1572" s="6">
        <v>500000</v>
      </c>
      <c r="F1572" s="6" t="s">
        <v>40</v>
      </c>
      <c r="G1572" s="9">
        <f>tblSalaries[[#This Row],[clean Salary (in local currency)]]*VLOOKUP(tblSalaries[[#This Row],[Currency]],tblXrate[],2,FALSE)</f>
        <v>8903.9583437212841</v>
      </c>
      <c r="H1572" s="6" t="s">
        <v>649</v>
      </c>
      <c r="I1572" s="6" t="s">
        <v>20</v>
      </c>
      <c r="J1572" s="6" t="s">
        <v>8</v>
      </c>
      <c r="K1572" s="6" t="str">
        <f>VLOOKUP(tblSalaries[[#This Row],[Where do you work]],tblCountries[[Actual]:[Mapping]],2,FALSE)</f>
        <v>India</v>
      </c>
      <c r="L1572" s="6" t="str">
        <f>VLOOKUP(tblSalaries[[#This Row],[clean Country]],tblCountries[[Mapping]:[Region]],2,FALSE)</f>
        <v>Asia</v>
      </c>
      <c r="M1572" s="6">
        <f>VLOOKUP(tblSalaries[[#This Row],[clean Country]],tblCountries[[Mapping]:[geo_latitude]],3,FALSE)</f>
        <v>79.718824157759499</v>
      </c>
      <c r="N1572" s="6">
        <f>VLOOKUP(tblSalaries[[#This Row],[clean Country]],tblCountries[[Mapping]:[geo_latitude]],4,FALSE)</f>
        <v>22.134914550529199</v>
      </c>
      <c r="O1572" s="6" t="s">
        <v>13</v>
      </c>
      <c r="P1572" s="6"/>
      <c r="Q1572" s="6" t="str">
        <f>IF(tblSalaries[[#This Row],[Years of Experience]]&lt;5,"&lt;5",IF(tblSalaries[[#This Row],[Years of Experience]]&lt;10,"&lt;10",IF(tblSalaries[[#This Row],[Years of Experience]]&lt;15,"&lt;15",IF(tblSalaries[[#This Row],[Years of Experience]]&lt;20,"&lt;20"," &gt;20"))))</f>
        <v>&lt;5</v>
      </c>
      <c r="R1572" s="14">
        <v>1555</v>
      </c>
      <c r="S1572" s="14">
        <f>VLOOKUP(tblSalaries[[#This Row],[clean Country]],Table3[[Country]:[GNI]],2,FALSE)</f>
        <v>3400</v>
      </c>
      <c r="T1572" s="18">
        <f>tblSalaries[[#This Row],[Salary in USD]]/tblSalaries[[#This Row],[PPP GNI]]</f>
        <v>2.6188112775650834</v>
      </c>
      <c r="U1572" s="27">
        <f>IF(ISNUMBER(VLOOKUP(tblSalaries[[#This Row],[clean Country]],calc!$B$22:$C$127,2,TRUE)),tblSalaries[[#This Row],[Salary in USD]],0.001)</f>
        <v>8903.9583437212841</v>
      </c>
    </row>
    <row r="1573" spans="2:21" ht="15" customHeight="1" x14ac:dyDescent="0.25">
      <c r="B1573" s="6" t="s">
        <v>3428</v>
      </c>
      <c r="C1573" s="7">
        <v>41059.556319444448</v>
      </c>
      <c r="D1573" s="8">
        <v>500000</v>
      </c>
      <c r="E1573" s="6">
        <v>500000</v>
      </c>
      <c r="F1573" s="6" t="s">
        <v>40</v>
      </c>
      <c r="G1573" s="9">
        <f>tblSalaries[[#This Row],[clean Salary (in local currency)]]*VLOOKUP(tblSalaries[[#This Row],[Currency]],tblXrate[],2,FALSE)</f>
        <v>8903.9583437212841</v>
      </c>
      <c r="H1573" s="6" t="s">
        <v>1603</v>
      </c>
      <c r="I1573" s="6" t="s">
        <v>52</v>
      </c>
      <c r="J1573" s="6" t="s">
        <v>8</v>
      </c>
      <c r="K1573" s="6" t="str">
        <f>VLOOKUP(tblSalaries[[#This Row],[Where do you work]],tblCountries[[Actual]:[Mapping]],2,FALSE)</f>
        <v>India</v>
      </c>
      <c r="L1573" s="6" t="str">
        <f>VLOOKUP(tblSalaries[[#This Row],[clean Country]],tblCountries[[Mapping]:[Region]],2,FALSE)</f>
        <v>Asia</v>
      </c>
      <c r="M1573" s="6">
        <f>VLOOKUP(tblSalaries[[#This Row],[clean Country]],tblCountries[[Mapping]:[geo_latitude]],3,FALSE)</f>
        <v>79.718824157759499</v>
      </c>
      <c r="N1573" s="6">
        <f>VLOOKUP(tblSalaries[[#This Row],[clean Country]],tblCountries[[Mapping]:[geo_latitude]],4,FALSE)</f>
        <v>22.134914550529199</v>
      </c>
      <c r="O1573" s="6" t="s">
        <v>18</v>
      </c>
      <c r="P1573" s="6"/>
      <c r="Q1573" s="6" t="str">
        <f>IF(tblSalaries[[#This Row],[Years of Experience]]&lt;5,"&lt;5",IF(tblSalaries[[#This Row],[Years of Experience]]&lt;10,"&lt;10",IF(tblSalaries[[#This Row],[Years of Experience]]&lt;15,"&lt;15",IF(tblSalaries[[#This Row],[Years of Experience]]&lt;20,"&lt;20"," &gt;20"))))</f>
        <v>&lt;5</v>
      </c>
      <c r="R1573" s="14">
        <v>1556</v>
      </c>
      <c r="S1573" s="14">
        <f>VLOOKUP(tblSalaries[[#This Row],[clean Country]],Table3[[Country]:[GNI]],2,FALSE)</f>
        <v>3400</v>
      </c>
      <c r="T1573" s="18">
        <f>tblSalaries[[#This Row],[Salary in USD]]/tblSalaries[[#This Row],[PPP GNI]]</f>
        <v>2.6188112775650834</v>
      </c>
      <c r="U1573" s="27">
        <f>IF(ISNUMBER(VLOOKUP(tblSalaries[[#This Row],[clean Country]],calc!$B$22:$C$127,2,TRUE)),tblSalaries[[#This Row],[Salary in USD]],0.001)</f>
        <v>8903.9583437212841</v>
      </c>
    </row>
    <row r="1574" spans="2:21" ht="15" customHeight="1" x14ac:dyDescent="0.25">
      <c r="B1574" s="6" t="s">
        <v>2709</v>
      </c>
      <c r="C1574" s="7">
        <v>41055.599861111114</v>
      </c>
      <c r="D1574" s="8">
        <v>500000</v>
      </c>
      <c r="E1574" s="6">
        <v>500000</v>
      </c>
      <c r="F1574" s="6" t="s">
        <v>40</v>
      </c>
      <c r="G1574" s="9">
        <f>tblSalaries[[#This Row],[clean Salary (in local currency)]]*VLOOKUP(tblSalaries[[#This Row],[Currency]],tblXrate[],2,FALSE)</f>
        <v>8903.9583437212841</v>
      </c>
      <c r="H1574" s="6" t="s">
        <v>821</v>
      </c>
      <c r="I1574" s="6" t="s">
        <v>3999</v>
      </c>
      <c r="J1574" s="6" t="s">
        <v>8</v>
      </c>
      <c r="K1574" s="6" t="str">
        <f>VLOOKUP(tblSalaries[[#This Row],[Where do you work]],tblCountries[[Actual]:[Mapping]],2,FALSE)</f>
        <v>India</v>
      </c>
      <c r="L1574" s="6" t="str">
        <f>VLOOKUP(tblSalaries[[#This Row],[clean Country]],tblCountries[[Mapping]:[Region]],2,FALSE)</f>
        <v>Asia</v>
      </c>
      <c r="M1574" s="6">
        <f>VLOOKUP(tblSalaries[[#This Row],[clean Country]],tblCountries[[Mapping]:[geo_latitude]],3,FALSE)</f>
        <v>79.718824157759499</v>
      </c>
      <c r="N1574" s="6">
        <f>VLOOKUP(tblSalaries[[#This Row],[clean Country]],tblCountries[[Mapping]:[geo_latitude]],4,FALSE)</f>
        <v>22.134914550529199</v>
      </c>
      <c r="O1574" s="6" t="s">
        <v>18</v>
      </c>
      <c r="P1574" s="6">
        <v>1</v>
      </c>
      <c r="Q1574" s="6" t="str">
        <f>IF(tblSalaries[[#This Row],[Years of Experience]]&lt;5,"&lt;5",IF(tblSalaries[[#This Row],[Years of Experience]]&lt;10,"&lt;10",IF(tblSalaries[[#This Row],[Years of Experience]]&lt;15,"&lt;15",IF(tblSalaries[[#This Row],[Years of Experience]]&lt;20,"&lt;20"," &gt;20"))))</f>
        <v>&lt;5</v>
      </c>
      <c r="R1574" s="14">
        <v>1557</v>
      </c>
      <c r="S1574" s="14">
        <f>VLOOKUP(tblSalaries[[#This Row],[clean Country]],Table3[[Country]:[GNI]],2,FALSE)</f>
        <v>3400</v>
      </c>
      <c r="T1574" s="18">
        <f>tblSalaries[[#This Row],[Salary in USD]]/tblSalaries[[#This Row],[PPP GNI]]</f>
        <v>2.6188112775650834</v>
      </c>
      <c r="U1574" s="27">
        <f>IF(ISNUMBER(VLOOKUP(tblSalaries[[#This Row],[clean Country]],calc!$B$22:$C$127,2,TRUE)),tblSalaries[[#This Row],[Salary in USD]],0.001)</f>
        <v>8903.9583437212841</v>
      </c>
    </row>
    <row r="1575" spans="2:21" ht="15" customHeight="1" x14ac:dyDescent="0.25">
      <c r="B1575" s="6" t="s">
        <v>2710</v>
      </c>
      <c r="C1575" s="7">
        <v>41055.606377314813</v>
      </c>
      <c r="D1575" s="8">
        <v>500000</v>
      </c>
      <c r="E1575" s="6">
        <v>500000</v>
      </c>
      <c r="F1575" s="6" t="s">
        <v>40</v>
      </c>
      <c r="G1575" s="9">
        <f>tblSalaries[[#This Row],[clean Salary (in local currency)]]*VLOOKUP(tblSalaries[[#This Row],[Currency]],tblXrate[],2,FALSE)</f>
        <v>8903.9583437212841</v>
      </c>
      <c r="H1575" s="6" t="s">
        <v>279</v>
      </c>
      <c r="I1575" s="6" t="s">
        <v>279</v>
      </c>
      <c r="J1575" s="6" t="s">
        <v>8</v>
      </c>
      <c r="K1575" s="6" t="str">
        <f>VLOOKUP(tblSalaries[[#This Row],[Where do you work]],tblCountries[[Actual]:[Mapping]],2,FALSE)</f>
        <v>India</v>
      </c>
      <c r="L1575" s="6" t="str">
        <f>VLOOKUP(tblSalaries[[#This Row],[clean Country]],tblCountries[[Mapping]:[Region]],2,FALSE)</f>
        <v>Asia</v>
      </c>
      <c r="M1575" s="6">
        <f>VLOOKUP(tblSalaries[[#This Row],[clean Country]],tblCountries[[Mapping]:[geo_latitude]],3,FALSE)</f>
        <v>79.718824157759499</v>
      </c>
      <c r="N1575" s="6">
        <f>VLOOKUP(tblSalaries[[#This Row],[clean Country]],tblCountries[[Mapping]:[geo_latitude]],4,FALSE)</f>
        <v>22.134914550529199</v>
      </c>
      <c r="O1575" s="6" t="s">
        <v>13</v>
      </c>
      <c r="P1575" s="6">
        <v>2</v>
      </c>
      <c r="Q1575" s="6" t="str">
        <f>IF(tblSalaries[[#This Row],[Years of Experience]]&lt;5,"&lt;5",IF(tblSalaries[[#This Row],[Years of Experience]]&lt;10,"&lt;10",IF(tblSalaries[[#This Row],[Years of Experience]]&lt;15,"&lt;15",IF(tblSalaries[[#This Row],[Years of Experience]]&lt;20,"&lt;20"," &gt;20"))))</f>
        <v>&lt;5</v>
      </c>
      <c r="R1575" s="14">
        <v>1558</v>
      </c>
      <c r="S1575" s="14">
        <f>VLOOKUP(tblSalaries[[#This Row],[clean Country]],Table3[[Country]:[GNI]],2,FALSE)</f>
        <v>3400</v>
      </c>
      <c r="T1575" s="18">
        <f>tblSalaries[[#This Row],[Salary in USD]]/tblSalaries[[#This Row],[PPP GNI]]</f>
        <v>2.6188112775650834</v>
      </c>
      <c r="U1575" s="27">
        <f>IF(ISNUMBER(VLOOKUP(tblSalaries[[#This Row],[clean Country]],calc!$B$22:$C$127,2,TRUE)),tblSalaries[[#This Row],[Salary in USD]],0.001)</f>
        <v>8903.9583437212841</v>
      </c>
    </row>
    <row r="1576" spans="2:21" ht="15" customHeight="1" x14ac:dyDescent="0.25">
      <c r="B1576" s="6" t="s">
        <v>2881</v>
      </c>
      <c r="C1576" s="7">
        <v>41056.571006944447</v>
      </c>
      <c r="D1576" s="8" t="s">
        <v>1028</v>
      </c>
      <c r="E1576" s="6">
        <v>500000</v>
      </c>
      <c r="F1576" s="6" t="s">
        <v>40</v>
      </c>
      <c r="G1576" s="9">
        <f>tblSalaries[[#This Row],[clean Salary (in local currency)]]*VLOOKUP(tblSalaries[[#This Row],[Currency]],tblXrate[],2,FALSE)</f>
        <v>8903.9583437212841</v>
      </c>
      <c r="H1576" s="6" t="s">
        <v>1029</v>
      </c>
      <c r="I1576" s="6" t="s">
        <v>52</v>
      </c>
      <c r="J1576" s="6" t="s">
        <v>8</v>
      </c>
      <c r="K1576" s="6" t="str">
        <f>VLOOKUP(tblSalaries[[#This Row],[Where do you work]],tblCountries[[Actual]:[Mapping]],2,FALSE)</f>
        <v>India</v>
      </c>
      <c r="L1576" s="6" t="str">
        <f>VLOOKUP(tblSalaries[[#This Row],[clean Country]],tblCountries[[Mapping]:[Region]],2,FALSE)</f>
        <v>Asia</v>
      </c>
      <c r="M1576" s="6">
        <f>VLOOKUP(tblSalaries[[#This Row],[clean Country]],tblCountries[[Mapping]:[geo_latitude]],3,FALSE)</f>
        <v>79.718824157759499</v>
      </c>
      <c r="N1576" s="6">
        <f>VLOOKUP(tblSalaries[[#This Row],[clean Country]],tblCountries[[Mapping]:[geo_latitude]],4,FALSE)</f>
        <v>22.134914550529199</v>
      </c>
      <c r="O1576" s="6" t="s">
        <v>25</v>
      </c>
      <c r="P1576" s="6">
        <v>5</v>
      </c>
      <c r="Q1576" s="6" t="str">
        <f>IF(tblSalaries[[#This Row],[Years of Experience]]&lt;5,"&lt;5",IF(tblSalaries[[#This Row],[Years of Experience]]&lt;10,"&lt;10",IF(tblSalaries[[#This Row],[Years of Experience]]&lt;15,"&lt;15",IF(tblSalaries[[#This Row],[Years of Experience]]&lt;20,"&lt;20"," &gt;20"))))</f>
        <v>&lt;10</v>
      </c>
      <c r="R1576" s="14">
        <v>1559</v>
      </c>
      <c r="S1576" s="14">
        <f>VLOOKUP(tblSalaries[[#This Row],[clean Country]],Table3[[Country]:[GNI]],2,FALSE)</f>
        <v>3400</v>
      </c>
      <c r="T1576" s="18">
        <f>tblSalaries[[#This Row],[Salary in USD]]/tblSalaries[[#This Row],[PPP GNI]]</f>
        <v>2.6188112775650834</v>
      </c>
      <c r="U1576" s="27">
        <f>IF(ISNUMBER(VLOOKUP(tblSalaries[[#This Row],[clean Country]],calc!$B$22:$C$127,2,TRUE)),tblSalaries[[#This Row],[Salary in USD]],0.001)</f>
        <v>8903.9583437212841</v>
      </c>
    </row>
    <row r="1577" spans="2:21" ht="15" customHeight="1" x14ac:dyDescent="0.25">
      <c r="B1577" s="6" t="s">
        <v>2888</v>
      </c>
      <c r="C1577" s="7">
        <v>41056.6175</v>
      </c>
      <c r="D1577" s="8" t="s">
        <v>1038</v>
      </c>
      <c r="E1577" s="6">
        <v>500000</v>
      </c>
      <c r="F1577" s="6" t="s">
        <v>40</v>
      </c>
      <c r="G1577" s="9">
        <f>tblSalaries[[#This Row],[clean Salary (in local currency)]]*VLOOKUP(tblSalaries[[#This Row],[Currency]],tblXrate[],2,FALSE)</f>
        <v>8903.9583437212841</v>
      </c>
      <c r="H1577" s="6" t="s">
        <v>737</v>
      </c>
      <c r="I1577" s="6" t="s">
        <v>279</v>
      </c>
      <c r="J1577" s="6" t="s">
        <v>8</v>
      </c>
      <c r="K1577" s="6" t="str">
        <f>VLOOKUP(tblSalaries[[#This Row],[Where do you work]],tblCountries[[Actual]:[Mapping]],2,FALSE)</f>
        <v>India</v>
      </c>
      <c r="L1577" s="6" t="str">
        <f>VLOOKUP(tblSalaries[[#This Row],[clean Country]],tblCountries[[Mapping]:[Region]],2,FALSE)</f>
        <v>Asia</v>
      </c>
      <c r="M1577" s="6">
        <f>VLOOKUP(tblSalaries[[#This Row],[clean Country]],tblCountries[[Mapping]:[geo_latitude]],3,FALSE)</f>
        <v>79.718824157759499</v>
      </c>
      <c r="N1577" s="6">
        <f>VLOOKUP(tblSalaries[[#This Row],[clean Country]],tblCountries[[Mapping]:[geo_latitude]],4,FALSE)</f>
        <v>22.134914550529199</v>
      </c>
      <c r="O1577" s="6" t="s">
        <v>18</v>
      </c>
      <c r="P1577" s="6">
        <v>3</v>
      </c>
      <c r="Q1577" s="6" t="str">
        <f>IF(tblSalaries[[#This Row],[Years of Experience]]&lt;5,"&lt;5",IF(tblSalaries[[#This Row],[Years of Experience]]&lt;10,"&lt;10",IF(tblSalaries[[#This Row],[Years of Experience]]&lt;15,"&lt;15",IF(tblSalaries[[#This Row],[Years of Experience]]&lt;20,"&lt;20"," &gt;20"))))</f>
        <v>&lt;5</v>
      </c>
      <c r="R1577" s="14">
        <v>1560</v>
      </c>
      <c r="S1577" s="14">
        <f>VLOOKUP(tblSalaries[[#This Row],[clean Country]],Table3[[Country]:[GNI]],2,FALSE)</f>
        <v>3400</v>
      </c>
      <c r="T1577" s="18">
        <f>tblSalaries[[#This Row],[Salary in USD]]/tblSalaries[[#This Row],[PPP GNI]]</f>
        <v>2.6188112775650834</v>
      </c>
      <c r="U1577" s="27">
        <f>IF(ISNUMBER(VLOOKUP(tblSalaries[[#This Row],[clean Country]],calc!$B$22:$C$127,2,TRUE)),tblSalaries[[#This Row],[Salary in USD]],0.001)</f>
        <v>8903.9583437212841</v>
      </c>
    </row>
    <row r="1578" spans="2:21" ht="15" customHeight="1" x14ac:dyDescent="0.25">
      <c r="B1578" s="6" t="s">
        <v>2984</v>
      </c>
      <c r="C1578" s="7">
        <v>41057.410694444443</v>
      </c>
      <c r="D1578" s="8" t="s">
        <v>457</v>
      </c>
      <c r="E1578" s="6">
        <v>500000</v>
      </c>
      <c r="F1578" s="6" t="s">
        <v>40</v>
      </c>
      <c r="G1578" s="9">
        <f>tblSalaries[[#This Row],[clean Salary (in local currency)]]*VLOOKUP(tblSalaries[[#This Row],[Currency]],tblXrate[],2,FALSE)</f>
        <v>8903.9583437212841</v>
      </c>
      <c r="H1578" s="6" t="s">
        <v>207</v>
      </c>
      <c r="I1578" s="6" t="s">
        <v>20</v>
      </c>
      <c r="J1578" s="6" t="s">
        <v>8</v>
      </c>
      <c r="K1578" s="6" t="str">
        <f>VLOOKUP(tblSalaries[[#This Row],[Where do you work]],tblCountries[[Actual]:[Mapping]],2,FALSE)</f>
        <v>India</v>
      </c>
      <c r="L1578" s="6" t="str">
        <f>VLOOKUP(tblSalaries[[#This Row],[clean Country]],tblCountries[[Mapping]:[Region]],2,FALSE)</f>
        <v>Asia</v>
      </c>
      <c r="M1578" s="6">
        <f>VLOOKUP(tblSalaries[[#This Row],[clean Country]],tblCountries[[Mapping]:[geo_latitude]],3,FALSE)</f>
        <v>79.718824157759499</v>
      </c>
      <c r="N1578" s="6">
        <f>VLOOKUP(tblSalaries[[#This Row],[clean Country]],tblCountries[[Mapping]:[geo_latitude]],4,FALSE)</f>
        <v>22.134914550529199</v>
      </c>
      <c r="O1578" s="6" t="s">
        <v>9</v>
      </c>
      <c r="P1578" s="6">
        <v>7</v>
      </c>
      <c r="Q1578" s="6" t="str">
        <f>IF(tblSalaries[[#This Row],[Years of Experience]]&lt;5,"&lt;5",IF(tblSalaries[[#This Row],[Years of Experience]]&lt;10,"&lt;10",IF(tblSalaries[[#This Row],[Years of Experience]]&lt;15,"&lt;15",IF(tblSalaries[[#This Row],[Years of Experience]]&lt;20,"&lt;20"," &gt;20"))))</f>
        <v>&lt;10</v>
      </c>
      <c r="R1578" s="14">
        <v>1561</v>
      </c>
      <c r="S1578" s="14">
        <f>VLOOKUP(tblSalaries[[#This Row],[clean Country]],Table3[[Country]:[GNI]],2,FALSE)</f>
        <v>3400</v>
      </c>
      <c r="T1578" s="18">
        <f>tblSalaries[[#This Row],[Salary in USD]]/tblSalaries[[#This Row],[PPP GNI]]</f>
        <v>2.6188112775650834</v>
      </c>
      <c r="U1578" s="27">
        <f>IF(ISNUMBER(VLOOKUP(tblSalaries[[#This Row],[clean Country]],calc!$B$22:$C$127,2,TRUE)),tblSalaries[[#This Row],[Salary in USD]],0.001)</f>
        <v>8903.9583437212841</v>
      </c>
    </row>
    <row r="1579" spans="2:21" ht="15" customHeight="1" x14ac:dyDescent="0.25">
      <c r="B1579" s="6" t="s">
        <v>3077</v>
      </c>
      <c r="C1579" s="7">
        <v>41057.669270833336</v>
      </c>
      <c r="D1579" s="8" t="s">
        <v>1229</v>
      </c>
      <c r="E1579" s="6">
        <v>500000</v>
      </c>
      <c r="F1579" s="6" t="s">
        <v>40</v>
      </c>
      <c r="G1579" s="9">
        <f>tblSalaries[[#This Row],[clean Salary (in local currency)]]*VLOOKUP(tblSalaries[[#This Row],[Currency]],tblXrate[],2,FALSE)</f>
        <v>8903.9583437212841</v>
      </c>
      <c r="H1579" s="6" t="s">
        <v>749</v>
      </c>
      <c r="I1579" s="6" t="s">
        <v>20</v>
      </c>
      <c r="J1579" s="6" t="s">
        <v>8</v>
      </c>
      <c r="K1579" s="6" t="str">
        <f>VLOOKUP(tblSalaries[[#This Row],[Where do you work]],tblCountries[[Actual]:[Mapping]],2,FALSE)</f>
        <v>India</v>
      </c>
      <c r="L1579" s="6" t="str">
        <f>VLOOKUP(tblSalaries[[#This Row],[clean Country]],tblCountries[[Mapping]:[Region]],2,FALSE)</f>
        <v>Asia</v>
      </c>
      <c r="M1579" s="6">
        <f>VLOOKUP(tblSalaries[[#This Row],[clean Country]],tblCountries[[Mapping]:[geo_latitude]],3,FALSE)</f>
        <v>79.718824157759499</v>
      </c>
      <c r="N1579" s="6">
        <f>VLOOKUP(tblSalaries[[#This Row],[clean Country]],tblCountries[[Mapping]:[geo_latitude]],4,FALSE)</f>
        <v>22.134914550529199</v>
      </c>
      <c r="O1579" s="6" t="s">
        <v>18</v>
      </c>
      <c r="P1579" s="6">
        <v>23</v>
      </c>
      <c r="Q1579" s="6" t="str">
        <f>IF(tblSalaries[[#This Row],[Years of Experience]]&lt;5,"&lt;5",IF(tblSalaries[[#This Row],[Years of Experience]]&lt;10,"&lt;10",IF(tblSalaries[[#This Row],[Years of Experience]]&lt;15,"&lt;15",IF(tblSalaries[[#This Row],[Years of Experience]]&lt;20,"&lt;20"," &gt;20"))))</f>
        <v xml:space="preserve"> &gt;20</v>
      </c>
      <c r="R1579" s="14">
        <v>1562</v>
      </c>
      <c r="S1579" s="14">
        <f>VLOOKUP(tblSalaries[[#This Row],[clean Country]],Table3[[Country]:[GNI]],2,FALSE)</f>
        <v>3400</v>
      </c>
      <c r="T1579" s="18">
        <f>tblSalaries[[#This Row],[Salary in USD]]/tblSalaries[[#This Row],[PPP GNI]]</f>
        <v>2.6188112775650834</v>
      </c>
      <c r="U1579" s="27">
        <f>IF(ISNUMBER(VLOOKUP(tblSalaries[[#This Row],[clean Country]],calc!$B$22:$C$127,2,TRUE)),tblSalaries[[#This Row],[Salary in USD]],0.001)</f>
        <v>8903.9583437212841</v>
      </c>
    </row>
    <row r="1580" spans="2:21" ht="15" customHeight="1" x14ac:dyDescent="0.25">
      <c r="B1580" s="6" t="s">
        <v>3142</v>
      </c>
      <c r="C1580" s="7">
        <v>41057.922361111108</v>
      </c>
      <c r="D1580" s="8" t="s">
        <v>1299</v>
      </c>
      <c r="E1580" s="6">
        <v>500000</v>
      </c>
      <c r="F1580" s="6" t="s">
        <v>40</v>
      </c>
      <c r="G1580" s="9">
        <f>tblSalaries[[#This Row],[clean Salary (in local currency)]]*VLOOKUP(tblSalaries[[#This Row],[Currency]],tblXrate[],2,FALSE)</f>
        <v>8903.9583437212841</v>
      </c>
      <c r="H1580" s="6" t="s">
        <v>938</v>
      </c>
      <c r="I1580" s="6" t="s">
        <v>52</v>
      </c>
      <c r="J1580" s="6" t="s">
        <v>8</v>
      </c>
      <c r="K1580" s="6" t="str">
        <f>VLOOKUP(tblSalaries[[#This Row],[Where do you work]],tblCountries[[Actual]:[Mapping]],2,FALSE)</f>
        <v>India</v>
      </c>
      <c r="L1580" s="6" t="str">
        <f>VLOOKUP(tblSalaries[[#This Row],[clean Country]],tblCountries[[Mapping]:[Region]],2,FALSE)</f>
        <v>Asia</v>
      </c>
      <c r="M1580" s="6">
        <f>VLOOKUP(tblSalaries[[#This Row],[clean Country]],tblCountries[[Mapping]:[geo_latitude]],3,FALSE)</f>
        <v>79.718824157759499</v>
      </c>
      <c r="N1580" s="6">
        <f>VLOOKUP(tblSalaries[[#This Row],[clean Country]],tblCountries[[Mapping]:[geo_latitude]],4,FALSE)</f>
        <v>22.134914550529199</v>
      </c>
      <c r="O1580" s="6" t="s">
        <v>25</v>
      </c>
      <c r="P1580" s="6">
        <v>25</v>
      </c>
      <c r="Q1580" s="6" t="str">
        <f>IF(tblSalaries[[#This Row],[Years of Experience]]&lt;5,"&lt;5",IF(tblSalaries[[#This Row],[Years of Experience]]&lt;10,"&lt;10",IF(tblSalaries[[#This Row],[Years of Experience]]&lt;15,"&lt;15",IF(tblSalaries[[#This Row],[Years of Experience]]&lt;20,"&lt;20"," &gt;20"))))</f>
        <v xml:space="preserve"> &gt;20</v>
      </c>
      <c r="R1580" s="14">
        <v>1563</v>
      </c>
      <c r="S1580" s="14">
        <f>VLOOKUP(tblSalaries[[#This Row],[clean Country]],Table3[[Country]:[GNI]],2,FALSE)</f>
        <v>3400</v>
      </c>
      <c r="T1580" s="18">
        <f>tblSalaries[[#This Row],[Salary in USD]]/tblSalaries[[#This Row],[PPP GNI]]</f>
        <v>2.6188112775650834</v>
      </c>
      <c r="U1580" s="27">
        <f>IF(ISNUMBER(VLOOKUP(tblSalaries[[#This Row],[clean Country]],calc!$B$22:$C$127,2,TRUE)),tblSalaries[[#This Row],[Salary in USD]],0.001)</f>
        <v>8903.9583437212841</v>
      </c>
    </row>
    <row r="1581" spans="2:21" ht="15" customHeight="1" x14ac:dyDescent="0.25">
      <c r="B1581" s="6" t="s">
        <v>3153</v>
      </c>
      <c r="C1581" s="7">
        <v>41057.9453125</v>
      </c>
      <c r="D1581" s="8">
        <v>500000</v>
      </c>
      <c r="E1581" s="6">
        <v>500000</v>
      </c>
      <c r="F1581" s="6" t="s">
        <v>40</v>
      </c>
      <c r="G1581" s="9">
        <f>tblSalaries[[#This Row],[clean Salary (in local currency)]]*VLOOKUP(tblSalaries[[#This Row],[Currency]],tblXrate[],2,FALSE)</f>
        <v>8903.9583437212841</v>
      </c>
      <c r="H1581" s="6" t="s">
        <v>207</v>
      </c>
      <c r="I1581" s="6" t="s">
        <v>20</v>
      </c>
      <c r="J1581" s="6" t="s">
        <v>8</v>
      </c>
      <c r="K1581" s="6" t="str">
        <f>VLOOKUP(tblSalaries[[#This Row],[Where do you work]],tblCountries[[Actual]:[Mapping]],2,FALSE)</f>
        <v>India</v>
      </c>
      <c r="L1581" s="6" t="str">
        <f>VLOOKUP(tblSalaries[[#This Row],[clean Country]],tblCountries[[Mapping]:[Region]],2,FALSE)</f>
        <v>Asia</v>
      </c>
      <c r="M1581" s="6">
        <f>VLOOKUP(tblSalaries[[#This Row],[clean Country]],tblCountries[[Mapping]:[geo_latitude]],3,FALSE)</f>
        <v>79.718824157759499</v>
      </c>
      <c r="N1581" s="6">
        <f>VLOOKUP(tblSalaries[[#This Row],[clean Country]],tblCountries[[Mapping]:[geo_latitude]],4,FALSE)</f>
        <v>22.134914550529199</v>
      </c>
      <c r="O1581" s="6" t="s">
        <v>9</v>
      </c>
      <c r="P1581" s="6">
        <v>0.8</v>
      </c>
      <c r="Q1581" s="6" t="str">
        <f>IF(tblSalaries[[#This Row],[Years of Experience]]&lt;5,"&lt;5",IF(tblSalaries[[#This Row],[Years of Experience]]&lt;10,"&lt;10",IF(tblSalaries[[#This Row],[Years of Experience]]&lt;15,"&lt;15",IF(tblSalaries[[#This Row],[Years of Experience]]&lt;20,"&lt;20"," &gt;20"))))</f>
        <v>&lt;5</v>
      </c>
      <c r="R1581" s="14">
        <v>1564</v>
      </c>
      <c r="S1581" s="14">
        <f>VLOOKUP(tblSalaries[[#This Row],[clean Country]],Table3[[Country]:[GNI]],2,FALSE)</f>
        <v>3400</v>
      </c>
      <c r="T1581" s="18">
        <f>tblSalaries[[#This Row],[Salary in USD]]/tblSalaries[[#This Row],[PPP GNI]]</f>
        <v>2.6188112775650834</v>
      </c>
      <c r="U1581" s="27">
        <f>IF(ISNUMBER(VLOOKUP(tblSalaries[[#This Row],[clean Country]],calc!$B$22:$C$127,2,TRUE)),tblSalaries[[#This Row],[Salary in USD]],0.001)</f>
        <v>8903.9583437212841</v>
      </c>
    </row>
    <row r="1582" spans="2:21" ht="15" customHeight="1" x14ac:dyDescent="0.25">
      <c r="B1582" s="6" t="s">
        <v>3194</v>
      </c>
      <c r="C1582" s="7">
        <v>41058.019884259258</v>
      </c>
      <c r="D1582" s="8">
        <v>500000</v>
      </c>
      <c r="E1582" s="6">
        <v>500000</v>
      </c>
      <c r="F1582" s="6" t="s">
        <v>40</v>
      </c>
      <c r="G1582" s="9">
        <f>tblSalaries[[#This Row],[clean Salary (in local currency)]]*VLOOKUP(tblSalaries[[#This Row],[Currency]],tblXrate[],2,FALSE)</f>
        <v>8903.9583437212841</v>
      </c>
      <c r="H1582" s="6" t="s">
        <v>356</v>
      </c>
      <c r="I1582" s="6" t="s">
        <v>356</v>
      </c>
      <c r="J1582" s="6" t="s">
        <v>8</v>
      </c>
      <c r="K1582" s="6" t="str">
        <f>VLOOKUP(tblSalaries[[#This Row],[Where do you work]],tblCountries[[Actual]:[Mapping]],2,FALSE)</f>
        <v>India</v>
      </c>
      <c r="L1582" s="6" t="str">
        <f>VLOOKUP(tblSalaries[[#This Row],[clean Country]],tblCountries[[Mapping]:[Region]],2,FALSE)</f>
        <v>Asia</v>
      </c>
      <c r="M1582" s="6">
        <f>VLOOKUP(tblSalaries[[#This Row],[clean Country]],tblCountries[[Mapping]:[geo_latitude]],3,FALSE)</f>
        <v>79.718824157759499</v>
      </c>
      <c r="N1582" s="6">
        <f>VLOOKUP(tblSalaries[[#This Row],[clean Country]],tblCountries[[Mapping]:[geo_latitude]],4,FALSE)</f>
        <v>22.134914550529199</v>
      </c>
      <c r="O1582" s="6" t="s">
        <v>18</v>
      </c>
      <c r="P1582" s="6">
        <v>3</v>
      </c>
      <c r="Q1582" s="6" t="str">
        <f>IF(tblSalaries[[#This Row],[Years of Experience]]&lt;5,"&lt;5",IF(tblSalaries[[#This Row],[Years of Experience]]&lt;10,"&lt;10",IF(tblSalaries[[#This Row],[Years of Experience]]&lt;15,"&lt;15",IF(tblSalaries[[#This Row],[Years of Experience]]&lt;20,"&lt;20"," &gt;20"))))</f>
        <v>&lt;5</v>
      </c>
      <c r="R1582" s="14">
        <v>1565</v>
      </c>
      <c r="S1582" s="14">
        <f>VLOOKUP(tblSalaries[[#This Row],[clean Country]],Table3[[Country]:[GNI]],2,FALSE)</f>
        <v>3400</v>
      </c>
      <c r="T1582" s="18">
        <f>tblSalaries[[#This Row],[Salary in USD]]/tblSalaries[[#This Row],[PPP GNI]]</f>
        <v>2.6188112775650834</v>
      </c>
      <c r="U1582" s="27">
        <f>IF(ISNUMBER(VLOOKUP(tblSalaries[[#This Row],[clean Country]],calc!$B$22:$C$127,2,TRUE)),tblSalaries[[#This Row],[Salary in USD]],0.001)</f>
        <v>8903.9583437212841</v>
      </c>
    </row>
    <row r="1583" spans="2:21" ht="15" customHeight="1" x14ac:dyDescent="0.25">
      <c r="B1583" s="6" t="s">
        <v>3256</v>
      </c>
      <c r="C1583" s="7">
        <v>41058.447094907409</v>
      </c>
      <c r="D1583" s="8">
        <v>500000</v>
      </c>
      <c r="E1583" s="6">
        <v>500000</v>
      </c>
      <c r="F1583" s="6" t="s">
        <v>40</v>
      </c>
      <c r="G1583" s="9">
        <f>tblSalaries[[#This Row],[clean Salary (in local currency)]]*VLOOKUP(tblSalaries[[#This Row],[Currency]],tblXrate[],2,FALSE)</f>
        <v>8903.9583437212841</v>
      </c>
      <c r="H1583" s="6" t="s">
        <v>1427</v>
      </c>
      <c r="I1583" s="6" t="s">
        <v>52</v>
      </c>
      <c r="J1583" s="6" t="s">
        <v>8</v>
      </c>
      <c r="K1583" s="6" t="str">
        <f>VLOOKUP(tblSalaries[[#This Row],[Where do you work]],tblCountries[[Actual]:[Mapping]],2,FALSE)</f>
        <v>India</v>
      </c>
      <c r="L1583" s="6" t="str">
        <f>VLOOKUP(tblSalaries[[#This Row],[clean Country]],tblCountries[[Mapping]:[Region]],2,FALSE)</f>
        <v>Asia</v>
      </c>
      <c r="M1583" s="6">
        <f>VLOOKUP(tblSalaries[[#This Row],[clean Country]],tblCountries[[Mapping]:[geo_latitude]],3,FALSE)</f>
        <v>79.718824157759499</v>
      </c>
      <c r="N1583" s="6">
        <f>VLOOKUP(tblSalaries[[#This Row],[clean Country]],tblCountries[[Mapping]:[geo_latitude]],4,FALSE)</f>
        <v>22.134914550529199</v>
      </c>
      <c r="O1583" s="6" t="s">
        <v>18</v>
      </c>
      <c r="P1583" s="6">
        <v>29</v>
      </c>
      <c r="Q1583" s="6" t="str">
        <f>IF(tblSalaries[[#This Row],[Years of Experience]]&lt;5,"&lt;5",IF(tblSalaries[[#This Row],[Years of Experience]]&lt;10,"&lt;10",IF(tblSalaries[[#This Row],[Years of Experience]]&lt;15,"&lt;15",IF(tblSalaries[[#This Row],[Years of Experience]]&lt;20,"&lt;20"," &gt;20"))))</f>
        <v xml:space="preserve"> &gt;20</v>
      </c>
      <c r="R1583" s="14">
        <v>1566</v>
      </c>
      <c r="S1583" s="14">
        <f>VLOOKUP(tblSalaries[[#This Row],[clean Country]],Table3[[Country]:[GNI]],2,FALSE)</f>
        <v>3400</v>
      </c>
      <c r="T1583" s="18">
        <f>tblSalaries[[#This Row],[Salary in USD]]/tblSalaries[[#This Row],[PPP GNI]]</f>
        <v>2.6188112775650834</v>
      </c>
      <c r="U1583" s="27">
        <f>IF(ISNUMBER(VLOOKUP(tblSalaries[[#This Row],[clean Country]],calc!$B$22:$C$127,2,TRUE)),tblSalaries[[#This Row],[Salary in USD]],0.001)</f>
        <v>8903.9583437212841</v>
      </c>
    </row>
    <row r="1584" spans="2:21" ht="15" customHeight="1" x14ac:dyDescent="0.25">
      <c r="B1584" s="6" t="s">
        <v>3285</v>
      </c>
      <c r="C1584" s="7">
        <v>41058.607430555552</v>
      </c>
      <c r="D1584" s="8" t="s">
        <v>1464</v>
      </c>
      <c r="E1584" s="6">
        <v>500000</v>
      </c>
      <c r="F1584" s="6" t="s">
        <v>40</v>
      </c>
      <c r="G1584" s="9">
        <f>tblSalaries[[#This Row],[clean Salary (in local currency)]]*VLOOKUP(tblSalaries[[#This Row],[Currency]],tblXrate[],2,FALSE)</f>
        <v>8903.9583437212841</v>
      </c>
      <c r="H1584" s="6" t="s">
        <v>1465</v>
      </c>
      <c r="I1584" s="6" t="s">
        <v>279</v>
      </c>
      <c r="J1584" s="6" t="s">
        <v>8</v>
      </c>
      <c r="K1584" s="6" t="str">
        <f>VLOOKUP(tblSalaries[[#This Row],[Where do you work]],tblCountries[[Actual]:[Mapping]],2,FALSE)</f>
        <v>India</v>
      </c>
      <c r="L1584" s="6" t="str">
        <f>VLOOKUP(tblSalaries[[#This Row],[clean Country]],tblCountries[[Mapping]:[Region]],2,FALSE)</f>
        <v>Asia</v>
      </c>
      <c r="M1584" s="6">
        <f>VLOOKUP(tblSalaries[[#This Row],[clean Country]],tblCountries[[Mapping]:[geo_latitude]],3,FALSE)</f>
        <v>79.718824157759499</v>
      </c>
      <c r="N1584" s="6">
        <f>VLOOKUP(tblSalaries[[#This Row],[clean Country]],tblCountries[[Mapping]:[geo_latitude]],4,FALSE)</f>
        <v>22.134914550529199</v>
      </c>
      <c r="O1584" s="6" t="s">
        <v>9</v>
      </c>
      <c r="P1584" s="6">
        <v>2</v>
      </c>
      <c r="Q1584" s="6" t="str">
        <f>IF(tblSalaries[[#This Row],[Years of Experience]]&lt;5,"&lt;5",IF(tblSalaries[[#This Row],[Years of Experience]]&lt;10,"&lt;10",IF(tblSalaries[[#This Row],[Years of Experience]]&lt;15,"&lt;15",IF(tblSalaries[[#This Row],[Years of Experience]]&lt;20,"&lt;20"," &gt;20"))))</f>
        <v>&lt;5</v>
      </c>
      <c r="R1584" s="14">
        <v>1567</v>
      </c>
      <c r="S1584" s="14">
        <f>VLOOKUP(tblSalaries[[#This Row],[clean Country]],Table3[[Country]:[GNI]],2,FALSE)</f>
        <v>3400</v>
      </c>
      <c r="T1584" s="18">
        <f>tblSalaries[[#This Row],[Salary in USD]]/tblSalaries[[#This Row],[PPP GNI]]</f>
        <v>2.6188112775650834</v>
      </c>
      <c r="U1584" s="27">
        <f>IF(ISNUMBER(VLOOKUP(tblSalaries[[#This Row],[clean Country]],calc!$B$22:$C$127,2,TRUE)),tblSalaries[[#This Row],[Salary in USD]],0.001)</f>
        <v>8903.9583437212841</v>
      </c>
    </row>
    <row r="1585" spans="2:21" ht="15" customHeight="1" x14ac:dyDescent="0.25">
      <c r="B1585" s="6" t="s">
        <v>3314</v>
      </c>
      <c r="C1585" s="7">
        <v>41058.719675925924</v>
      </c>
      <c r="D1585" s="8">
        <v>500000</v>
      </c>
      <c r="E1585" s="6">
        <v>500000</v>
      </c>
      <c r="F1585" s="6" t="s">
        <v>40</v>
      </c>
      <c r="G1585" s="9">
        <f>tblSalaries[[#This Row],[clean Salary (in local currency)]]*VLOOKUP(tblSalaries[[#This Row],[Currency]],tblXrate[],2,FALSE)</f>
        <v>8903.9583437212841</v>
      </c>
      <c r="H1585" s="6" t="s">
        <v>1499</v>
      </c>
      <c r="I1585" s="6" t="s">
        <v>52</v>
      </c>
      <c r="J1585" s="6" t="s">
        <v>8</v>
      </c>
      <c r="K1585" s="6" t="str">
        <f>VLOOKUP(tblSalaries[[#This Row],[Where do you work]],tblCountries[[Actual]:[Mapping]],2,FALSE)</f>
        <v>India</v>
      </c>
      <c r="L1585" s="6" t="str">
        <f>VLOOKUP(tblSalaries[[#This Row],[clean Country]],tblCountries[[Mapping]:[Region]],2,FALSE)</f>
        <v>Asia</v>
      </c>
      <c r="M1585" s="6">
        <f>VLOOKUP(tblSalaries[[#This Row],[clean Country]],tblCountries[[Mapping]:[geo_latitude]],3,FALSE)</f>
        <v>79.718824157759499</v>
      </c>
      <c r="N1585" s="6">
        <f>VLOOKUP(tblSalaries[[#This Row],[clean Country]],tblCountries[[Mapping]:[geo_latitude]],4,FALSE)</f>
        <v>22.134914550529199</v>
      </c>
      <c r="O1585" s="6" t="s">
        <v>18</v>
      </c>
      <c r="P1585" s="6">
        <v>5</v>
      </c>
      <c r="Q1585" s="6" t="str">
        <f>IF(tblSalaries[[#This Row],[Years of Experience]]&lt;5,"&lt;5",IF(tblSalaries[[#This Row],[Years of Experience]]&lt;10,"&lt;10",IF(tblSalaries[[#This Row],[Years of Experience]]&lt;15,"&lt;15",IF(tblSalaries[[#This Row],[Years of Experience]]&lt;20,"&lt;20"," &gt;20"))))</f>
        <v>&lt;10</v>
      </c>
      <c r="R1585" s="14">
        <v>1568</v>
      </c>
      <c r="S1585" s="14">
        <f>VLOOKUP(tblSalaries[[#This Row],[clean Country]],Table3[[Country]:[GNI]],2,FALSE)</f>
        <v>3400</v>
      </c>
      <c r="T1585" s="18">
        <f>tblSalaries[[#This Row],[Salary in USD]]/tblSalaries[[#This Row],[PPP GNI]]</f>
        <v>2.6188112775650834</v>
      </c>
      <c r="U1585" s="27">
        <f>IF(ISNUMBER(VLOOKUP(tblSalaries[[#This Row],[clean Country]],calc!$B$22:$C$127,2,TRUE)),tblSalaries[[#This Row],[Salary in USD]],0.001)</f>
        <v>8903.9583437212841</v>
      </c>
    </row>
    <row r="1586" spans="2:21" ht="15" customHeight="1" x14ac:dyDescent="0.25">
      <c r="B1586" s="6" t="s">
        <v>3504</v>
      </c>
      <c r="C1586" s="7">
        <v>41060.437291666669</v>
      </c>
      <c r="D1586" s="8">
        <v>500000</v>
      </c>
      <c r="E1586" s="6">
        <v>500000</v>
      </c>
      <c r="F1586" s="6" t="s">
        <v>40</v>
      </c>
      <c r="G1586" s="9">
        <f>tblSalaries[[#This Row],[clean Salary (in local currency)]]*VLOOKUP(tblSalaries[[#This Row],[Currency]],tblXrate[],2,FALSE)</f>
        <v>8903.9583437212841</v>
      </c>
      <c r="H1586" s="6" t="s">
        <v>1252</v>
      </c>
      <c r="I1586" s="6" t="s">
        <v>20</v>
      </c>
      <c r="J1586" s="6" t="s">
        <v>8</v>
      </c>
      <c r="K1586" s="6" t="str">
        <f>VLOOKUP(tblSalaries[[#This Row],[Where do you work]],tblCountries[[Actual]:[Mapping]],2,FALSE)</f>
        <v>India</v>
      </c>
      <c r="L1586" s="6" t="str">
        <f>VLOOKUP(tblSalaries[[#This Row],[clean Country]],tblCountries[[Mapping]:[Region]],2,FALSE)</f>
        <v>Asia</v>
      </c>
      <c r="M1586" s="6">
        <f>VLOOKUP(tblSalaries[[#This Row],[clean Country]],tblCountries[[Mapping]:[geo_latitude]],3,FALSE)</f>
        <v>79.718824157759499</v>
      </c>
      <c r="N1586" s="6">
        <f>VLOOKUP(tblSalaries[[#This Row],[clean Country]],tblCountries[[Mapping]:[geo_latitude]],4,FALSE)</f>
        <v>22.134914550529199</v>
      </c>
      <c r="O1586" s="6" t="s">
        <v>9</v>
      </c>
      <c r="P1586" s="6">
        <v>8</v>
      </c>
      <c r="Q1586" s="6" t="str">
        <f>IF(tblSalaries[[#This Row],[Years of Experience]]&lt;5,"&lt;5",IF(tblSalaries[[#This Row],[Years of Experience]]&lt;10,"&lt;10",IF(tblSalaries[[#This Row],[Years of Experience]]&lt;15,"&lt;15",IF(tblSalaries[[#This Row],[Years of Experience]]&lt;20,"&lt;20"," &gt;20"))))</f>
        <v>&lt;10</v>
      </c>
      <c r="R1586" s="14">
        <v>1569</v>
      </c>
      <c r="S1586" s="14">
        <f>VLOOKUP(tblSalaries[[#This Row],[clean Country]],Table3[[Country]:[GNI]],2,FALSE)</f>
        <v>3400</v>
      </c>
      <c r="T1586" s="18">
        <f>tblSalaries[[#This Row],[Salary in USD]]/tblSalaries[[#This Row],[PPP GNI]]</f>
        <v>2.6188112775650834</v>
      </c>
      <c r="U1586" s="27">
        <f>IF(ISNUMBER(VLOOKUP(tblSalaries[[#This Row],[clean Country]],calc!$B$22:$C$127,2,TRUE)),tblSalaries[[#This Row],[Salary in USD]],0.001)</f>
        <v>8903.9583437212841</v>
      </c>
    </row>
    <row r="1587" spans="2:21" ht="15" customHeight="1" x14ac:dyDescent="0.25">
      <c r="B1587" s="6" t="s">
        <v>3542</v>
      </c>
      <c r="C1587" s="7">
        <v>41061.115520833337</v>
      </c>
      <c r="D1587" s="8" t="s">
        <v>457</v>
      </c>
      <c r="E1587" s="6">
        <v>500000</v>
      </c>
      <c r="F1587" s="6" t="s">
        <v>40</v>
      </c>
      <c r="G1587" s="9">
        <f>tblSalaries[[#This Row],[clean Salary (in local currency)]]*VLOOKUP(tblSalaries[[#This Row],[Currency]],tblXrate[],2,FALSE)</f>
        <v>8903.9583437212841</v>
      </c>
      <c r="H1587" s="6" t="s">
        <v>243</v>
      </c>
      <c r="I1587" s="6" t="s">
        <v>20</v>
      </c>
      <c r="J1587" s="6" t="s">
        <v>8</v>
      </c>
      <c r="K1587" s="6" t="str">
        <f>VLOOKUP(tblSalaries[[#This Row],[Where do you work]],tblCountries[[Actual]:[Mapping]],2,FALSE)</f>
        <v>India</v>
      </c>
      <c r="L1587" s="6" t="str">
        <f>VLOOKUP(tblSalaries[[#This Row],[clean Country]],tblCountries[[Mapping]:[Region]],2,FALSE)</f>
        <v>Asia</v>
      </c>
      <c r="M1587" s="6">
        <f>VLOOKUP(tblSalaries[[#This Row],[clean Country]],tblCountries[[Mapping]:[geo_latitude]],3,FALSE)</f>
        <v>79.718824157759499</v>
      </c>
      <c r="N1587" s="6">
        <f>VLOOKUP(tblSalaries[[#This Row],[clean Country]],tblCountries[[Mapping]:[geo_latitude]],4,FALSE)</f>
        <v>22.134914550529199</v>
      </c>
      <c r="O1587" s="6" t="s">
        <v>9</v>
      </c>
      <c r="P1587" s="6">
        <v>9</v>
      </c>
      <c r="Q1587" s="6" t="str">
        <f>IF(tblSalaries[[#This Row],[Years of Experience]]&lt;5,"&lt;5",IF(tblSalaries[[#This Row],[Years of Experience]]&lt;10,"&lt;10",IF(tblSalaries[[#This Row],[Years of Experience]]&lt;15,"&lt;15",IF(tblSalaries[[#This Row],[Years of Experience]]&lt;20,"&lt;20"," &gt;20"))))</f>
        <v>&lt;10</v>
      </c>
      <c r="R1587" s="14">
        <v>1570</v>
      </c>
      <c r="S1587" s="14">
        <f>VLOOKUP(tblSalaries[[#This Row],[clean Country]],Table3[[Country]:[GNI]],2,FALSE)</f>
        <v>3400</v>
      </c>
      <c r="T1587" s="18">
        <f>tblSalaries[[#This Row],[Salary in USD]]/tblSalaries[[#This Row],[PPP GNI]]</f>
        <v>2.6188112775650834</v>
      </c>
      <c r="U1587" s="27">
        <f>IF(ISNUMBER(VLOOKUP(tblSalaries[[#This Row],[clean Country]],calc!$B$22:$C$127,2,TRUE)),tblSalaries[[#This Row],[Salary in USD]],0.001)</f>
        <v>8903.9583437212841</v>
      </c>
    </row>
    <row r="1588" spans="2:21" ht="15" customHeight="1" x14ac:dyDescent="0.25">
      <c r="B1588" s="6" t="s">
        <v>3629</v>
      </c>
      <c r="C1588" s="7">
        <v>41064.688298611109</v>
      </c>
      <c r="D1588" s="8" t="s">
        <v>1797</v>
      </c>
      <c r="E1588" s="6">
        <v>500000</v>
      </c>
      <c r="F1588" s="6" t="s">
        <v>40</v>
      </c>
      <c r="G1588" s="9">
        <f>tblSalaries[[#This Row],[clean Salary (in local currency)]]*VLOOKUP(tblSalaries[[#This Row],[Currency]],tblXrate[],2,FALSE)</f>
        <v>8903.9583437212841</v>
      </c>
      <c r="H1588" s="6" t="s">
        <v>786</v>
      </c>
      <c r="I1588" s="6" t="s">
        <v>52</v>
      </c>
      <c r="J1588" s="6" t="s">
        <v>8</v>
      </c>
      <c r="K1588" s="6" t="str">
        <f>VLOOKUP(tblSalaries[[#This Row],[Where do you work]],tblCountries[[Actual]:[Mapping]],2,FALSE)</f>
        <v>India</v>
      </c>
      <c r="L1588" s="6" t="str">
        <f>VLOOKUP(tblSalaries[[#This Row],[clean Country]],tblCountries[[Mapping]:[Region]],2,FALSE)</f>
        <v>Asia</v>
      </c>
      <c r="M1588" s="6">
        <f>VLOOKUP(tblSalaries[[#This Row],[clean Country]],tblCountries[[Mapping]:[geo_latitude]],3,FALSE)</f>
        <v>79.718824157759499</v>
      </c>
      <c r="N1588" s="6">
        <f>VLOOKUP(tblSalaries[[#This Row],[clean Country]],tblCountries[[Mapping]:[geo_latitude]],4,FALSE)</f>
        <v>22.134914550529199</v>
      </c>
      <c r="O1588" s="6" t="s">
        <v>13</v>
      </c>
      <c r="P1588" s="6">
        <v>20</v>
      </c>
      <c r="Q1588" s="6" t="str">
        <f>IF(tblSalaries[[#This Row],[Years of Experience]]&lt;5,"&lt;5",IF(tblSalaries[[#This Row],[Years of Experience]]&lt;10,"&lt;10",IF(tblSalaries[[#This Row],[Years of Experience]]&lt;15,"&lt;15",IF(tblSalaries[[#This Row],[Years of Experience]]&lt;20,"&lt;20"," &gt;20"))))</f>
        <v xml:space="preserve"> &gt;20</v>
      </c>
      <c r="R1588" s="14">
        <v>1571</v>
      </c>
      <c r="S1588" s="14">
        <f>VLOOKUP(tblSalaries[[#This Row],[clean Country]],Table3[[Country]:[GNI]],2,FALSE)</f>
        <v>3400</v>
      </c>
      <c r="T1588" s="18">
        <f>tblSalaries[[#This Row],[Salary in USD]]/tblSalaries[[#This Row],[PPP GNI]]</f>
        <v>2.6188112775650834</v>
      </c>
      <c r="U1588" s="27">
        <f>IF(ISNUMBER(VLOOKUP(tblSalaries[[#This Row],[clean Country]],calc!$B$22:$C$127,2,TRUE)),tblSalaries[[#This Row],[Salary in USD]],0.001)</f>
        <v>8903.9583437212841</v>
      </c>
    </row>
    <row r="1589" spans="2:21" ht="15" customHeight="1" x14ac:dyDescent="0.25">
      <c r="B1589" s="6" t="s">
        <v>3681</v>
      </c>
      <c r="C1589" s="7">
        <v>41066.66920138889</v>
      </c>
      <c r="D1589" s="8">
        <v>500000</v>
      </c>
      <c r="E1589" s="6">
        <v>500000</v>
      </c>
      <c r="F1589" s="6" t="s">
        <v>40</v>
      </c>
      <c r="G1589" s="9">
        <f>tblSalaries[[#This Row],[clean Salary (in local currency)]]*VLOOKUP(tblSalaries[[#This Row],[Currency]],tblXrate[],2,FALSE)</f>
        <v>8903.9583437212841</v>
      </c>
      <c r="H1589" s="6" t="s">
        <v>243</v>
      </c>
      <c r="I1589" s="6" t="s">
        <v>20</v>
      </c>
      <c r="J1589" s="6" t="s">
        <v>8</v>
      </c>
      <c r="K1589" s="6" t="str">
        <f>VLOOKUP(tblSalaries[[#This Row],[Where do you work]],tblCountries[[Actual]:[Mapping]],2,FALSE)</f>
        <v>India</v>
      </c>
      <c r="L1589" s="6" t="str">
        <f>VLOOKUP(tblSalaries[[#This Row],[clean Country]],tblCountries[[Mapping]:[Region]],2,FALSE)</f>
        <v>Asia</v>
      </c>
      <c r="M1589" s="6">
        <f>VLOOKUP(tblSalaries[[#This Row],[clean Country]],tblCountries[[Mapping]:[geo_latitude]],3,FALSE)</f>
        <v>79.718824157759499</v>
      </c>
      <c r="N1589" s="6">
        <f>VLOOKUP(tblSalaries[[#This Row],[clean Country]],tblCountries[[Mapping]:[geo_latitude]],4,FALSE)</f>
        <v>22.134914550529199</v>
      </c>
      <c r="O1589" s="6" t="s">
        <v>9</v>
      </c>
      <c r="P1589" s="6">
        <v>4</v>
      </c>
      <c r="Q1589" s="6" t="str">
        <f>IF(tblSalaries[[#This Row],[Years of Experience]]&lt;5,"&lt;5",IF(tblSalaries[[#This Row],[Years of Experience]]&lt;10,"&lt;10",IF(tblSalaries[[#This Row],[Years of Experience]]&lt;15,"&lt;15",IF(tblSalaries[[#This Row],[Years of Experience]]&lt;20,"&lt;20"," &gt;20"))))</f>
        <v>&lt;5</v>
      </c>
      <c r="R1589" s="14">
        <v>1572</v>
      </c>
      <c r="S1589" s="14">
        <f>VLOOKUP(tblSalaries[[#This Row],[clean Country]],Table3[[Country]:[GNI]],2,FALSE)</f>
        <v>3400</v>
      </c>
      <c r="T1589" s="18">
        <f>tblSalaries[[#This Row],[Salary in USD]]/tblSalaries[[#This Row],[PPP GNI]]</f>
        <v>2.6188112775650834</v>
      </c>
      <c r="U1589" s="27">
        <f>IF(ISNUMBER(VLOOKUP(tblSalaries[[#This Row],[clean Country]],calc!$B$22:$C$127,2,TRUE)),tblSalaries[[#This Row],[Salary in USD]],0.001)</f>
        <v>8903.9583437212841</v>
      </c>
    </row>
    <row r="1590" spans="2:21" ht="15" customHeight="1" x14ac:dyDescent="0.25">
      <c r="B1590" s="6" t="s">
        <v>3692</v>
      </c>
      <c r="C1590" s="7">
        <v>41067.022499999999</v>
      </c>
      <c r="D1590" s="8" t="s">
        <v>1854</v>
      </c>
      <c r="E1590" s="6">
        <v>500000</v>
      </c>
      <c r="F1590" s="6" t="s">
        <v>40</v>
      </c>
      <c r="G1590" s="9">
        <f>tblSalaries[[#This Row],[clean Salary (in local currency)]]*VLOOKUP(tblSalaries[[#This Row],[Currency]],tblXrate[],2,FALSE)</f>
        <v>8903.9583437212841</v>
      </c>
      <c r="H1590" s="6" t="s">
        <v>207</v>
      </c>
      <c r="I1590" s="6" t="s">
        <v>20</v>
      </c>
      <c r="J1590" s="6" t="s">
        <v>8</v>
      </c>
      <c r="K1590" s="6" t="str">
        <f>VLOOKUP(tblSalaries[[#This Row],[Where do you work]],tblCountries[[Actual]:[Mapping]],2,FALSE)</f>
        <v>India</v>
      </c>
      <c r="L1590" s="6" t="str">
        <f>VLOOKUP(tblSalaries[[#This Row],[clean Country]],tblCountries[[Mapping]:[Region]],2,FALSE)</f>
        <v>Asia</v>
      </c>
      <c r="M1590" s="6">
        <f>VLOOKUP(tblSalaries[[#This Row],[clean Country]],tblCountries[[Mapping]:[geo_latitude]],3,FALSE)</f>
        <v>79.718824157759499</v>
      </c>
      <c r="N1590" s="6">
        <f>VLOOKUP(tblSalaries[[#This Row],[clean Country]],tblCountries[[Mapping]:[geo_latitude]],4,FALSE)</f>
        <v>22.134914550529199</v>
      </c>
      <c r="O1590" s="6" t="s">
        <v>9</v>
      </c>
      <c r="P1590" s="6">
        <v>2</v>
      </c>
      <c r="Q1590" s="6" t="str">
        <f>IF(tblSalaries[[#This Row],[Years of Experience]]&lt;5,"&lt;5",IF(tblSalaries[[#This Row],[Years of Experience]]&lt;10,"&lt;10",IF(tblSalaries[[#This Row],[Years of Experience]]&lt;15,"&lt;15",IF(tblSalaries[[#This Row],[Years of Experience]]&lt;20,"&lt;20"," &gt;20"))))</f>
        <v>&lt;5</v>
      </c>
      <c r="R1590" s="14">
        <v>1573</v>
      </c>
      <c r="S1590" s="14">
        <f>VLOOKUP(tblSalaries[[#This Row],[clean Country]],Table3[[Country]:[GNI]],2,FALSE)</f>
        <v>3400</v>
      </c>
      <c r="T1590" s="18">
        <f>tblSalaries[[#This Row],[Salary in USD]]/tblSalaries[[#This Row],[PPP GNI]]</f>
        <v>2.6188112775650834</v>
      </c>
      <c r="U1590" s="27">
        <f>IF(ISNUMBER(VLOOKUP(tblSalaries[[#This Row],[clean Country]],calc!$B$22:$C$127,2,TRUE)),tblSalaries[[#This Row],[Salary in USD]],0.001)</f>
        <v>8903.9583437212841</v>
      </c>
    </row>
    <row r="1591" spans="2:21" ht="15" customHeight="1" x14ac:dyDescent="0.25">
      <c r="B1591" s="6" t="s">
        <v>3741</v>
      </c>
      <c r="C1591" s="7">
        <v>41070.177835648145</v>
      </c>
      <c r="D1591" s="8">
        <v>500000</v>
      </c>
      <c r="E1591" s="6">
        <v>500000</v>
      </c>
      <c r="F1591" s="6" t="s">
        <v>40</v>
      </c>
      <c r="G1591" s="9">
        <f>tblSalaries[[#This Row],[clean Salary (in local currency)]]*VLOOKUP(tblSalaries[[#This Row],[Currency]],tblXrate[],2,FALSE)</f>
        <v>8903.9583437212841</v>
      </c>
      <c r="H1591" s="6" t="s">
        <v>1891</v>
      </c>
      <c r="I1591" s="6" t="s">
        <v>20</v>
      </c>
      <c r="J1591" s="6" t="s">
        <v>8</v>
      </c>
      <c r="K1591" s="6" t="str">
        <f>VLOOKUP(tblSalaries[[#This Row],[Where do you work]],tblCountries[[Actual]:[Mapping]],2,FALSE)</f>
        <v>India</v>
      </c>
      <c r="L1591" s="6" t="str">
        <f>VLOOKUP(tblSalaries[[#This Row],[clean Country]],tblCountries[[Mapping]:[Region]],2,FALSE)</f>
        <v>Asia</v>
      </c>
      <c r="M1591" s="6">
        <f>VLOOKUP(tblSalaries[[#This Row],[clean Country]],tblCountries[[Mapping]:[geo_latitude]],3,FALSE)</f>
        <v>79.718824157759499</v>
      </c>
      <c r="N1591" s="6">
        <f>VLOOKUP(tblSalaries[[#This Row],[clean Country]],tblCountries[[Mapping]:[geo_latitude]],4,FALSE)</f>
        <v>22.134914550529199</v>
      </c>
      <c r="O1591" s="6" t="s">
        <v>13</v>
      </c>
      <c r="P1591" s="6"/>
      <c r="Q1591" s="6" t="str">
        <f>IF(tblSalaries[[#This Row],[Years of Experience]]&lt;5,"&lt;5",IF(tblSalaries[[#This Row],[Years of Experience]]&lt;10,"&lt;10",IF(tblSalaries[[#This Row],[Years of Experience]]&lt;15,"&lt;15",IF(tblSalaries[[#This Row],[Years of Experience]]&lt;20,"&lt;20"," &gt;20"))))</f>
        <v>&lt;5</v>
      </c>
      <c r="R1591" s="14">
        <v>1574</v>
      </c>
      <c r="S1591" s="14">
        <f>VLOOKUP(tblSalaries[[#This Row],[clean Country]],Table3[[Country]:[GNI]],2,FALSE)</f>
        <v>3400</v>
      </c>
      <c r="T1591" s="18">
        <f>tblSalaries[[#This Row],[Salary in USD]]/tblSalaries[[#This Row],[PPP GNI]]</f>
        <v>2.6188112775650834</v>
      </c>
      <c r="U1591" s="27">
        <f>IF(ISNUMBER(VLOOKUP(tblSalaries[[#This Row],[clean Country]],calc!$B$22:$C$127,2,TRUE)),tblSalaries[[#This Row],[Salary in USD]],0.001)</f>
        <v>8903.9583437212841</v>
      </c>
    </row>
    <row r="1592" spans="2:21" ht="15" customHeight="1" x14ac:dyDescent="0.25">
      <c r="B1592" s="6" t="s">
        <v>2665</v>
      </c>
      <c r="C1592" s="7">
        <v>41055.537673611114</v>
      </c>
      <c r="D1592" s="8">
        <v>8738</v>
      </c>
      <c r="E1592" s="6">
        <v>8738</v>
      </c>
      <c r="F1592" s="6" t="s">
        <v>6</v>
      </c>
      <c r="G1592" s="9">
        <f>tblSalaries[[#This Row],[clean Salary (in local currency)]]*VLOOKUP(tblSalaries[[#This Row],[Currency]],tblXrate[],2,FALSE)</f>
        <v>8738</v>
      </c>
      <c r="H1592" s="6" t="s">
        <v>775</v>
      </c>
      <c r="I1592" s="6" t="s">
        <v>52</v>
      </c>
      <c r="J1592" s="6" t="s">
        <v>8</v>
      </c>
      <c r="K1592" s="6" t="str">
        <f>VLOOKUP(tblSalaries[[#This Row],[Where do you work]],tblCountries[[Actual]:[Mapping]],2,FALSE)</f>
        <v>India</v>
      </c>
      <c r="L1592" s="6" t="str">
        <f>VLOOKUP(tblSalaries[[#This Row],[clean Country]],tblCountries[[Mapping]:[Region]],2,FALSE)</f>
        <v>Asia</v>
      </c>
      <c r="M1592" s="6">
        <f>VLOOKUP(tblSalaries[[#This Row],[clean Country]],tblCountries[[Mapping]:[geo_latitude]],3,FALSE)</f>
        <v>79.718824157759499</v>
      </c>
      <c r="N1592" s="6">
        <f>VLOOKUP(tblSalaries[[#This Row],[clean Country]],tblCountries[[Mapping]:[geo_latitude]],4,FALSE)</f>
        <v>22.134914550529199</v>
      </c>
      <c r="O1592" s="6" t="s">
        <v>13</v>
      </c>
      <c r="P1592" s="6">
        <v>7.3</v>
      </c>
      <c r="Q1592" s="6" t="str">
        <f>IF(tblSalaries[[#This Row],[Years of Experience]]&lt;5,"&lt;5",IF(tblSalaries[[#This Row],[Years of Experience]]&lt;10,"&lt;10",IF(tblSalaries[[#This Row],[Years of Experience]]&lt;15,"&lt;15",IF(tblSalaries[[#This Row],[Years of Experience]]&lt;20,"&lt;20"," &gt;20"))))</f>
        <v>&lt;10</v>
      </c>
      <c r="R1592" s="14">
        <v>1575</v>
      </c>
      <c r="S1592" s="14">
        <f>VLOOKUP(tblSalaries[[#This Row],[clean Country]],Table3[[Country]:[GNI]],2,FALSE)</f>
        <v>3400</v>
      </c>
      <c r="T1592" s="18">
        <f>tblSalaries[[#This Row],[Salary in USD]]/tblSalaries[[#This Row],[PPP GNI]]</f>
        <v>2.57</v>
      </c>
      <c r="U1592" s="27">
        <f>IF(ISNUMBER(VLOOKUP(tblSalaries[[#This Row],[clean Country]],calc!$B$22:$C$127,2,TRUE)),tblSalaries[[#This Row],[Salary in USD]],0.001)</f>
        <v>8738</v>
      </c>
    </row>
    <row r="1593" spans="2:21" ht="15" customHeight="1" x14ac:dyDescent="0.25">
      <c r="B1593" s="6" t="s">
        <v>3154</v>
      </c>
      <c r="C1593" s="7">
        <v>41057.945439814815</v>
      </c>
      <c r="D1593" s="8" t="s">
        <v>1313</v>
      </c>
      <c r="E1593" s="6">
        <v>8725</v>
      </c>
      <c r="F1593" s="6" t="s">
        <v>6</v>
      </c>
      <c r="G1593" s="9">
        <f>tblSalaries[[#This Row],[clean Salary (in local currency)]]*VLOOKUP(tblSalaries[[#This Row],[Currency]],tblXrate[],2,FALSE)</f>
        <v>8725</v>
      </c>
      <c r="H1593" s="6" t="s">
        <v>594</v>
      </c>
      <c r="I1593" s="6" t="s">
        <v>52</v>
      </c>
      <c r="J1593" s="6" t="s">
        <v>17</v>
      </c>
      <c r="K1593" s="6" t="str">
        <f>VLOOKUP(tblSalaries[[#This Row],[Where do you work]],tblCountries[[Actual]:[Mapping]],2,FALSE)</f>
        <v>Pakistan</v>
      </c>
      <c r="L1593" s="6" t="str">
        <f>VLOOKUP(tblSalaries[[#This Row],[clean Country]],tblCountries[[Mapping]:[Region]],2,FALSE)</f>
        <v>Asia</v>
      </c>
      <c r="M1593" s="6">
        <f>VLOOKUP(tblSalaries[[#This Row],[clean Country]],tblCountries[[Mapping]:[geo_latitude]],3,FALSE)</f>
        <v>71.247499000000005</v>
      </c>
      <c r="N1593" s="6">
        <f>VLOOKUP(tblSalaries[[#This Row],[clean Country]],tblCountries[[Mapping]:[geo_latitude]],4,FALSE)</f>
        <v>30.3308401</v>
      </c>
      <c r="O1593" s="6" t="s">
        <v>18</v>
      </c>
      <c r="P1593" s="6">
        <v>18</v>
      </c>
      <c r="Q1593" s="6" t="str">
        <f>IF(tblSalaries[[#This Row],[Years of Experience]]&lt;5,"&lt;5",IF(tblSalaries[[#This Row],[Years of Experience]]&lt;10,"&lt;10",IF(tblSalaries[[#This Row],[Years of Experience]]&lt;15,"&lt;15",IF(tblSalaries[[#This Row],[Years of Experience]]&lt;20,"&lt;20"," &gt;20"))))</f>
        <v>&lt;20</v>
      </c>
      <c r="R1593" s="14">
        <v>1576</v>
      </c>
      <c r="S1593" s="14">
        <f>VLOOKUP(tblSalaries[[#This Row],[clean Country]],Table3[[Country]:[GNI]],2,FALSE)</f>
        <v>2790</v>
      </c>
      <c r="T1593" s="18">
        <f>tblSalaries[[#This Row],[Salary in USD]]/tblSalaries[[#This Row],[PPP GNI]]</f>
        <v>3.1272401433691757</v>
      </c>
      <c r="U1593" s="27">
        <f>IF(ISNUMBER(VLOOKUP(tblSalaries[[#This Row],[clean Country]],calc!$B$22:$C$127,2,TRUE)),tblSalaries[[#This Row],[Salary in USD]],0.001)</f>
        <v>8725</v>
      </c>
    </row>
    <row r="1594" spans="2:21" ht="15" customHeight="1" x14ac:dyDescent="0.25">
      <c r="B1594" s="6" t="s">
        <v>3028</v>
      </c>
      <c r="C1594" s="7">
        <v>41057.570972222224</v>
      </c>
      <c r="D1594" s="8">
        <v>725</v>
      </c>
      <c r="E1594" s="6">
        <v>8700</v>
      </c>
      <c r="F1594" s="6" t="s">
        <v>6</v>
      </c>
      <c r="G1594" s="9">
        <f>tblSalaries[[#This Row],[clean Salary (in local currency)]]*VLOOKUP(tblSalaries[[#This Row],[Currency]],tblXrate[],2,FALSE)</f>
        <v>8700</v>
      </c>
      <c r="H1594" s="6" t="s">
        <v>1182</v>
      </c>
      <c r="I1594" s="6" t="s">
        <v>488</v>
      </c>
      <c r="J1594" s="6" t="s">
        <v>8</v>
      </c>
      <c r="K1594" s="6" t="str">
        <f>VLOOKUP(tblSalaries[[#This Row],[Where do you work]],tblCountries[[Actual]:[Mapping]],2,FALSE)</f>
        <v>India</v>
      </c>
      <c r="L1594" s="6" t="str">
        <f>VLOOKUP(tblSalaries[[#This Row],[clean Country]],tblCountries[[Mapping]:[Region]],2,FALSE)</f>
        <v>Asia</v>
      </c>
      <c r="M1594" s="6">
        <f>VLOOKUP(tblSalaries[[#This Row],[clean Country]],tblCountries[[Mapping]:[geo_latitude]],3,FALSE)</f>
        <v>79.718824157759499</v>
      </c>
      <c r="N1594" s="6">
        <f>VLOOKUP(tblSalaries[[#This Row],[clean Country]],tblCountries[[Mapping]:[geo_latitude]],4,FALSE)</f>
        <v>22.134914550529199</v>
      </c>
      <c r="O1594" s="6" t="s">
        <v>18</v>
      </c>
      <c r="P1594" s="6">
        <v>7</v>
      </c>
      <c r="Q1594" s="6" t="str">
        <f>IF(tblSalaries[[#This Row],[Years of Experience]]&lt;5,"&lt;5",IF(tblSalaries[[#This Row],[Years of Experience]]&lt;10,"&lt;10",IF(tblSalaries[[#This Row],[Years of Experience]]&lt;15,"&lt;15",IF(tblSalaries[[#This Row],[Years of Experience]]&lt;20,"&lt;20"," &gt;20"))))</f>
        <v>&lt;10</v>
      </c>
      <c r="R1594" s="14">
        <v>1577</v>
      </c>
      <c r="S1594" s="14">
        <f>VLOOKUP(tblSalaries[[#This Row],[clean Country]],Table3[[Country]:[GNI]],2,FALSE)</f>
        <v>3400</v>
      </c>
      <c r="T1594" s="18">
        <f>tblSalaries[[#This Row],[Salary in USD]]/tblSalaries[[#This Row],[PPP GNI]]</f>
        <v>2.5588235294117645</v>
      </c>
      <c r="U1594" s="27">
        <f>IF(ISNUMBER(VLOOKUP(tblSalaries[[#This Row],[clean Country]],calc!$B$22:$C$127,2,TRUE)),tblSalaries[[#This Row],[Salary in USD]],0.001)</f>
        <v>8700</v>
      </c>
    </row>
    <row r="1595" spans="2:21" ht="15" customHeight="1" x14ac:dyDescent="0.25">
      <c r="B1595" s="6" t="s">
        <v>2904</v>
      </c>
      <c r="C1595" s="7">
        <v>41056.720081018517</v>
      </c>
      <c r="D1595" s="8" t="s">
        <v>1053</v>
      </c>
      <c r="E1595" s="6">
        <v>486000</v>
      </c>
      <c r="F1595" s="6" t="s">
        <v>40</v>
      </c>
      <c r="G1595" s="9">
        <f>tblSalaries[[#This Row],[clean Salary (in local currency)]]*VLOOKUP(tblSalaries[[#This Row],[Currency]],tblXrate[],2,FALSE)</f>
        <v>8654.6475100970874</v>
      </c>
      <c r="H1595" s="6" t="s">
        <v>1054</v>
      </c>
      <c r="I1595" s="6" t="s">
        <v>52</v>
      </c>
      <c r="J1595" s="6" t="s">
        <v>8</v>
      </c>
      <c r="K1595" s="6" t="str">
        <f>VLOOKUP(tblSalaries[[#This Row],[Where do you work]],tblCountries[[Actual]:[Mapping]],2,FALSE)</f>
        <v>India</v>
      </c>
      <c r="L1595" s="6" t="str">
        <f>VLOOKUP(tblSalaries[[#This Row],[clean Country]],tblCountries[[Mapping]:[Region]],2,FALSE)</f>
        <v>Asia</v>
      </c>
      <c r="M1595" s="6">
        <f>VLOOKUP(tblSalaries[[#This Row],[clean Country]],tblCountries[[Mapping]:[geo_latitude]],3,FALSE)</f>
        <v>79.718824157759499</v>
      </c>
      <c r="N1595" s="6">
        <f>VLOOKUP(tblSalaries[[#This Row],[clean Country]],tblCountries[[Mapping]:[geo_latitude]],4,FALSE)</f>
        <v>22.134914550529199</v>
      </c>
      <c r="O1595" s="6" t="s">
        <v>13</v>
      </c>
      <c r="P1595" s="6">
        <v>6</v>
      </c>
      <c r="Q1595" s="6" t="str">
        <f>IF(tblSalaries[[#This Row],[Years of Experience]]&lt;5,"&lt;5",IF(tblSalaries[[#This Row],[Years of Experience]]&lt;10,"&lt;10",IF(tblSalaries[[#This Row],[Years of Experience]]&lt;15,"&lt;15",IF(tblSalaries[[#This Row],[Years of Experience]]&lt;20,"&lt;20"," &gt;20"))))</f>
        <v>&lt;10</v>
      </c>
      <c r="R1595" s="14">
        <v>1578</v>
      </c>
      <c r="S1595" s="14">
        <f>VLOOKUP(tblSalaries[[#This Row],[clean Country]],Table3[[Country]:[GNI]],2,FALSE)</f>
        <v>3400</v>
      </c>
      <c r="T1595" s="18">
        <f>tblSalaries[[#This Row],[Salary in USD]]/tblSalaries[[#This Row],[PPP GNI]]</f>
        <v>2.5454845617932609</v>
      </c>
      <c r="U1595" s="27">
        <f>IF(ISNUMBER(VLOOKUP(tblSalaries[[#This Row],[clean Country]],calc!$B$22:$C$127,2,TRUE)),tblSalaries[[#This Row],[Salary in USD]],0.001)</f>
        <v>8654.6475100970874</v>
      </c>
    </row>
    <row r="1596" spans="2:21" ht="15" customHeight="1" x14ac:dyDescent="0.25">
      <c r="B1596" s="6" t="s">
        <v>3144</v>
      </c>
      <c r="C1596" s="7">
        <v>41057.92597222222</v>
      </c>
      <c r="D1596" s="8">
        <v>8600</v>
      </c>
      <c r="E1596" s="6">
        <v>8600</v>
      </c>
      <c r="F1596" s="6" t="s">
        <v>6</v>
      </c>
      <c r="G1596" s="9">
        <f>tblSalaries[[#This Row],[clean Salary (in local currency)]]*VLOOKUP(tblSalaries[[#This Row],[Currency]],tblXrate[],2,FALSE)</f>
        <v>8600</v>
      </c>
      <c r="H1596" s="6" t="s">
        <v>1302</v>
      </c>
      <c r="I1596" s="6" t="s">
        <v>20</v>
      </c>
      <c r="J1596" s="6" t="s">
        <v>8</v>
      </c>
      <c r="K1596" s="6" t="str">
        <f>VLOOKUP(tblSalaries[[#This Row],[Where do you work]],tblCountries[[Actual]:[Mapping]],2,FALSE)</f>
        <v>India</v>
      </c>
      <c r="L1596" s="6" t="str">
        <f>VLOOKUP(tblSalaries[[#This Row],[clean Country]],tblCountries[[Mapping]:[Region]],2,FALSE)</f>
        <v>Asia</v>
      </c>
      <c r="M1596" s="6">
        <f>VLOOKUP(tblSalaries[[#This Row],[clean Country]],tblCountries[[Mapping]:[geo_latitude]],3,FALSE)</f>
        <v>79.718824157759499</v>
      </c>
      <c r="N1596" s="6">
        <f>VLOOKUP(tblSalaries[[#This Row],[clean Country]],tblCountries[[Mapping]:[geo_latitude]],4,FALSE)</f>
        <v>22.134914550529199</v>
      </c>
      <c r="O1596" s="6" t="s">
        <v>9</v>
      </c>
      <c r="P1596" s="6">
        <v>2</v>
      </c>
      <c r="Q1596" s="6" t="str">
        <f>IF(tblSalaries[[#This Row],[Years of Experience]]&lt;5,"&lt;5",IF(tblSalaries[[#This Row],[Years of Experience]]&lt;10,"&lt;10",IF(tblSalaries[[#This Row],[Years of Experience]]&lt;15,"&lt;15",IF(tblSalaries[[#This Row],[Years of Experience]]&lt;20,"&lt;20"," &gt;20"))))</f>
        <v>&lt;5</v>
      </c>
      <c r="R1596" s="14">
        <v>1579</v>
      </c>
      <c r="S1596" s="14">
        <f>VLOOKUP(tblSalaries[[#This Row],[clean Country]],Table3[[Country]:[GNI]],2,FALSE)</f>
        <v>3400</v>
      </c>
      <c r="T1596" s="18">
        <f>tblSalaries[[#This Row],[Salary in USD]]/tblSalaries[[#This Row],[PPP GNI]]</f>
        <v>2.5294117647058822</v>
      </c>
      <c r="U1596" s="27">
        <f>IF(ISNUMBER(VLOOKUP(tblSalaries[[#This Row],[clean Country]],calc!$B$22:$C$127,2,TRUE)),tblSalaries[[#This Row],[Salary in USD]],0.001)</f>
        <v>8600</v>
      </c>
    </row>
    <row r="1597" spans="2:21" ht="15" customHeight="1" x14ac:dyDescent="0.25">
      <c r="B1597" s="6" t="s">
        <v>2227</v>
      </c>
      <c r="C1597" s="7">
        <v>41055.040312500001</v>
      </c>
      <c r="D1597" s="8">
        <v>480000</v>
      </c>
      <c r="E1597" s="6">
        <v>480000</v>
      </c>
      <c r="F1597" s="6" t="s">
        <v>40</v>
      </c>
      <c r="G1597" s="9">
        <f>tblSalaries[[#This Row],[clean Salary (in local currency)]]*VLOOKUP(tblSalaries[[#This Row],[Currency]],tblXrate[],2,FALSE)</f>
        <v>8547.8000099724322</v>
      </c>
      <c r="H1597" s="6" t="s">
        <v>300</v>
      </c>
      <c r="I1597" s="6" t="s">
        <v>52</v>
      </c>
      <c r="J1597" s="6" t="s">
        <v>8</v>
      </c>
      <c r="K1597" s="6" t="str">
        <f>VLOOKUP(tblSalaries[[#This Row],[Where do you work]],tblCountries[[Actual]:[Mapping]],2,FALSE)</f>
        <v>India</v>
      </c>
      <c r="L1597" s="6" t="str">
        <f>VLOOKUP(tblSalaries[[#This Row],[clean Country]],tblCountries[[Mapping]:[Region]],2,FALSE)</f>
        <v>Asia</v>
      </c>
      <c r="M1597" s="6">
        <f>VLOOKUP(tblSalaries[[#This Row],[clean Country]],tblCountries[[Mapping]:[geo_latitude]],3,FALSE)</f>
        <v>79.718824157759499</v>
      </c>
      <c r="N1597" s="6">
        <f>VLOOKUP(tblSalaries[[#This Row],[clean Country]],tblCountries[[Mapping]:[geo_latitude]],4,FALSE)</f>
        <v>22.134914550529199</v>
      </c>
      <c r="O1597" s="6" t="s">
        <v>9</v>
      </c>
      <c r="P1597" s="6"/>
      <c r="Q1597" s="6" t="str">
        <f>IF(tblSalaries[[#This Row],[Years of Experience]]&lt;5,"&lt;5",IF(tblSalaries[[#This Row],[Years of Experience]]&lt;10,"&lt;10",IF(tblSalaries[[#This Row],[Years of Experience]]&lt;15,"&lt;15",IF(tblSalaries[[#This Row],[Years of Experience]]&lt;20,"&lt;20"," &gt;20"))))</f>
        <v>&lt;5</v>
      </c>
      <c r="R1597" s="14">
        <v>1580</v>
      </c>
      <c r="S1597" s="14">
        <f>VLOOKUP(tblSalaries[[#This Row],[clean Country]],Table3[[Country]:[GNI]],2,FALSE)</f>
        <v>3400</v>
      </c>
      <c r="T1597" s="18">
        <f>tblSalaries[[#This Row],[Salary in USD]]/tblSalaries[[#This Row],[PPP GNI]]</f>
        <v>2.5140588264624801</v>
      </c>
      <c r="U1597" s="27">
        <f>IF(ISNUMBER(VLOOKUP(tblSalaries[[#This Row],[clean Country]],calc!$B$22:$C$127,2,TRUE)),tblSalaries[[#This Row],[Salary in USD]],0.001)</f>
        <v>8547.8000099724322</v>
      </c>
    </row>
    <row r="1598" spans="2:21" ht="15" customHeight="1" x14ac:dyDescent="0.25">
      <c r="B1598" s="6" t="s">
        <v>2372</v>
      </c>
      <c r="C1598" s="7">
        <v>41055.07707175926</v>
      </c>
      <c r="D1598" s="8" t="s">
        <v>453</v>
      </c>
      <c r="E1598" s="6">
        <v>480000</v>
      </c>
      <c r="F1598" s="6" t="s">
        <v>40</v>
      </c>
      <c r="G1598" s="9">
        <f>tblSalaries[[#This Row],[clean Salary (in local currency)]]*VLOOKUP(tblSalaries[[#This Row],[Currency]],tblXrate[],2,FALSE)</f>
        <v>8547.8000099724322</v>
      </c>
      <c r="H1598" s="6" t="s">
        <v>454</v>
      </c>
      <c r="I1598" s="6" t="s">
        <v>52</v>
      </c>
      <c r="J1598" s="6" t="s">
        <v>8</v>
      </c>
      <c r="K1598" s="6" t="str">
        <f>VLOOKUP(tblSalaries[[#This Row],[Where do you work]],tblCountries[[Actual]:[Mapping]],2,FALSE)</f>
        <v>India</v>
      </c>
      <c r="L1598" s="6" t="str">
        <f>VLOOKUP(tblSalaries[[#This Row],[clean Country]],tblCountries[[Mapping]:[Region]],2,FALSE)</f>
        <v>Asia</v>
      </c>
      <c r="M1598" s="6">
        <f>VLOOKUP(tblSalaries[[#This Row],[clean Country]],tblCountries[[Mapping]:[geo_latitude]],3,FALSE)</f>
        <v>79.718824157759499</v>
      </c>
      <c r="N1598" s="6">
        <f>VLOOKUP(tblSalaries[[#This Row],[clean Country]],tblCountries[[Mapping]:[geo_latitude]],4,FALSE)</f>
        <v>22.134914550529199</v>
      </c>
      <c r="O1598" s="6" t="s">
        <v>25</v>
      </c>
      <c r="P1598" s="6"/>
      <c r="Q1598" s="6" t="str">
        <f>IF(tblSalaries[[#This Row],[Years of Experience]]&lt;5,"&lt;5",IF(tblSalaries[[#This Row],[Years of Experience]]&lt;10,"&lt;10",IF(tblSalaries[[#This Row],[Years of Experience]]&lt;15,"&lt;15",IF(tblSalaries[[#This Row],[Years of Experience]]&lt;20,"&lt;20"," &gt;20"))))</f>
        <v>&lt;5</v>
      </c>
      <c r="R1598" s="14">
        <v>1581</v>
      </c>
      <c r="S1598" s="14">
        <f>VLOOKUP(tblSalaries[[#This Row],[clean Country]],Table3[[Country]:[GNI]],2,FALSE)</f>
        <v>3400</v>
      </c>
      <c r="T1598" s="18">
        <f>tblSalaries[[#This Row],[Salary in USD]]/tblSalaries[[#This Row],[PPP GNI]]</f>
        <v>2.5140588264624801</v>
      </c>
      <c r="U1598" s="27">
        <f>IF(ISNUMBER(VLOOKUP(tblSalaries[[#This Row],[clean Country]],calc!$B$22:$C$127,2,TRUE)),tblSalaries[[#This Row],[Salary in USD]],0.001)</f>
        <v>8547.8000099724322</v>
      </c>
    </row>
    <row r="1599" spans="2:21" ht="15" customHeight="1" x14ac:dyDescent="0.25">
      <c r="B1599" s="6" t="s">
        <v>2645</v>
      </c>
      <c r="C1599" s="7">
        <v>41055.511817129627</v>
      </c>
      <c r="D1599" s="8">
        <v>480000</v>
      </c>
      <c r="E1599" s="6">
        <v>480000</v>
      </c>
      <c r="F1599" s="6" t="s">
        <v>40</v>
      </c>
      <c r="G1599" s="9">
        <f>tblSalaries[[#This Row],[clean Salary (in local currency)]]*VLOOKUP(tblSalaries[[#This Row],[Currency]],tblXrate[],2,FALSE)</f>
        <v>8547.8000099724322</v>
      </c>
      <c r="H1599" s="6" t="s">
        <v>751</v>
      </c>
      <c r="I1599" s="6" t="s">
        <v>3999</v>
      </c>
      <c r="J1599" s="6" t="s">
        <v>8</v>
      </c>
      <c r="K1599" s="6" t="str">
        <f>VLOOKUP(tblSalaries[[#This Row],[Where do you work]],tblCountries[[Actual]:[Mapping]],2,FALSE)</f>
        <v>India</v>
      </c>
      <c r="L1599" s="6" t="str">
        <f>VLOOKUP(tblSalaries[[#This Row],[clean Country]],tblCountries[[Mapping]:[Region]],2,FALSE)</f>
        <v>Asia</v>
      </c>
      <c r="M1599" s="6">
        <f>VLOOKUP(tblSalaries[[#This Row],[clean Country]],tblCountries[[Mapping]:[geo_latitude]],3,FALSE)</f>
        <v>79.718824157759499</v>
      </c>
      <c r="N1599" s="6">
        <f>VLOOKUP(tblSalaries[[#This Row],[clean Country]],tblCountries[[Mapping]:[geo_latitude]],4,FALSE)</f>
        <v>22.134914550529199</v>
      </c>
      <c r="O1599" s="6" t="s">
        <v>25</v>
      </c>
      <c r="P1599" s="6">
        <v>3</v>
      </c>
      <c r="Q1599" s="6" t="str">
        <f>IF(tblSalaries[[#This Row],[Years of Experience]]&lt;5,"&lt;5",IF(tblSalaries[[#This Row],[Years of Experience]]&lt;10,"&lt;10",IF(tblSalaries[[#This Row],[Years of Experience]]&lt;15,"&lt;15",IF(tblSalaries[[#This Row],[Years of Experience]]&lt;20,"&lt;20"," &gt;20"))))</f>
        <v>&lt;5</v>
      </c>
      <c r="R1599" s="14">
        <v>1582</v>
      </c>
      <c r="S1599" s="14">
        <f>VLOOKUP(tblSalaries[[#This Row],[clean Country]],Table3[[Country]:[GNI]],2,FALSE)</f>
        <v>3400</v>
      </c>
      <c r="T1599" s="18">
        <f>tblSalaries[[#This Row],[Salary in USD]]/tblSalaries[[#This Row],[PPP GNI]]</f>
        <v>2.5140588264624801</v>
      </c>
      <c r="U1599" s="27">
        <f>IF(ISNUMBER(VLOOKUP(tblSalaries[[#This Row],[clean Country]],calc!$B$22:$C$127,2,TRUE)),tblSalaries[[#This Row],[Salary in USD]],0.001)</f>
        <v>8547.8000099724322</v>
      </c>
    </row>
    <row r="1600" spans="2:21" ht="15" customHeight="1" x14ac:dyDescent="0.25">
      <c r="B1600" s="6" t="s">
        <v>2659</v>
      </c>
      <c r="C1600" s="7">
        <v>41055.525613425925</v>
      </c>
      <c r="D1600" s="8" t="s">
        <v>766</v>
      </c>
      <c r="E1600" s="6">
        <v>480000</v>
      </c>
      <c r="F1600" s="6" t="s">
        <v>40</v>
      </c>
      <c r="G1600" s="9">
        <f>tblSalaries[[#This Row],[clean Salary (in local currency)]]*VLOOKUP(tblSalaries[[#This Row],[Currency]],tblXrate[],2,FALSE)</f>
        <v>8547.8000099724322</v>
      </c>
      <c r="H1600" s="6" t="s">
        <v>767</v>
      </c>
      <c r="I1600" s="6" t="s">
        <v>52</v>
      </c>
      <c r="J1600" s="6" t="s">
        <v>8</v>
      </c>
      <c r="K1600" s="6" t="str">
        <f>VLOOKUP(tblSalaries[[#This Row],[Where do you work]],tblCountries[[Actual]:[Mapping]],2,FALSE)</f>
        <v>India</v>
      </c>
      <c r="L1600" s="6" t="str">
        <f>VLOOKUP(tblSalaries[[#This Row],[clean Country]],tblCountries[[Mapping]:[Region]],2,FALSE)</f>
        <v>Asia</v>
      </c>
      <c r="M1600" s="6">
        <f>VLOOKUP(tblSalaries[[#This Row],[clean Country]],tblCountries[[Mapping]:[geo_latitude]],3,FALSE)</f>
        <v>79.718824157759499</v>
      </c>
      <c r="N1600" s="6">
        <f>VLOOKUP(tblSalaries[[#This Row],[clean Country]],tblCountries[[Mapping]:[geo_latitude]],4,FALSE)</f>
        <v>22.134914550529199</v>
      </c>
      <c r="O1600" s="6" t="s">
        <v>18</v>
      </c>
      <c r="P1600" s="6">
        <v>8</v>
      </c>
      <c r="Q1600" s="6" t="str">
        <f>IF(tblSalaries[[#This Row],[Years of Experience]]&lt;5,"&lt;5",IF(tblSalaries[[#This Row],[Years of Experience]]&lt;10,"&lt;10",IF(tblSalaries[[#This Row],[Years of Experience]]&lt;15,"&lt;15",IF(tblSalaries[[#This Row],[Years of Experience]]&lt;20,"&lt;20"," &gt;20"))))</f>
        <v>&lt;10</v>
      </c>
      <c r="R1600" s="14">
        <v>1583</v>
      </c>
      <c r="S1600" s="14">
        <f>VLOOKUP(tblSalaries[[#This Row],[clean Country]],Table3[[Country]:[GNI]],2,FALSE)</f>
        <v>3400</v>
      </c>
      <c r="T1600" s="18">
        <f>tblSalaries[[#This Row],[Salary in USD]]/tblSalaries[[#This Row],[PPP GNI]]</f>
        <v>2.5140588264624801</v>
      </c>
      <c r="U1600" s="27">
        <f>IF(ISNUMBER(VLOOKUP(tblSalaries[[#This Row],[clean Country]],calc!$B$22:$C$127,2,TRUE)),tblSalaries[[#This Row],[Salary in USD]],0.001)</f>
        <v>8547.8000099724322</v>
      </c>
    </row>
    <row r="1601" spans="2:21" ht="15" customHeight="1" x14ac:dyDescent="0.25">
      <c r="B1601" s="6" t="s">
        <v>2702</v>
      </c>
      <c r="C1601" s="7">
        <v>41055.590868055559</v>
      </c>
      <c r="D1601" s="8" t="s">
        <v>812</v>
      </c>
      <c r="E1601" s="6">
        <v>480000</v>
      </c>
      <c r="F1601" s="6" t="s">
        <v>40</v>
      </c>
      <c r="G1601" s="9">
        <f>tblSalaries[[#This Row],[clean Salary (in local currency)]]*VLOOKUP(tblSalaries[[#This Row],[Currency]],tblXrate[],2,FALSE)</f>
        <v>8547.8000099724322</v>
      </c>
      <c r="H1601" s="6" t="s">
        <v>207</v>
      </c>
      <c r="I1601" s="6" t="s">
        <v>20</v>
      </c>
      <c r="J1601" s="6" t="s">
        <v>8</v>
      </c>
      <c r="K1601" s="6" t="str">
        <f>VLOOKUP(tblSalaries[[#This Row],[Where do you work]],tblCountries[[Actual]:[Mapping]],2,FALSE)</f>
        <v>India</v>
      </c>
      <c r="L1601" s="6" t="str">
        <f>VLOOKUP(tblSalaries[[#This Row],[clean Country]],tblCountries[[Mapping]:[Region]],2,FALSE)</f>
        <v>Asia</v>
      </c>
      <c r="M1601" s="6">
        <f>VLOOKUP(tblSalaries[[#This Row],[clean Country]],tblCountries[[Mapping]:[geo_latitude]],3,FALSE)</f>
        <v>79.718824157759499</v>
      </c>
      <c r="N1601" s="6">
        <f>VLOOKUP(tblSalaries[[#This Row],[clean Country]],tblCountries[[Mapping]:[geo_latitude]],4,FALSE)</f>
        <v>22.134914550529199</v>
      </c>
      <c r="O1601" s="6" t="s">
        <v>9</v>
      </c>
      <c r="P1601" s="6">
        <v>4</v>
      </c>
      <c r="Q1601" s="6" t="str">
        <f>IF(tblSalaries[[#This Row],[Years of Experience]]&lt;5,"&lt;5",IF(tblSalaries[[#This Row],[Years of Experience]]&lt;10,"&lt;10",IF(tblSalaries[[#This Row],[Years of Experience]]&lt;15,"&lt;15",IF(tblSalaries[[#This Row],[Years of Experience]]&lt;20,"&lt;20"," &gt;20"))))</f>
        <v>&lt;5</v>
      </c>
      <c r="R1601" s="14">
        <v>1584</v>
      </c>
      <c r="S1601" s="14">
        <f>VLOOKUP(tblSalaries[[#This Row],[clean Country]],Table3[[Country]:[GNI]],2,FALSE)</f>
        <v>3400</v>
      </c>
      <c r="T1601" s="18">
        <f>tblSalaries[[#This Row],[Salary in USD]]/tblSalaries[[#This Row],[PPP GNI]]</f>
        <v>2.5140588264624801</v>
      </c>
      <c r="U1601" s="27">
        <f>IF(ISNUMBER(VLOOKUP(tblSalaries[[#This Row],[clean Country]],calc!$B$22:$C$127,2,TRUE)),tblSalaries[[#This Row],[Salary in USD]],0.001)</f>
        <v>8547.8000099724322</v>
      </c>
    </row>
    <row r="1602" spans="2:21" ht="15" customHeight="1" x14ac:dyDescent="0.25">
      <c r="B1602" s="6" t="s">
        <v>2723</v>
      </c>
      <c r="C1602" s="7">
        <v>41055.629166666666</v>
      </c>
      <c r="D1602" s="8">
        <v>4.8</v>
      </c>
      <c r="E1602" s="6">
        <v>480000</v>
      </c>
      <c r="F1602" s="6" t="s">
        <v>40</v>
      </c>
      <c r="G1602" s="9">
        <f>tblSalaries[[#This Row],[clean Salary (in local currency)]]*VLOOKUP(tblSalaries[[#This Row],[Currency]],tblXrate[],2,FALSE)</f>
        <v>8547.8000099724322</v>
      </c>
      <c r="H1602" s="6" t="s">
        <v>837</v>
      </c>
      <c r="I1602" s="6" t="s">
        <v>20</v>
      </c>
      <c r="J1602" s="6" t="s">
        <v>8</v>
      </c>
      <c r="K1602" s="6" t="str">
        <f>VLOOKUP(tblSalaries[[#This Row],[Where do you work]],tblCountries[[Actual]:[Mapping]],2,FALSE)</f>
        <v>India</v>
      </c>
      <c r="L1602" s="6" t="str">
        <f>VLOOKUP(tblSalaries[[#This Row],[clean Country]],tblCountries[[Mapping]:[Region]],2,FALSE)</f>
        <v>Asia</v>
      </c>
      <c r="M1602" s="6">
        <f>VLOOKUP(tblSalaries[[#This Row],[clean Country]],tblCountries[[Mapping]:[geo_latitude]],3,FALSE)</f>
        <v>79.718824157759499</v>
      </c>
      <c r="N1602" s="6">
        <f>VLOOKUP(tblSalaries[[#This Row],[clean Country]],tblCountries[[Mapping]:[geo_latitude]],4,FALSE)</f>
        <v>22.134914550529199</v>
      </c>
      <c r="O1602" s="6" t="s">
        <v>18</v>
      </c>
      <c r="P1602" s="6">
        <v>3.5</v>
      </c>
      <c r="Q1602" s="6" t="str">
        <f>IF(tblSalaries[[#This Row],[Years of Experience]]&lt;5,"&lt;5",IF(tblSalaries[[#This Row],[Years of Experience]]&lt;10,"&lt;10",IF(tblSalaries[[#This Row],[Years of Experience]]&lt;15,"&lt;15",IF(tblSalaries[[#This Row],[Years of Experience]]&lt;20,"&lt;20"," &gt;20"))))</f>
        <v>&lt;5</v>
      </c>
      <c r="R1602" s="14">
        <v>1585</v>
      </c>
      <c r="S1602" s="14">
        <f>VLOOKUP(tblSalaries[[#This Row],[clean Country]],Table3[[Country]:[GNI]],2,FALSE)</f>
        <v>3400</v>
      </c>
      <c r="T1602" s="18">
        <f>tblSalaries[[#This Row],[Salary in USD]]/tblSalaries[[#This Row],[PPP GNI]]</f>
        <v>2.5140588264624801</v>
      </c>
      <c r="U1602" s="27">
        <f>IF(ISNUMBER(VLOOKUP(tblSalaries[[#This Row],[clean Country]],calc!$B$22:$C$127,2,TRUE)),tblSalaries[[#This Row],[Salary in USD]],0.001)</f>
        <v>8547.8000099724322</v>
      </c>
    </row>
    <row r="1603" spans="2:21" ht="15" customHeight="1" x14ac:dyDescent="0.25">
      <c r="B1603" s="6" t="s">
        <v>2772</v>
      </c>
      <c r="C1603" s="7">
        <v>41055.778831018521</v>
      </c>
      <c r="D1603" s="8" t="s">
        <v>896</v>
      </c>
      <c r="E1603" s="6">
        <v>480000</v>
      </c>
      <c r="F1603" s="6" t="s">
        <v>40</v>
      </c>
      <c r="G1603" s="9">
        <f>tblSalaries[[#This Row],[clean Salary (in local currency)]]*VLOOKUP(tblSalaries[[#This Row],[Currency]],tblXrate[],2,FALSE)</f>
        <v>8547.8000099724322</v>
      </c>
      <c r="H1603" s="6" t="s">
        <v>897</v>
      </c>
      <c r="I1603" s="6" t="s">
        <v>52</v>
      </c>
      <c r="J1603" s="6" t="s">
        <v>8</v>
      </c>
      <c r="K1603" s="6" t="str">
        <f>VLOOKUP(tblSalaries[[#This Row],[Where do you work]],tblCountries[[Actual]:[Mapping]],2,FALSE)</f>
        <v>India</v>
      </c>
      <c r="L1603" s="6" t="str">
        <f>VLOOKUP(tblSalaries[[#This Row],[clean Country]],tblCountries[[Mapping]:[Region]],2,FALSE)</f>
        <v>Asia</v>
      </c>
      <c r="M1603" s="6">
        <f>VLOOKUP(tblSalaries[[#This Row],[clean Country]],tblCountries[[Mapping]:[geo_latitude]],3,FALSE)</f>
        <v>79.718824157759499</v>
      </c>
      <c r="N1603" s="6">
        <f>VLOOKUP(tblSalaries[[#This Row],[clean Country]],tblCountries[[Mapping]:[geo_latitude]],4,FALSE)</f>
        <v>22.134914550529199</v>
      </c>
      <c r="O1603" s="6" t="s">
        <v>9</v>
      </c>
      <c r="P1603" s="6">
        <v>11</v>
      </c>
      <c r="Q1603" s="6" t="str">
        <f>IF(tblSalaries[[#This Row],[Years of Experience]]&lt;5,"&lt;5",IF(tblSalaries[[#This Row],[Years of Experience]]&lt;10,"&lt;10",IF(tblSalaries[[#This Row],[Years of Experience]]&lt;15,"&lt;15",IF(tblSalaries[[#This Row],[Years of Experience]]&lt;20,"&lt;20"," &gt;20"))))</f>
        <v>&lt;15</v>
      </c>
      <c r="R1603" s="14">
        <v>1586</v>
      </c>
      <c r="S1603" s="14">
        <f>VLOOKUP(tblSalaries[[#This Row],[clean Country]],Table3[[Country]:[GNI]],2,FALSE)</f>
        <v>3400</v>
      </c>
      <c r="T1603" s="18">
        <f>tblSalaries[[#This Row],[Salary in USD]]/tblSalaries[[#This Row],[PPP GNI]]</f>
        <v>2.5140588264624801</v>
      </c>
      <c r="U1603" s="27">
        <f>IF(ISNUMBER(VLOOKUP(tblSalaries[[#This Row],[clean Country]],calc!$B$22:$C$127,2,TRUE)),tblSalaries[[#This Row],[Salary in USD]],0.001)</f>
        <v>8547.8000099724322</v>
      </c>
    </row>
    <row r="1604" spans="2:21" ht="15" customHeight="1" x14ac:dyDescent="0.25">
      <c r="B1604" s="6" t="s">
        <v>2933</v>
      </c>
      <c r="C1604" s="7">
        <v>41057.020092592589</v>
      </c>
      <c r="D1604" s="8" t="s">
        <v>896</v>
      </c>
      <c r="E1604" s="6">
        <v>480000</v>
      </c>
      <c r="F1604" s="6" t="s">
        <v>40</v>
      </c>
      <c r="G1604" s="9">
        <f>tblSalaries[[#This Row],[clean Salary (in local currency)]]*VLOOKUP(tblSalaries[[#This Row],[Currency]],tblXrate[],2,FALSE)</f>
        <v>8547.8000099724322</v>
      </c>
      <c r="H1604" s="6" t="s">
        <v>52</v>
      </c>
      <c r="I1604" s="6" t="s">
        <v>52</v>
      </c>
      <c r="J1604" s="6" t="s">
        <v>8</v>
      </c>
      <c r="K1604" s="6" t="str">
        <f>VLOOKUP(tblSalaries[[#This Row],[Where do you work]],tblCountries[[Actual]:[Mapping]],2,FALSE)</f>
        <v>India</v>
      </c>
      <c r="L1604" s="6" t="str">
        <f>VLOOKUP(tblSalaries[[#This Row],[clean Country]],tblCountries[[Mapping]:[Region]],2,FALSE)</f>
        <v>Asia</v>
      </c>
      <c r="M1604" s="6">
        <f>VLOOKUP(tblSalaries[[#This Row],[clean Country]],tblCountries[[Mapping]:[geo_latitude]],3,FALSE)</f>
        <v>79.718824157759499</v>
      </c>
      <c r="N1604" s="6">
        <f>VLOOKUP(tblSalaries[[#This Row],[clean Country]],tblCountries[[Mapping]:[geo_latitude]],4,FALSE)</f>
        <v>22.134914550529199</v>
      </c>
      <c r="O1604" s="6" t="s">
        <v>18</v>
      </c>
      <c r="P1604" s="6">
        <v>2</v>
      </c>
      <c r="Q1604" s="6" t="str">
        <f>IF(tblSalaries[[#This Row],[Years of Experience]]&lt;5,"&lt;5",IF(tblSalaries[[#This Row],[Years of Experience]]&lt;10,"&lt;10",IF(tblSalaries[[#This Row],[Years of Experience]]&lt;15,"&lt;15",IF(tblSalaries[[#This Row],[Years of Experience]]&lt;20,"&lt;20"," &gt;20"))))</f>
        <v>&lt;5</v>
      </c>
      <c r="R1604" s="14">
        <v>1587</v>
      </c>
      <c r="S1604" s="14">
        <f>VLOOKUP(tblSalaries[[#This Row],[clean Country]],Table3[[Country]:[GNI]],2,FALSE)</f>
        <v>3400</v>
      </c>
      <c r="T1604" s="18">
        <f>tblSalaries[[#This Row],[Salary in USD]]/tblSalaries[[#This Row],[PPP GNI]]</f>
        <v>2.5140588264624801</v>
      </c>
      <c r="U1604" s="27">
        <f>IF(ISNUMBER(VLOOKUP(tblSalaries[[#This Row],[clean Country]],calc!$B$22:$C$127,2,TRUE)),tblSalaries[[#This Row],[Salary in USD]],0.001)</f>
        <v>8547.8000099724322</v>
      </c>
    </row>
    <row r="1605" spans="2:21" ht="15" customHeight="1" x14ac:dyDescent="0.25">
      <c r="B1605" s="6" t="s">
        <v>3182</v>
      </c>
      <c r="C1605" s="7">
        <v>41057.994930555556</v>
      </c>
      <c r="D1605" s="8">
        <v>480000</v>
      </c>
      <c r="E1605" s="6">
        <v>480000</v>
      </c>
      <c r="F1605" s="6" t="s">
        <v>40</v>
      </c>
      <c r="G1605" s="9">
        <f>tblSalaries[[#This Row],[clean Salary (in local currency)]]*VLOOKUP(tblSalaries[[#This Row],[Currency]],tblXrate[],2,FALSE)</f>
        <v>8547.8000099724322</v>
      </c>
      <c r="H1605" s="6" t="s">
        <v>1352</v>
      </c>
      <c r="I1605" s="6" t="s">
        <v>356</v>
      </c>
      <c r="J1605" s="6" t="s">
        <v>8</v>
      </c>
      <c r="K1605" s="6" t="str">
        <f>VLOOKUP(tblSalaries[[#This Row],[Where do you work]],tblCountries[[Actual]:[Mapping]],2,FALSE)</f>
        <v>India</v>
      </c>
      <c r="L1605" s="6" t="str">
        <f>VLOOKUP(tblSalaries[[#This Row],[clean Country]],tblCountries[[Mapping]:[Region]],2,FALSE)</f>
        <v>Asia</v>
      </c>
      <c r="M1605" s="6">
        <f>VLOOKUP(tblSalaries[[#This Row],[clean Country]],tblCountries[[Mapping]:[geo_latitude]],3,FALSE)</f>
        <v>79.718824157759499</v>
      </c>
      <c r="N1605" s="6">
        <f>VLOOKUP(tblSalaries[[#This Row],[clean Country]],tblCountries[[Mapping]:[geo_latitude]],4,FALSE)</f>
        <v>22.134914550529199</v>
      </c>
      <c r="O1605" s="6" t="s">
        <v>13</v>
      </c>
      <c r="P1605" s="6">
        <v>15</v>
      </c>
      <c r="Q1605" s="6" t="str">
        <f>IF(tblSalaries[[#This Row],[Years of Experience]]&lt;5,"&lt;5",IF(tblSalaries[[#This Row],[Years of Experience]]&lt;10,"&lt;10",IF(tblSalaries[[#This Row],[Years of Experience]]&lt;15,"&lt;15",IF(tblSalaries[[#This Row],[Years of Experience]]&lt;20,"&lt;20"," &gt;20"))))</f>
        <v>&lt;20</v>
      </c>
      <c r="R1605" s="14">
        <v>1588</v>
      </c>
      <c r="S1605" s="14">
        <f>VLOOKUP(tblSalaries[[#This Row],[clean Country]],Table3[[Country]:[GNI]],2,FALSE)</f>
        <v>3400</v>
      </c>
      <c r="T1605" s="18">
        <f>tblSalaries[[#This Row],[Salary in USD]]/tblSalaries[[#This Row],[PPP GNI]]</f>
        <v>2.5140588264624801</v>
      </c>
      <c r="U1605" s="27">
        <f>IF(ISNUMBER(VLOOKUP(tblSalaries[[#This Row],[clean Country]],calc!$B$22:$C$127,2,TRUE)),tblSalaries[[#This Row],[Salary in USD]],0.001)</f>
        <v>8547.8000099724322</v>
      </c>
    </row>
    <row r="1606" spans="2:21" ht="15" customHeight="1" x14ac:dyDescent="0.25">
      <c r="B1606" s="6" t="s">
        <v>3424</v>
      </c>
      <c r="C1606" s="7">
        <v>41059.517627314817</v>
      </c>
      <c r="D1606" s="8">
        <v>480000</v>
      </c>
      <c r="E1606" s="6">
        <v>480000</v>
      </c>
      <c r="F1606" s="6" t="s">
        <v>40</v>
      </c>
      <c r="G1606" s="9">
        <f>tblSalaries[[#This Row],[clean Salary (in local currency)]]*VLOOKUP(tblSalaries[[#This Row],[Currency]],tblXrate[],2,FALSE)</f>
        <v>8547.8000099724322</v>
      </c>
      <c r="H1606" s="6" t="s">
        <v>1324</v>
      </c>
      <c r="I1606" s="6" t="s">
        <v>20</v>
      </c>
      <c r="J1606" s="6" t="s">
        <v>8</v>
      </c>
      <c r="K1606" s="6" t="str">
        <f>VLOOKUP(tblSalaries[[#This Row],[Where do you work]],tblCountries[[Actual]:[Mapping]],2,FALSE)</f>
        <v>India</v>
      </c>
      <c r="L1606" s="6" t="str">
        <f>VLOOKUP(tblSalaries[[#This Row],[clean Country]],tblCountries[[Mapping]:[Region]],2,FALSE)</f>
        <v>Asia</v>
      </c>
      <c r="M1606" s="6">
        <f>VLOOKUP(tblSalaries[[#This Row],[clean Country]],tblCountries[[Mapping]:[geo_latitude]],3,FALSE)</f>
        <v>79.718824157759499</v>
      </c>
      <c r="N1606" s="6">
        <f>VLOOKUP(tblSalaries[[#This Row],[clean Country]],tblCountries[[Mapping]:[geo_latitude]],4,FALSE)</f>
        <v>22.134914550529199</v>
      </c>
      <c r="O1606" s="6" t="s">
        <v>9</v>
      </c>
      <c r="P1606" s="6">
        <v>7</v>
      </c>
      <c r="Q1606" s="6" t="str">
        <f>IF(tblSalaries[[#This Row],[Years of Experience]]&lt;5,"&lt;5",IF(tblSalaries[[#This Row],[Years of Experience]]&lt;10,"&lt;10",IF(tblSalaries[[#This Row],[Years of Experience]]&lt;15,"&lt;15",IF(tblSalaries[[#This Row],[Years of Experience]]&lt;20,"&lt;20"," &gt;20"))))</f>
        <v>&lt;10</v>
      </c>
      <c r="R1606" s="14">
        <v>1589</v>
      </c>
      <c r="S1606" s="14">
        <f>VLOOKUP(tblSalaries[[#This Row],[clean Country]],Table3[[Country]:[GNI]],2,FALSE)</f>
        <v>3400</v>
      </c>
      <c r="T1606" s="18">
        <f>tblSalaries[[#This Row],[Salary in USD]]/tblSalaries[[#This Row],[PPP GNI]]</f>
        <v>2.5140588264624801</v>
      </c>
      <c r="U1606" s="27">
        <f>IF(ISNUMBER(VLOOKUP(tblSalaries[[#This Row],[clean Country]],calc!$B$22:$C$127,2,TRUE)),tblSalaries[[#This Row],[Salary in USD]],0.001)</f>
        <v>8547.8000099724322</v>
      </c>
    </row>
    <row r="1607" spans="2:21" ht="15" customHeight="1" x14ac:dyDescent="0.25">
      <c r="B1607" s="6" t="s">
        <v>3754</v>
      </c>
      <c r="C1607" s="7">
        <v>41071.709699074076</v>
      </c>
      <c r="D1607" s="8" t="s">
        <v>766</v>
      </c>
      <c r="E1607" s="6">
        <v>480000</v>
      </c>
      <c r="F1607" s="6" t="s">
        <v>40</v>
      </c>
      <c r="G1607" s="9">
        <f>tblSalaries[[#This Row],[clean Salary (in local currency)]]*VLOOKUP(tblSalaries[[#This Row],[Currency]],tblXrate[],2,FALSE)</f>
        <v>8547.8000099724322</v>
      </c>
      <c r="H1607" s="6" t="s">
        <v>1904</v>
      </c>
      <c r="I1607" s="6" t="s">
        <v>20</v>
      </c>
      <c r="J1607" s="6" t="s">
        <v>8</v>
      </c>
      <c r="K1607" s="6" t="str">
        <f>VLOOKUP(tblSalaries[[#This Row],[Where do you work]],tblCountries[[Actual]:[Mapping]],2,FALSE)</f>
        <v>India</v>
      </c>
      <c r="L1607" s="6" t="str">
        <f>VLOOKUP(tblSalaries[[#This Row],[clean Country]],tblCountries[[Mapping]:[Region]],2,FALSE)</f>
        <v>Asia</v>
      </c>
      <c r="M1607" s="6">
        <f>VLOOKUP(tblSalaries[[#This Row],[clean Country]],tblCountries[[Mapping]:[geo_latitude]],3,FALSE)</f>
        <v>79.718824157759499</v>
      </c>
      <c r="N1607" s="6">
        <f>VLOOKUP(tblSalaries[[#This Row],[clean Country]],tblCountries[[Mapping]:[geo_latitude]],4,FALSE)</f>
        <v>22.134914550529199</v>
      </c>
      <c r="O1607" s="6" t="s">
        <v>9</v>
      </c>
      <c r="P1607" s="6">
        <v>1</v>
      </c>
      <c r="Q1607" s="6" t="str">
        <f>IF(tblSalaries[[#This Row],[Years of Experience]]&lt;5,"&lt;5",IF(tblSalaries[[#This Row],[Years of Experience]]&lt;10,"&lt;10",IF(tblSalaries[[#This Row],[Years of Experience]]&lt;15,"&lt;15",IF(tblSalaries[[#This Row],[Years of Experience]]&lt;20,"&lt;20"," &gt;20"))))</f>
        <v>&lt;5</v>
      </c>
      <c r="R1607" s="14">
        <v>1590</v>
      </c>
      <c r="S1607" s="14">
        <f>VLOOKUP(tblSalaries[[#This Row],[clean Country]],Table3[[Country]:[GNI]],2,FALSE)</f>
        <v>3400</v>
      </c>
      <c r="T1607" s="18">
        <f>tblSalaries[[#This Row],[Salary in USD]]/tblSalaries[[#This Row],[PPP GNI]]</f>
        <v>2.5140588264624801</v>
      </c>
      <c r="U1607" s="27">
        <f>IF(ISNUMBER(VLOOKUP(tblSalaries[[#This Row],[clean Country]],calc!$B$22:$C$127,2,TRUE)),tblSalaries[[#This Row],[Salary in USD]],0.001)</f>
        <v>8547.8000099724322</v>
      </c>
    </row>
    <row r="1608" spans="2:21" ht="15" customHeight="1" x14ac:dyDescent="0.25">
      <c r="B1608" s="6" t="s">
        <v>2423</v>
      </c>
      <c r="C1608" s="7">
        <v>41055.097395833334</v>
      </c>
      <c r="D1608" s="8" t="s">
        <v>510</v>
      </c>
      <c r="E1608" s="6">
        <v>8500</v>
      </c>
      <c r="F1608" s="6" t="s">
        <v>6</v>
      </c>
      <c r="G1608" s="9">
        <f>tblSalaries[[#This Row],[clean Salary (in local currency)]]*VLOOKUP(tblSalaries[[#This Row],[Currency]],tblXrate[],2,FALSE)</f>
        <v>8500</v>
      </c>
      <c r="H1608" s="6" t="s">
        <v>177</v>
      </c>
      <c r="I1608" s="6" t="s">
        <v>310</v>
      </c>
      <c r="J1608" s="6" t="s">
        <v>73</v>
      </c>
      <c r="K1608" s="6" t="str">
        <f>VLOOKUP(tblSalaries[[#This Row],[Where do you work]],tblCountries[[Actual]:[Mapping]],2,FALSE)</f>
        <v>Romania</v>
      </c>
      <c r="L1608" s="6" t="str">
        <f>VLOOKUP(tblSalaries[[#This Row],[clean Country]],tblCountries[[Mapping]:[Region]],2,FALSE)</f>
        <v>Europe</v>
      </c>
      <c r="M1608" s="6">
        <f>VLOOKUP(tblSalaries[[#This Row],[clean Country]],tblCountries[[Mapping]:[geo_latitude]],3,FALSE)</f>
        <v>25.074970241904701</v>
      </c>
      <c r="N1608" s="6">
        <f>VLOOKUP(tblSalaries[[#This Row],[clean Country]],tblCountries[[Mapping]:[geo_latitude]],4,FALSE)</f>
        <v>45.811115189921601</v>
      </c>
      <c r="O1608" s="6" t="s">
        <v>18</v>
      </c>
      <c r="P1608" s="6"/>
      <c r="Q1608" s="6" t="str">
        <f>IF(tblSalaries[[#This Row],[Years of Experience]]&lt;5,"&lt;5",IF(tblSalaries[[#This Row],[Years of Experience]]&lt;10,"&lt;10",IF(tblSalaries[[#This Row],[Years of Experience]]&lt;15,"&lt;15",IF(tblSalaries[[#This Row],[Years of Experience]]&lt;20,"&lt;20"," &gt;20"))))</f>
        <v>&lt;5</v>
      </c>
      <c r="R1608" s="14">
        <v>1591</v>
      </c>
      <c r="S1608" s="14">
        <f>VLOOKUP(tblSalaries[[#This Row],[clean Country]],Table3[[Country]:[GNI]],2,FALSE)</f>
        <v>14290</v>
      </c>
      <c r="T1608" s="18">
        <f>tblSalaries[[#This Row],[Salary in USD]]/tblSalaries[[#This Row],[PPP GNI]]</f>
        <v>0.59482155353393984</v>
      </c>
      <c r="U1608" s="27">
        <f>IF(ISNUMBER(VLOOKUP(tblSalaries[[#This Row],[clean Country]],calc!$B$22:$C$127,2,TRUE)),tblSalaries[[#This Row],[Salary in USD]],0.001)</f>
        <v>8500</v>
      </c>
    </row>
    <row r="1609" spans="2:21" ht="15" customHeight="1" x14ac:dyDescent="0.25">
      <c r="B1609" s="6" t="s">
        <v>2436</v>
      </c>
      <c r="C1609" s="7">
        <v>41055.107754629629</v>
      </c>
      <c r="D1609" s="8">
        <v>8500</v>
      </c>
      <c r="E1609" s="6">
        <v>8500</v>
      </c>
      <c r="F1609" s="6" t="s">
        <v>6</v>
      </c>
      <c r="G1609" s="9">
        <f>tblSalaries[[#This Row],[clean Salary (in local currency)]]*VLOOKUP(tblSalaries[[#This Row],[Currency]],tblXrate[],2,FALSE)</f>
        <v>8500</v>
      </c>
      <c r="H1609" s="6" t="s">
        <v>528</v>
      </c>
      <c r="I1609" s="6" t="s">
        <v>20</v>
      </c>
      <c r="J1609" s="6" t="s">
        <v>184</v>
      </c>
      <c r="K1609" s="6" t="str">
        <f>VLOOKUP(tblSalaries[[#This Row],[Where do you work]],tblCountries[[Actual]:[Mapping]],2,FALSE)</f>
        <v>Colombia</v>
      </c>
      <c r="L1609" s="6" t="str">
        <f>VLOOKUP(tblSalaries[[#This Row],[clean Country]],tblCountries[[Mapping]:[Region]],2,FALSE)</f>
        <v>Latin America</v>
      </c>
      <c r="M1609" s="6">
        <f>VLOOKUP(tblSalaries[[#This Row],[clean Country]],tblCountries[[Mapping]:[geo_latitude]],3,FALSE)</f>
        <v>-73.784507199999993</v>
      </c>
      <c r="N1609" s="6">
        <f>VLOOKUP(tblSalaries[[#This Row],[clean Country]],tblCountries[[Mapping]:[geo_latitude]],4,FALSE)</f>
        <v>2.8930785999999999</v>
      </c>
      <c r="O1609" s="6" t="s">
        <v>25</v>
      </c>
      <c r="P1609" s="6"/>
      <c r="Q1609" s="6" t="str">
        <f>IF(tblSalaries[[#This Row],[Years of Experience]]&lt;5,"&lt;5",IF(tblSalaries[[#This Row],[Years of Experience]]&lt;10,"&lt;10",IF(tblSalaries[[#This Row],[Years of Experience]]&lt;15,"&lt;15",IF(tblSalaries[[#This Row],[Years of Experience]]&lt;20,"&lt;20"," &gt;20"))))</f>
        <v>&lt;5</v>
      </c>
      <c r="R1609" s="14">
        <v>1592</v>
      </c>
      <c r="S1609" s="14">
        <f>VLOOKUP(tblSalaries[[#This Row],[clean Country]],Table3[[Country]:[GNI]],2,FALSE)</f>
        <v>9060</v>
      </c>
      <c r="T1609" s="18">
        <f>tblSalaries[[#This Row],[Salary in USD]]/tblSalaries[[#This Row],[PPP GNI]]</f>
        <v>0.9381898454746137</v>
      </c>
      <c r="U1609" s="27">
        <f>IF(ISNUMBER(VLOOKUP(tblSalaries[[#This Row],[clean Country]],calc!$B$22:$C$127,2,TRUE)),tblSalaries[[#This Row],[Salary in USD]],0.001)</f>
        <v>8500</v>
      </c>
    </row>
    <row r="1610" spans="2:21" ht="15" customHeight="1" x14ac:dyDescent="0.25">
      <c r="B1610" s="6" t="s">
        <v>3027</v>
      </c>
      <c r="C1610" s="7">
        <v>41057.570520833331</v>
      </c>
      <c r="D1610" s="8">
        <v>476000</v>
      </c>
      <c r="E1610" s="6">
        <v>476000</v>
      </c>
      <c r="F1610" s="6" t="s">
        <v>40</v>
      </c>
      <c r="G1610" s="9">
        <f>tblSalaries[[#This Row],[clean Salary (in local currency)]]*VLOOKUP(tblSalaries[[#This Row],[Currency]],tblXrate[],2,FALSE)</f>
        <v>8476.5683432226633</v>
      </c>
      <c r="H1610" s="6" t="s">
        <v>1181</v>
      </c>
      <c r="I1610" s="6" t="s">
        <v>3999</v>
      </c>
      <c r="J1610" s="6" t="s">
        <v>8</v>
      </c>
      <c r="K1610" s="6" t="str">
        <f>VLOOKUP(tblSalaries[[#This Row],[Where do you work]],tblCountries[[Actual]:[Mapping]],2,FALSE)</f>
        <v>India</v>
      </c>
      <c r="L1610" s="6" t="str">
        <f>VLOOKUP(tblSalaries[[#This Row],[clean Country]],tblCountries[[Mapping]:[Region]],2,FALSE)</f>
        <v>Asia</v>
      </c>
      <c r="M1610" s="6">
        <f>VLOOKUP(tblSalaries[[#This Row],[clean Country]],tblCountries[[Mapping]:[geo_latitude]],3,FALSE)</f>
        <v>79.718824157759499</v>
      </c>
      <c r="N1610" s="6">
        <f>VLOOKUP(tblSalaries[[#This Row],[clean Country]],tblCountries[[Mapping]:[geo_latitude]],4,FALSE)</f>
        <v>22.134914550529199</v>
      </c>
      <c r="O1610" s="6" t="s">
        <v>9</v>
      </c>
      <c r="P1610" s="6">
        <v>8</v>
      </c>
      <c r="Q1610" s="6" t="str">
        <f>IF(tblSalaries[[#This Row],[Years of Experience]]&lt;5,"&lt;5",IF(tblSalaries[[#This Row],[Years of Experience]]&lt;10,"&lt;10",IF(tblSalaries[[#This Row],[Years of Experience]]&lt;15,"&lt;15",IF(tblSalaries[[#This Row],[Years of Experience]]&lt;20,"&lt;20"," &gt;20"))))</f>
        <v>&lt;10</v>
      </c>
      <c r="R1610" s="14">
        <v>1593</v>
      </c>
      <c r="S1610" s="14">
        <f>VLOOKUP(tblSalaries[[#This Row],[clean Country]],Table3[[Country]:[GNI]],2,FALSE)</f>
        <v>3400</v>
      </c>
      <c r="T1610" s="18">
        <f>tblSalaries[[#This Row],[Salary in USD]]/tblSalaries[[#This Row],[PPP GNI]]</f>
        <v>2.4931083362419599</v>
      </c>
      <c r="U1610" s="27">
        <f>IF(ISNUMBER(VLOOKUP(tblSalaries[[#This Row],[clean Country]],calc!$B$22:$C$127,2,TRUE)),tblSalaries[[#This Row],[Salary in USD]],0.001)</f>
        <v>8476.5683432226633</v>
      </c>
    </row>
    <row r="1611" spans="2:21" ht="15" customHeight="1" x14ac:dyDescent="0.25">
      <c r="B1611" s="6" t="s">
        <v>2507</v>
      </c>
      <c r="C1611" s="7">
        <v>41055.176701388889</v>
      </c>
      <c r="D1611" s="8">
        <v>8400</v>
      </c>
      <c r="E1611" s="6">
        <v>8400</v>
      </c>
      <c r="F1611" s="6" t="s">
        <v>6</v>
      </c>
      <c r="G1611" s="9">
        <f>tblSalaries[[#This Row],[clean Salary (in local currency)]]*VLOOKUP(tblSalaries[[#This Row],[Currency]],tblXrate[],2,FALSE)</f>
        <v>8400</v>
      </c>
      <c r="H1611" s="6" t="s">
        <v>52</v>
      </c>
      <c r="I1611" s="6" t="s">
        <v>52</v>
      </c>
      <c r="J1611" s="6" t="s">
        <v>8</v>
      </c>
      <c r="K1611" s="6" t="str">
        <f>VLOOKUP(tblSalaries[[#This Row],[Where do you work]],tblCountries[[Actual]:[Mapping]],2,FALSE)</f>
        <v>India</v>
      </c>
      <c r="L1611" s="6" t="str">
        <f>VLOOKUP(tblSalaries[[#This Row],[clean Country]],tblCountries[[Mapping]:[Region]],2,FALSE)</f>
        <v>Asia</v>
      </c>
      <c r="M1611" s="6">
        <f>VLOOKUP(tblSalaries[[#This Row],[clean Country]],tblCountries[[Mapping]:[geo_latitude]],3,FALSE)</f>
        <v>79.718824157759499</v>
      </c>
      <c r="N1611" s="6">
        <f>VLOOKUP(tblSalaries[[#This Row],[clean Country]],tblCountries[[Mapping]:[geo_latitude]],4,FALSE)</f>
        <v>22.134914550529199</v>
      </c>
      <c r="O1611" s="6" t="s">
        <v>9</v>
      </c>
      <c r="P1611" s="6"/>
      <c r="Q1611" s="6" t="str">
        <f>IF(tblSalaries[[#This Row],[Years of Experience]]&lt;5,"&lt;5",IF(tblSalaries[[#This Row],[Years of Experience]]&lt;10,"&lt;10",IF(tblSalaries[[#This Row],[Years of Experience]]&lt;15,"&lt;15",IF(tblSalaries[[#This Row],[Years of Experience]]&lt;20,"&lt;20"," &gt;20"))))</f>
        <v>&lt;5</v>
      </c>
      <c r="R1611" s="14">
        <v>1594</v>
      </c>
      <c r="S1611" s="14">
        <f>VLOOKUP(tblSalaries[[#This Row],[clean Country]],Table3[[Country]:[GNI]],2,FALSE)</f>
        <v>3400</v>
      </c>
      <c r="T1611" s="18">
        <f>tblSalaries[[#This Row],[Salary in USD]]/tblSalaries[[#This Row],[PPP GNI]]</f>
        <v>2.4705882352941178</v>
      </c>
      <c r="U1611" s="27">
        <f>IF(ISNUMBER(VLOOKUP(tblSalaries[[#This Row],[clean Country]],calc!$B$22:$C$127,2,TRUE)),tblSalaries[[#This Row],[Salary in USD]],0.001)</f>
        <v>8400</v>
      </c>
    </row>
    <row r="1612" spans="2:21" ht="15" customHeight="1" x14ac:dyDescent="0.25">
      <c r="B1612" s="6" t="s">
        <v>2616</v>
      </c>
      <c r="C1612" s="7">
        <v>41055.459675925929</v>
      </c>
      <c r="D1612" s="8">
        <v>700</v>
      </c>
      <c r="E1612" s="6">
        <v>8400</v>
      </c>
      <c r="F1612" s="6" t="s">
        <v>6</v>
      </c>
      <c r="G1612" s="9">
        <f>tblSalaries[[#This Row],[clean Salary (in local currency)]]*VLOOKUP(tblSalaries[[#This Row],[Currency]],tblXrate[],2,FALSE)</f>
        <v>8400</v>
      </c>
      <c r="H1612" s="6" t="s">
        <v>722</v>
      </c>
      <c r="I1612" s="6" t="s">
        <v>52</v>
      </c>
      <c r="J1612" s="6" t="s">
        <v>8</v>
      </c>
      <c r="K1612" s="6" t="str">
        <f>VLOOKUP(tblSalaries[[#This Row],[Where do you work]],tblCountries[[Actual]:[Mapping]],2,FALSE)</f>
        <v>India</v>
      </c>
      <c r="L1612" s="6" t="str">
        <f>VLOOKUP(tblSalaries[[#This Row],[clean Country]],tblCountries[[Mapping]:[Region]],2,FALSE)</f>
        <v>Asia</v>
      </c>
      <c r="M1612" s="6">
        <f>VLOOKUP(tblSalaries[[#This Row],[clean Country]],tblCountries[[Mapping]:[geo_latitude]],3,FALSE)</f>
        <v>79.718824157759499</v>
      </c>
      <c r="N1612" s="6">
        <f>VLOOKUP(tblSalaries[[#This Row],[clean Country]],tblCountries[[Mapping]:[geo_latitude]],4,FALSE)</f>
        <v>22.134914550529199</v>
      </c>
      <c r="O1612" s="6" t="s">
        <v>13</v>
      </c>
      <c r="P1612" s="6">
        <v>26</v>
      </c>
      <c r="Q1612" s="6" t="str">
        <f>IF(tblSalaries[[#This Row],[Years of Experience]]&lt;5,"&lt;5",IF(tblSalaries[[#This Row],[Years of Experience]]&lt;10,"&lt;10",IF(tblSalaries[[#This Row],[Years of Experience]]&lt;15,"&lt;15",IF(tblSalaries[[#This Row],[Years of Experience]]&lt;20,"&lt;20"," &gt;20"))))</f>
        <v xml:space="preserve"> &gt;20</v>
      </c>
      <c r="R1612" s="14">
        <v>1595</v>
      </c>
      <c r="S1612" s="14">
        <f>VLOOKUP(tblSalaries[[#This Row],[clean Country]],Table3[[Country]:[GNI]],2,FALSE)</f>
        <v>3400</v>
      </c>
      <c r="T1612" s="18">
        <f>tblSalaries[[#This Row],[Salary in USD]]/tblSalaries[[#This Row],[PPP GNI]]</f>
        <v>2.4705882352941178</v>
      </c>
      <c r="U1612" s="27">
        <f>IF(ISNUMBER(VLOOKUP(tblSalaries[[#This Row],[clean Country]],calc!$B$22:$C$127,2,TRUE)),tblSalaries[[#This Row],[Salary in USD]],0.001)</f>
        <v>8400</v>
      </c>
    </row>
    <row r="1613" spans="2:21" ht="15" customHeight="1" x14ac:dyDescent="0.25">
      <c r="B1613" s="6" t="s">
        <v>3683</v>
      </c>
      <c r="C1613" s="7">
        <v>41066.786145833335</v>
      </c>
      <c r="D1613" s="8">
        <v>700</v>
      </c>
      <c r="E1613" s="6">
        <v>8400</v>
      </c>
      <c r="F1613" s="6" t="s">
        <v>6</v>
      </c>
      <c r="G1613" s="9">
        <f>tblSalaries[[#This Row],[clean Salary (in local currency)]]*VLOOKUP(tblSalaries[[#This Row],[Currency]],tblXrate[],2,FALSE)</f>
        <v>8400</v>
      </c>
      <c r="H1613" s="6" t="s">
        <v>1846</v>
      </c>
      <c r="I1613" s="6" t="s">
        <v>20</v>
      </c>
      <c r="J1613" s="6" t="s">
        <v>997</v>
      </c>
      <c r="K1613" s="6" t="str">
        <f>VLOOKUP(tblSalaries[[#This Row],[Where do you work]],tblCountries[[Actual]:[Mapping]],2,FALSE)</f>
        <v>Indonesia</v>
      </c>
      <c r="L1613" s="6" t="str">
        <f>VLOOKUP(tblSalaries[[#This Row],[clean Country]],tblCountries[[Mapping]:[Region]],2,FALSE)</f>
        <v>Asia</v>
      </c>
      <c r="M1613" s="6">
        <f>VLOOKUP(tblSalaries[[#This Row],[clean Country]],tblCountries[[Mapping]:[geo_latitude]],3,FALSE)</f>
        <v>118.74036008173201</v>
      </c>
      <c r="N1613" s="6">
        <f>VLOOKUP(tblSalaries[[#This Row],[clean Country]],tblCountries[[Mapping]:[geo_latitude]],4,FALSE)</f>
        <v>-3.1759486978616001</v>
      </c>
      <c r="O1613" s="6" t="s">
        <v>9</v>
      </c>
      <c r="P1613" s="6">
        <v>14</v>
      </c>
      <c r="Q1613" s="6" t="str">
        <f>IF(tblSalaries[[#This Row],[Years of Experience]]&lt;5,"&lt;5",IF(tblSalaries[[#This Row],[Years of Experience]]&lt;10,"&lt;10",IF(tblSalaries[[#This Row],[Years of Experience]]&lt;15,"&lt;15",IF(tblSalaries[[#This Row],[Years of Experience]]&lt;20,"&lt;20"," &gt;20"))))</f>
        <v>&lt;15</v>
      </c>
      <c r="R1613" s="14">
        <v>1596</v>
      </c>
      <c r="S1613" s="14">
        <f>VLOOKUP(tblSalaries[[#This Row],[clean Country]],Table3[[Country]:[GNI]],2,FALSE)</f>
        <v>4200</v>
      </c>
      <c r="T1613" s="18">
        <f>tblSalaries[[#This Row],[Salary in USD]]/tblSalaries[[#This Row],[PPP GNI]]</f>
        <v>2</v>
      </c>
      <c r="U1613" s="27">
        <f>IF(ISNUMBER(VLOOKUP(tblSalaries[[#This Row],[clean Country]],calc!$B$22:$C$127,2,TRUE)),tblSalaries[[#This Row],[Salary in USD]],0.001)</f>
        <v>8400</v>
      </c>
    </row>
    <row r="1614" spans="2:21" ht="15" customHeight="1" x14ac:dyDescent="0.25">
      <c r="B1614" s="6" t="s">
        <v>3821</v>
      </c>
      <c r="C1614" s="7">
        <v>41075.629988425928</v>
      </c>
      <c r="D1614" s="8">
        <v>700</v>
      </c>
      <c r="E1614" s="6">
        <v>8400</v>
      </c>
      <c r="F1614" s="6" t="s">
        <v>6</v>
      </c>
      <c r="G1614" s="9">
        <f>tblSalaries[[#This Row],[clean Salary (in local currency)]]*VLOOKUP(tblSalaries[[#This Row],[Currency]],tblXrate[],2,FALSE)</f>
        <v>8400</v>
      </c>
      <c r="H1614" s="6" t="s">
        <v>20</v>
      </c>
      <c r="I1614" s="6" t="s">
        <v>20</v>
      </c>
      <c r="J1614" s="6" t="s">
        <v>1951</v>
      </c>
      <c r="K1614" s="6" t="str">
        <f>VLOOKUP(tblSalaries[[#This Row],[Where do you work]],tblCountries[[Actual]:[Mapping]],2,FALSE)</f>
        <v>Baltic</v>
      </c>
      <c r="L1614" s="6" t="str">
        <f>VLOOKUP(tblSalaries[[#This Row],[clean Country]],tblCountries[[Mapping]:[Region]],2,FALSE)</f>
        <v>Europe</v>
      </c>
      <c r="M1614" s="6">
        <f>VLOOKUP(tblSalaries[[#This Row],[clean Country]],tblCountries[[Mapping]:[geo_latitude]],3,FALSE)</f>
        <v>19.863281000000001</v>
      </c>
      <c r="N1614" s="6">
        <f>VLOOKUP(tblSalaries[[#This Row],[clean Country]],tblCountries[[Mapping]:[geo_latitude]],4,FALSE)</f>
        <v>58.487952</v>
      </c>
      <c r="O1614" s="6" t="s">
        <v>13</v>
      </c>
      <c r="P1614" s="6">
        <v>0.3</v>
      </c>
      <c r="Q1614" s="6" t="str">
        <f>IF(tblSalaries[[#This Row],[Years of Experience]]&lt;5,"&lt;5",IF(tblSalaries[[#This Row],[Years of Experience]]&lt;10,"&lt;10",IF(tblSalaries[[#This Row],[Years of Experience]]&lt;15,"&lt;15",IF(tblSalaries[[#This Row],[Years of Experience]]&lt;20,"&lt;20"," &gt;20"))))</f>
        <v>&lt;5</v>
      </c>
      <c r="R1614" s="14">
        <v>1597</v>
      </c>
      <c r="S1614" s="14" t="e">
        <f>VLOOKUP(tblSalaries[[#This Row],[clean Country]],Table3[[Country]:[GNI]],2,FALSE)</f>
        <v>#N/A</v>
      </c>
      <c r="T1614" s="18" t="e">
        <f>tblSalaries[[#This Row],[Salary in USD]]/tblSalaries[[#This Row],[PPP GNI]]</f>
        <v>#N/A</v>
      </c>
      <c r="U1614" s="27">
        <f>IF(ISNUMBER(VLOOKUP(tblSalaries[[#This Row],[clean Country]],calc!$B$22:$C$127,2,TRUE)),tblSalaries[[#This Row],[Salary in USD]],0.001)</f>
        <v>8400</v>
      </c>
    </row>
    <row r="1615" spans="2:21" ht="15" customHeight="1" x14ac:dyDescent="0.25">
      <c r="B1615" s="6" t="s">
        <v>3878</v>
      </c>
      <c r="C1615" s="7">
        <v>41080.071666666663</v>
      </c>
      <c r="D1615" s="8">
        <v>700</v>
      </c>
      <c r="E1615" s="6">
        <v>8400</v>
      </c>
      <c r="F1615" s="6" t="s">
        <v>6</v>
      </c>
      <c r="G1615" s="9">
        <f>tblSalaries[[#This Row],[clean Salary (in local currency)]]*VLOOKUP(tblSalaries[[#This Row],[Currency]],tblXrate[],2,FALSE)</f>
        <v>8400</v>
      </c>
      <c r="H1615" s="6" t="s">
        <v>931</v>
      </c>
      <c r="I1615" s="6" t="s">
        <v>3999</v>
      </c>
      <c r="J1615" s="6" t="s">
        <v>8</v>
      </c>
      <c r="K1615" s="6" t="str">
        <f>VLOOKUP(tblSalaries[[#This Row],[Where do you work]],tblCountries[[Actual]:[Mapping]],2,FALSE)</f>
        <v>India</v>
      </c>
      <c r="L1615" s="6" t="str">
        <f>VLOOKUP(tblSalaries[[#This Row],[clean Country]],tblCountries[[Mapping]:[Region]],2,FALSE)</f>
        <v>Asia</v>
      </c>
      <c r="M1615" s="6">
        <f>VLOOKUP(tblSalaries[[#This Row],[clean Country]],tblCountries[[Mapping]:[geo_latitude]],3,FALSE)</f>
        <v>79.718824157759499</v>
      </c>
      <c r="N1615" s="6">
        <f>VLOOKUP(tblSalaries[[#This Row],[clean Country]],tblCountries[[Mapping]:[geo_latitude]],4,FALSE)</f>
        <v>22.134914550529199</v>
      </c>
      <c r="O1615" s="6" t="s">
        <v>13</v>
      </c>
      <c r="P1615" s="6">
        <v>6</v>
      </c>
      <c r="Q1615" s="6" t="str">
        <f>IF(tblSalaries[[#This Row],[Years of Experience]]&lt;5,"&lt;5",IF(tblSalaries[[#This Row],[Years of Experience]]&lt;10,"&lt;10",IF(tblSalaries[[#This Row],[Years of Experience]]&lt;15,"&lt;15",IF(tblSalaries[[#This Row],[Years of Experience]]&lt;20,"&lt;20"," &gt;20"))))</f>
        <v>&lt;10</v>
      </c>
      <c r="R1615" s="14">
        <v>1598</v>
      </c>
      <c r="S1615" s="14">
        <f>VLOOKUP(tblSalaries[[#This Row],[clean Country]],Table3[[Country]:[GNI]],2,FALSE)</f>
        <v>3400</v>
      </c>
      <c r="T1615" s="18">
        <f>tblSalaries[[#This Row],[Salary in USD]]/tblSalaries[[#This Row],[PPP GNI]]</f>
        <v>2.4705882352941178</v>
      </c>
      <c r="U1615" s="27">
        <f>IF(ISNUMBER(VLOOKUP(tblSalaries[[#This Row],[clean Country]],calc!$B$22:$C$127,2,TRUE)),tblSalaries[[#This Row],[Salary in USD]],0.001)</f>
        <v>8400</v>
      </c>
    </row>
    <row r="1616" spans="2:21" ht="15" customHeight="1" x14ac:dyDescent="0.25">
      <c r="B1616" s="6" t="s">
        <v>2260</v>
      </c>
      <c r="C1616" s="7">
        <v>41055.046273148146</v>
      </c>
      <c r="D1616" s="8" t="s">
        <v>327</v>
      </c>
      <c r="E1616" s="6">
        <v>470000</v>
      </c>
      <c r="F1616" s="6" t="s">
        <v>40</v>
      </c>
      <c r="G1616" s="9">
        <f>tblSalaries[[#This Row],[clean Salary (in local currency)]]*VLOOKUP(tblSalaries[[#This Row],[Currency]],tblXrate[],2,FALSE)</f>
        <v>8369.7208430980063</v>
      </c>
      <c r="H1616" s="6" t="s">
        <v>328</v>
      </c>
      <c r="I1616" s="6" t="s">
        <v>20</v>
      </c>
      <c r="J1616" s="6" t="s">
        <v>8</v>
      </c>
      <c r="K1616" s="6" t="str">
        <f>VLOOKUP(tblSalaries[[#This Row],[Where do you work]],tblCountries[[Actual]:[Mapping]],2,FALSE)</f>
        <v>India</v>
      </c>
      <c r="L1616" s="6" t="str">
        <f>VLOOKUP(tblSalaries[[#This Row],[clean Country]],tblCountries[[Mapping]:[Region]],2,FALSE)</f>
        <v>Asia</v>
      </c>
      <c r="M1616" s="6">
        <f>VLOOKUP(tblSalaries[[#This Row],[clean Country]],tblCountries[[Mapping]:[geo_latitude]],3,FALSE)</f>
        <v>79.718824157759499</v>
      </c>
      <c r="N1616" s="6">
        <f>VLOOKUP(tblSalaries[[#This Row],[clean Country]],tblCountries[[Mapping]:[geo_latitude]],4,FALSE)</f>
        <v>22.134914550529199</v>
      </c>
      <c r="O1616" s="6" t="s">
        <v>13</v>
      </c>
      <c r="P1616" s="6"/>
      <c r="Q1616" s="6" t="str">
        <f>IF(tblSalaries[[#This Row],[Years of Experience]]&lt;5,"&lt;5",IF(tblSalaries[[#This Row],[Years of Experience]]&lt;10,"&lt;10",IF(tblSalaries[[#This Row],[Years of Experience]]&lt;15,"&lt;15",IF(tblSalaries[[#This Row],[Years of Experience]]&lt;20,"&lt;20"," &gt;20"))))</f>
        <v>&lt;5</v>
      </c>
      <c r="R1616" s="14">
        <v>1599</v>
      </c>
      <c r="S1616" s="14">
        <f>VLOOKUP(tblSalaries[[#This Row],[clean Country]],Table3[[Country]:[GNI]],2,FALSE)</f>
        <v>3400</v>
      </c>
      <c r="T1616" s="18">
        <f>tblSalaries[[#This Row],[Salary in USD]]/tblSalaries[[#This Row],[PPP GNI]]</f>
        <v>2.4616826009111783</v>
      </c>
      <c r="U1616" s="27">
        <f>IF(ISNUMBER(VLOOKUP(tblSalaries[[#This Row],[clean Country]],calc!$B$22:$C$127,2,TRUE)),tblSalaries[[#This Row],[Salary in USD]],0.001)</f>
        <v>8369.7208430980063</v>
      </c>
    </row>
    <row r="1617" spans="2:21" ht="15" customHeight="1" x14ac:dyDescent="0.25">
      <c r="B1617" s="6" t="s">
        <v>2672</v>
      </c>
      <c r="C1617" s="7">
        <v>41055.543634259258</v>
      </c>
      <c r="D1617" s="8">
        <v>470000</v>
      </c>
      <c r="E1617" s="6">
        <v>470000</v>
      </c>
      <c r="F1617" s="6" t="s">
        <v>40</v>
      </c>
      <c r="G1617" s="9">
        <f>tblSalaries[[#This Row],[clean Salary (in local currency)]]*VLOOKUP(tblSalaries[[#This Row],[Currency]],tblXrate[],2,FALSE)</f>
        <v>8369.7208430980063</v>
      </c>
      <c r="H1617" s="6" t="s">
        <v>356</v>
      </c>
      <c r="I1617" s="6" t="s">
        <v>356</v>
      </c>
      <c r="J1617" s="6" t="s">
        <v>8</v>
      </c>
      <c r="K1617" s="6" t="str">
        <f>VLOOKUP(tblSalaries[[#This Row],[Where do you work]],tblCountries[[Actual]:[Mapping]],2,FALSE)</f>
        <v>India</v>
      </c>
      <c r="L1617" s="6" t="str">
        <f>VLOOKUP(tblSalaries[[#This Row],[clean Country]],tblCountries[[Mapping]:[Region]],2,FALSE)</f>
        <v>Asia</v>
      </c>
      <c r="M1617" s="6">
        <f>VLOOKUP(tblSalaries[[#This Row],[clean Country]],tblCountries[[Mapping]:[geo_latitude]],3,FALSE)</f>
        <v>79.718824157759499</v>
      </c>
      <c r="N1617" s="6">
        <f>VLOOKUP(tblSalaries[[#This Row],[clean Country]],tblCountries[[Mapping]:[geo_latitude]],4,FALSE)</f>
        <v>22.134914550529199</v>
      </c>
      <c r="O1617" s="6" t="s">
        <v>13</v>
      </c>
      <c r="P1617" s="6">
        <v>4</v>
      </c>
      <c r="Q1617" s="6" t="str">
        <f>IF(tblSalaries[[#This Row],[Years of Experience]]&lt;5,"&lt;5",IF(tblSalaries[[#This Row],[Years of Experience]]&lt;10,"&lt;10",IF(tblSalaries[[#This Row],[Years of Experience]]&lt;15,"&lt;15",IF(tblSalaries[[#This Row],[Years of Experience]]&lt;20,"&lt;20"," &gt;20"))))</f>
        <v>&lt;5</v>
      </c>
      <c r="R1617" s="14">
        <v>1600</v>
      </c>
      <c r="S1617" s="14">
        <f>VLOOKUP(tblSalaries[[#This Row],[clean Country]],Table3[[Country]:[GNI]],2,FALSE)</f>
        <v>3400</v>
      </c>
      <c r="T1617" s="18">
        <f>tblSalaries[[#This Row],[Salary in USD]]/tblSalaries[[#This Row],[PPP GNI]]</f>
        <v>2.4616826009111783</v>
      </c>
      <c r="U1617" s="27">
        <f>IF(ISNUMBER(VLOOKUP(tblSalaries[[#This Row],[clean Country]],calc!$B$22:$C$127,2,TRUE)),tblSalaries[[#This Row],[Salary in USD]],0.001)</f>
        <v>8369.7208430980063</v>
      </c>
    </row>
    <row r="1618" spans="2:21" ht="15" customHeight="1" x14ac:dyDescent="0.25">
      <c r="B1618" s="6" t="s">
        <v>2296</v>
      </c>
      <c r="C1618" s="7">
        <v>41055.054965277777</v>
      </c>
      <c r="D1618" s="8" t="s">
        <v>366</v>
      </c>
      <c r="E1618" s="6">
        <v>450000</v>
      </c>
      <c r="F1618" s="6" t="s">
        <v>40</v>
      </c>
      <c r="G1618" s="9">
        <f>tblSalaries[[#This Row],[clean Salary (in local currency)]]*VLOOKUP(tblSalaries[[#This Row],[Currency]],tblXrate[],2,FALSE)</f>
        <v>8013.5625093491553</v>
      </c>
      <c r="H1618" s="6" t="s">
        <v>207</v>
      </c>
      <c r="I1618" s="6" t="s">
        <v>20</v>
      </c>
      <c r="J1618" s="6" t="s">
        <v>8</v>
      </c>
      <c r="K1618" s="6" t="str">
        <f>VLOOKUP(tblSalaries[[#This Row],[Where do you work]],tblCountries[[Actual]:[Mapping]],2,FALSE)</f>
        <v>India</v>
      </c>
      <c r="L1618" s="6" t="str">
        <f>VLOOKUP(tblSalaries[[#This Row],[clean Country]],tblCountries[[Mapping]:[Region]],2,FALSE)</f>
        <v>Asia</v>
      </c>
      <c r="M1618" s="6">
        <f>VLOOKUP(tblSalaries[[#This Row],[clean Country]],tblCountries[[Mapping]:[geo_latitude]],3,FALSE)</f>
        <v>79.718824157759499</v>
      </c>
      <c r="N1618" s="6">
        <f>VLOOKUP(tblSalaries[[#This Row],[clean Country]],tblCountries[[Mapping]:[geo_latitude]],4,FALSE)</f>
        <v>22.134914550529199</v>
      </c>
      <c r="O1618" s="6" t="s">
        <v>9</v>
      </c>
      <c r="P1618" s="6"/>
      <c r="Q1618" s="6" t="str">
        <f>IF(tblSalaries[[#This Row],[Years of Experience]]&lt;5,"&lt;5",IF(tblSalaries[[#This Row],[Years of Experience]]&lt;10,"&lt;10",IF(tblSalaries[[#This Row],[Years of Experience]]&lt;15,"&lt;15",IF(tblSalaries[[#This Row],[Years of Experience]]&lt;20,"&lt;20"," &gt;20"))))</f>
        <v>&lt;5</v>
      </c>
      <c r="R1618" s="14">
        <v>1601</v>
      </c>
      <c r="S1618" s="14">
        <f>VLOOKUP(tblSalaries[[#This Row],[clean Country]],Table3[[Country]:[GNI]],2,FALSE)</f>
        <v>3400</v>
      </c>
      <c r="T1618" s="18">
        <f>tblSalaries[[#This Row],[Salary in USD]]/tblSalaries[[#This Row],[PPP GNI]]</f>
        <v>2.3569301498085751</v>
      </c>
      <c r="U1618" s="27">
        <f>IF(ISNUMBER(VLOOKUP(tblSalaries[[#This Row],[clean Country]],calc!$B$22:$C$127,2,TRUE)),tblSalaries[[#This Row],[Salary in USD]],0.001)</f>
        <v>8013.5625093491553</v>
      </c>
    </row>
    <row r="1619" spans="2:21" ht="15" customHeight="1" x14ac:dyDescent="0.25">
      <c r="B1619" s="6" t="s">
        <v>2541</v>
      </c>
      <c r="C1619" s="7">
        <v>41055.229108796295</v>
      </c>
      <c r="D1619" s="8">
        <v>450000</v>
      </c>
      <c r="E1619" s="6">
        <v>450000</v>
      </c>
      <c r="F1619" s="6" t="s">
        <v>40</v>
      </c>
      <c r="G1619" s="9">
        <f>tblSalaries[[#This Row],[clean Salary (in local currency)]]*VLOOKUP(tblSalaries[[#This Row],[Currency]],tblXrate[],2,FALSE)</f>
        <v>8013.5625093491553</v>
      </c>
      <c r="H1619" s="6" t="s">
        <v>648</v>
      </c>
      <c r="I1619" s="6" t="s">
        <v>52</v>
      </c>
      <c r="J1619" s="6" t="s">
        <v>8</v>
      </c>
      <c r="K1619" s="6" t="str">
        <f>VLOOKUP(tblSalaries[[#This Row],[Where do you work]],tblCountries[[Actual]:[Mapping]],2,FALSE)</f>
        <v>India</v>
      </c>
      <c r="L1619" s="6" t="str">
        <f>VLOOKUP(tblSalaries[[#This Row],[clean Country]],tblCountries[[Mapping]:[Region]],2,FALSE)</f>
        <v>Asia</v>
      </c>
      <c r="M1619" s="6">
        <f>VLOOKUP(tblSalaries[[#This Row],[clean Country]],tblCountries[[Mapping]:[geo_latitude]],3,FALSE)</f>
        <v>79.718824157759499</v>
      </c>
      <c r="N1619" s="6">
        <f>VLOOKUP(tblSalaries[[#This Row],[clean Country]],tblCountries[[Mapping]:[geo_latitude]],4,FALSE)</f>
        <v>22.134914550529199</v>
      </c>
      <c r="O1619" s="6" t="s">
        <v>13</v>
      </c>
      <c r="P1619" s="6"/>
      <c r="Q1619" s="6" t="str">
        <f>IF(tblSalaries[[#This Row],[Years of Experience]]&lt;5,"&lt;5",IF(tblSalaries[[#This Row],[Years of Experience]]&lt;10,"&lt;10",IF(tblSalaries[[#This Row],[Years of Experience]]&lt;15,"&lt;15",IF(tblSalaries[[#This Row],[Years of Experience]]&lt;20,"&lt;20"," &gt;20"))))</f>
        <v>&lt;5</v>
      </c>
      <c r="R1619" s="14">
        <v>1602</v>
      </c>
      <c r="S1619" s="14">
        <f>VLOOKUP(tblSalaries[[#This Row],[clean Country]],Table3[[Country]:[GNI]],2,FALSE)</f>
        <v>3400</v>
      </c>
      <c r="T1619" s="18">
        <f>tblSalaries[[#This Row],[Salary in USD]]/tblSalaries[[#This Row],[PPP GNI]]</f>
        <v>2.3569301498085751</v>
      </c>
      <c r="U1619" s="27">
        <f>IF(ISNUMBER(VLOOKUP(tblSalaries[[#This Row],[clean Country]],calc!$B$22:$C$127,2,TRUE)),tblSalaries[[#This Row],[Salary in USD]],0.001)</f>
        <v>8013.5625093491553</v>
      </c>
    </row>
    <row r="1620" spans="2:21" ht="15" customHeight="1" x14ac:dyDescent="0.25">
      <c r="B1620" s="6" t="s">
        <v>2703</v>
      </c>
      <c r="C1620" s="7">
        <v>41055.591574074075</v>
      </c>
      <c r="D1620" s="8" t="s">
        <v>813</v>
      </c>
      <c r="E1620" s="6">
        <v>450000</v>
      </c>
      <c r="F1620" s="6" t="s">
        <v>40</v>
      </c>
      <c r="G1620" s="9">
        <f>tblSalaries[[#This Row],[clean Salary (in local currency)]]*VLOOKUP(tblSalaries[[#This Row],[Currency]],tblXrate[],2,FALSE)</f>
        <v>8013.5625093491553</v>
      </c>
      <c r="H1620" s="6" t="s">
        <v>153</v>
      </c>
      <c r="I1620" s="6" t="s">
        <v>20</v>
      </c>
      <c r="J1620" s="6" t="s">
        <v>8</v>
      </c>
      <c r="K1620" s="6" t="str">
        <f>VLOOKUP(tblSalaries[[#This Row],[Where do you work]],tblCountries[[Actual]:[Mapping]],2,FALSE)</f>
        <v>India</v>
      </c>
      <c r="L1620" s="6" t="str">
        <f>VLOOKUP(tblSalaries[[#This Row],[clean Country]],tblCountries[[Mapping]:[Region]],2,FALSE)</f>
        <v>Asia</v>
      </c>
      <c r="M1620" s="6">
        <f>VLOOKUP(tblSalaries[[#This Row],[clean Country]],tblCountries[[Mapping]:[geo_latitude]],3,FALSE)</f>
        <v>79.718824157759499</v>
      </c>
      <c r="N1620" s="6">
        <f>VLOOKUP(tblSalaries[[#This Row],[clean Country]],tblCountries[[Mapping]:[geo_latitude]],4,FALSE)</f>
        <v>22.134914550529199</v>
      </c>
      <c r="O1620" s="6" t="s">
        <v>13</v>
      </c>
      <c r="P1620" s="6">
        <v>8</v>
      </c>
      <c r="Q1620" s="6" t="str">
        <f>IF(tblSalaries[[#This Row],[Years of Experience]]&lt;5,"&lt;5",IF(tblSalaries[[#This Row],[Years of Experience]]&lt;10,"&lt;10",IF(tblSalaries[[#This Row],[Years of Experience]]&lt;15,"&lt;15",IF(tblSalaries[[#This Row],[Years of Experience]]&lt;20,"&lt;20"," &gt;20"))))</f>
        <v>&lt;10</v>
      </c>
      <c r="R1620" s="14">
        <v>1603</v>
      </c>
      <c r="S1620" s="14">
        <f>VLOOKUP(tblSalaries[[#This Row],[clean Country]],Table3[[Country]:[GNI]],2,FALSE)</f>
        <v>3400</v>
      </c>
      <c r="T1620" s="18">
        <f>tblSalaries[[#This Row],[Salary in USD]]/tblSalaries[[#This Row],[PPP GNI]]</f>
        <v>2.3569301498085751</v>
      </c>
      <c r="U1620" s="27">
        <f>IF(ISNUMBER(VLOOKUP(tblSalaries[[#This Row],[clean Country]],calc!$B$22:$C$127,2,TRUE)),tblSalaries[[#This Row],[Salary in USD]],0.001)</f>
        <v>8013.5625093491553</v>
      </c>
    </row>
    <row r="1621" spans="2:21" ht="15" customHeight="1" x14ac:dyDescent="0.25">
      <c r="B1621" s="6" t="s">
        <v>2785</v>
      </c>
      <c r="C1621" s="7">
        <v>41055.847615740742</v>
      </c>
      <c r="D1621" s="8" t="s">
        <v>911</v>
      </c>
      <c r="E1621" s="6">
        <v>450000</v>
      </c>
      <c r="F1621" s="6" t="s">
        <v>40</v>
      </c>
      <c r="G1621" s="9">
        <f>tblSalaries[[#This Row],[clean Salary (in local currency)]]*VLOOKUP(tblSalaries[[#This Row],[Currency]],tblXrate[],2,FALSE)</f>
        <v>8013.5625093491553</v>
      </c>
      <c r="H1621" s="6" t="s">
        <v>912</v>
      </c>
      <c r="I1621" s="6" t="s">
        <v>52</v>
      </c>
      <c r="J1621" s="6" t="s">
        <v>8</v>
      </c>
      <c r="K1621" s="6" t="str">
        <f>VLOOKUP(tblSalaries[[#This Row],[Where do you work]],tblCountries[[Actual]:[Mapping]],2,FALSE)</f>
        <v>India</v>
      </c>
      <c r="L1621" s="6" t="str">
        <f>VLOOKUP(tblSalaries[[#This Row],[clean Country]],tblCountries[[Mapping]:[Region]],2,FALSE)</f>
        <v>Asia</v>
      </c>
      <c r="M1621" s="6">
        <f>VLOOKUP(tblSalaries[[#This Row],[clean Country]],tblCountries[[Mapping]:[geo_latitude]],3,FALSE)</f>
        <v>79.718824157759499</v>
      </c>
      <c r="N1621" s="6">
        <f>VLOOKUP(tblSalaries[[#This Row],[clean Country]],tblCountries[[Mapping]:[geo_latitude]],4,FALSE)</f>
        <v>22.134914550529199</v>
      </c>
      <c r="O1621" s="6" t="s">
        <v>13</v>
      </c>
      <c r="P1621" s="6">
        <v>1.5</v>
      </c>
      <c r="Q1621" s="6" t="str">
        <f>IF(tblSalaries[[#This Row],[Years of Experience]]&lt;5,"&lt;5",IF(tblSalaries[[#This Row],[Years of Experience]]&lt;10,"&lt;10",IF(tblSalaries[[#This Row],[Years of Experience]]&lt;15,"&lt;15",IF(tblSalaries[[#This Row],[Years of Experience]]&lt;20,"&lt;20"," &gt;20"))))</f>
        <v>&lt;5</v>
      </c>
      <c r="R1621" s="14">
        <v>1604</v>
      </c>
      <c r="S1621" s="14">
        <f>VLOOKUP(tblSalaries[[#This Row],[clean Country]],Table3[[Country]:[GNI]],2,FALSE)</f>
        <v>3400</v>
      </c>
      <c r="T1621" s="18">
        <f>tblSalaries[[#This Row],[Salary in USD]]/tblSalaries[[#This Row],[PPP GNI]]</f>
        <v>2.3569301498085751</v>
      </c>
      <c r="U1621" s="27">
        <f>IF(ISNUMBER(VLOOKUP(tblSalaries[[#This Row],[clean Country]],calc!$B$22:$C$127,2,TRUE)),tblSalaries[[#This Row],[Salary in USD]],0.001)</f>
        <v>8013.5625093491553</v>
      </c>
    </row>
    <row r="1622" spans="2:21" ht="15" customHeight="1" x14ac:dyDescent="0.25">
      <c r="B1622" s="6" t="s">
        <v>2800</v>
      </c>
      <c r="C1622" s="7">
        <v>41055.903344907405</v>
      </c>
      <c r="D1622" s="8" t="s">
        <v>928</v>
      </c>
      <c r="E1622" s="6">
        <v>450000</v>
      </c>
      <c r="F1622" s="6" t="s">
        <v>40</v>
      </c>
      <c r="G1622" s="9">
        <f>tblSalaries[[#This Row],[clean Salary (in local currency)]]*VLOOKUP(tblSalaries[[#This Row],[Currency]],tblXrate[],2,FALSE)</f>
        <v>8013.5625093491553</v>
      </c>
      <c r="H1622" s="6" t="s">
        <v>929</v>
      </c>
      <c r="I1622" s="6" t="s">
        <v>52</v>
      </c>
      <c r="J1622" s="6" t="s">
        <v>8</v>
      </c>
      <c r="K1622" s="6" t="str">
        <f>VLOOKUP(tblSalaries[[#This Row],[Where do you work]],tblCountries[[Actual]:[Mapping]],2,FALSE)</f>
        <v>India</v>
      </c>
      <c r="L1622" s="6" t="str">
        <f>VLOOKUP(tblSalaries[[#This Row],[clean Country]],tblCountries[[Mapping]:[Region]],2,FALSE)</f>
        <v>Asia</v>
      </c>
      <c r="M1622" s="6">
        <f>VLOOKUP(tblSalaries[[#This Row],[clean Country]],tblCountries[[Mapping]:[geo_latitude]],3,FALSE)</f>
        <v>79.718824157759499</v>
      </c>
      <c r="N1622" s="6">
        <f>VLOOKUP(tblSalaries[[#This Row],[clean Country]],tblCountries[[Mapping]:[geo_latitude]],4,FALSE)</f>
        <v>22.134914550529199</v>
      </c>
      <c r="O1622" s="6" t="s">
        <v>9</v>
      </c>
      <c r="P1622" s="6">
        <v>6</v>
      </c>
      <c r="Q1622" s="6" t="str">
        <f>IF(tblSalaries[[#This Row],[Years of Experience]]&lt;5,"&lt;5",IF(tblSalaries[[#This Row],[Years of Experience]]&lt;10,"&lt;10",IF(tblSalaries[[#This Row],[Years of Experience]]&lt;15,"&lt;15",IF(tblSalaries[[#This Row],[Years of Experience]]&lt;20,"&lt;20"," &gt;20"))))</f>
        <v>&lt;10</v>
      </c>
      <c r="R1622" s="14">
        <v>1605</v>
      </c>
      <c r="S1622" s="14">
        <f>VLOOKUP(tblSalaries[[#This Row],[clean Country]],Table3[[Country]:[GNI]],2,FALSE)</f>
        <v>3400</v>
      </c>
      <c r="T1622" s="18">
        <f>tblSalaries[[#This Row],[Salary in USD]]/tblSalaries[[#This Row],[PPP GNI]]</f>
        <v>2.3569301498085751</v>
      </c>
      <c r="U1622" s="27">
        <f>IF(ISNUMBER(VLOOKUP(tblSalaries[[#This Row],[clean Country]],calc!$B$22:$C$127,2,TRUE)),tblSalaries[[#This Row],[Salary in USD]],0.001)</f>
        <v>8013.5625093491553</v>
      </c>
    </row>
    <row r="1623" spans="2:21" ht="15" customHeight="1" x14ac:dyDescent="0.25">
      <c r="B1623" s="6" t="s">
        <v>3006</v>
      </c>
      <c r="C1623" s="7">
        <v>41057.514444444445</v>
      </c>
      <c r="D1623" s="8" t="s">
        <v>1160</v>
      </c>
      <c r="E1623" s="6">
        <v>450000</v>
      </c>
      <c r="F1623" s="6" t="s">
        <v>40</v>
      </c>
      <c r="G1623" s="9">
        <f>tblSalaries[[#This Row],[clean Salary (in local currency)]]*VLOOKUP(tblSalaries[[#This Row],[Currency]],tblXrate[],2,FALSE)</f>
        <v>8013.5625093491553</v>
      </c>
      <c r="H1623" s="6" t="s">
        <v>804</v>
      </c>
      <c r="I1623" s="6" t="s">
        <v>52</v>
      </c>
      <c r="J1623" s="6" t="s">
        <v>8</v>
      </c>
      <c r="K1623" s="6" t="str">
        <f>VLOOKUP(tblSalaries[[#This Row],[Where do you work]],tblCountries[[Actual]:[Mapping]],2,FALSE)</f>
        <v>India</v>
      </c>
      <c r="L1623" s="6" t="str">
        <f>VLOOKUP(tblSalaries[[#This Row],[clean Country]],tblCountries[[Mapping]:[Region]],2,FALSE)</f>
        <v>Asia</v>
      </c>
      <c r="M1623" s="6">
        <f>VLOOKUP(tblSalaries[[#This Row],[clean Country]],tblCountries[[Mapping]:[geo_latitude]],3,FALSE)</f>
        <v>79.718824157759499</v>
      </c>
      <c r="N1623" s="6">
        <f>VLOOKUP(tblSalaries[[#This Row],[clean Country]],tblCountries[[Mapping]:[geo_latitude]],4,FALSE)</f>
        <v>22.134914550529199</v>
      </c>
      <c r="O1623" s="6" t="s">
        <v>13</v>
      </c>
      <c r="P1623" s="6">
        <v>15</v>
      </c>
      <c r="Q1623" s="6" t="str">
        <f>IF(tblSalaries[[#This Row],[Years of Experience]]&lt;5,"&lt;5",IF(tblSalaries[[#This Row],[Years of Experience]]&lt;10,"&lt;10",IF(tblSalaries[[#This Row],[Years of Experience]]&lt;15,"&lt;15",IF(tblSalaries[[#This Row],[Years of Experience]]&lt;20,"&lt;20"," &gt;20"))))</f>
        <v>&lt;20</v>
      </c>
      <c r="R1623" s="14">
        <v>1606</v>
      </c>
      <c r="S1623" s="14">
        <f>VLOOKUP(tblSalaries[[#This Row],[clean Country]],Table3[[Country]:[GNI]],2,FALSE)</f>
        <v>3400</v>
      </c>
      <c r="T1623" s="18">
        <f>tblSalaries[[#This Row],[Salary in USD]]/tblSalaries[[#This Row],[PPP GNI]]</f>
        <v>2.3569301498085751</v>
      </c>
      <c r="U1623" s="27">
        <f>IF(ISNUMBER(VLOOKUP(tblSalaries[[#This Row],[clean Country]],calc!$B$22:$C$127,2,TRUE)),tblSalaries[[#This Row],[Salary in USD]],0.001)</f>
        <v>8013.5625093491553</v>
      </c>
    </row>
    <row r="1624" spans="2:21" ht="15" customHeight="1" x14ac:dyDescent="0.25">
      <c r="B1624" s="6" t="s">
        <v>3159</v>
      </c>
      <c r="C1624" s="7">
        <v>41057.950868055559</v>
      </c>
      <c r="D1624" s="8" t="s">
        <v>1320</v>
      </c>
      <c r="E1624" s="6">
        <v>450000</v>
      </c>
      <c r="F1624" s="6" t="s">
        <v>40</v>
      </c>
      <c r="G1624" s="9">
        <f>tblSalaries[[#This Row],[clean Salary (in local currency)]]*VLOOKUP(tblSalaries[[#This Row],[Currency]],tblXrate[],2,FALSE)</f>
        <v>8013.5625093491553</v>
      </c>
      <c r="H1624" s="6" t="s">
        <v>629</v>
      </c>
      <c r="I1624" s="6" t="s">
        <v>52</v>
      </c>
      <c r="J1624" s="6" t="s">
        <v>8</v>
      </c>
      <c r="K1624" s="6" t="str">
        <f>VLOOKUP(tblSalaries[[#This Row],[Where do you work]],tblCountries[[Actual]:[Mapping]],2,FALSE)</f>
        <v>India</v>
      </c>
      <c r="L1624" s="6" t="str">
        <f>VLOOKUP(tblSalaries[[#This Row],[clean Country]],tblCountries[[Mapping]:[Region]],2,FALSE)</f>
        <v>Asia</v>
      </c>
      <c r="M1624" s="6">
        <f>VLOOKUP(tblSalaries[[#This Row],[clean Country]],tblCountries[[Mapping]:[geo_latitude]],3,FALSE)</f>
        <v>79.718824157759499</v>
      </c>
      <c r="N1624" s="6">
        <f>VLOOKUP(tblSalaries[[#This Row],[clean Country]],tblCountries[[Mapping]:[geo_latitude]],4,FALSE)</f>
        <v>22.134914550529199</v>
      </c>
      <c r="O1624" s="6" t="s">
        <v>9</v>
      </c>
      <c r="P1624" s="6">
        <v>21</v>
      </c>
      <c r="Q1624" s="6" t="str">
        <f>IF(tblSalaries[[#This Row],[Years of Experience]]&lt;5,"&lt;5",IF(tblSalaries[[#This Row],[Years of Experience]]&lt;10,"&lt;10",IF(tblSalaries[[#This Row],[Years of Experience]]&lt;15,"&lt;15",IF(tblSalaries[[#This Row],[Years of Experience]]&lt;20,"&lt;20"," &gt;20"))))</f>
        <v xml:space="preserve"> &gt;20</v>
      </c>
      <c r="R1624" s="14">
        <v>1607</v>
      </c>
      <c r="S1624" s="14">
        <f>VLOOKUP(tblSalaries[[#This Row],[clean Country]],Table3[[Country]:[GNI]],2,FALSE)</f>
        <v>3400</v>
      </c>
      <c r="T1624" s="18">
        <f>tblSalaries[[#This Row],[Salary in USD]]/tblSalaries[[#This Row],[PPP GNI]]</f>
        <v>2.3569301498085751</v>
      </c>
      <c r="U1624" s="27">
        <f>IF(ISNUMBER(VLOOKUP(tblSalaries[[#This Row],[clean Country]],calc!$B$22:$C$127,2,TRUE)),tblSalaries[[#This Row],[Salary in USD]],0.001)</f>
        <v>8013.5625093491553</v>
      </c>
    </row>
    <row r="1625" spans="2:21" ht="15" customHeight="1" x14ac:dyDescent="0.25">
      <c r="B1625" s="6" t="s">
        <v>3203</v>
      </c>
      <c r="C1625" s="7">
        <v>41058.055162037039</v>
      </c>
      <c r="D1625" s="8" t="s">
        <v>1372</v>
      </c>
      <c r="E1625" s="6">
        <v>450000</v>
      </c>
      <c r="F1625" s="6" t="s">
        <v>40</v>
      </c>
      <c r="G1625" s="9">
        <f>tblSalaries[[#This Row],[clean Salary (in local currency)]]*VLOOKUP(tblSalaries[[#This Row],[Currency]],tblXrate[],2,FALSE)</f>
        <v>8013.5625093491553</v>
      </c>
      <c r="H1625" s="6" t="s">
        <v>1373</v>
      </c>
      <c r="I1625" s="6" t="s">
        <v>52</v>
      </c>
      <c r="J1625" s="6" t="s">
        <v>8</v>
      </c>
      <c r="K1625" s="6" t="str">
        <f>VLOOKUP(tblSalaries[[#This Row],[Where do you work]],tblCountries[[Actual]:[Mapping]],2,FALSE)</f>
        <v>India</v>
      </c>
      <c r="L1625" s="6" t="str">
        <f>VLOOKUP(tblSalaries[[#This Row],[clean Country]],tblCountries[[Mapping]:[Region]],2,FALSE)</f>
        <v>Asia</v>
      </c>
      <c r="M1625" s="6">
        <f>VLOOKUP(tblSalaries[[#This Row],[clean Country]],tblCountries[[Mapping]:[geo_latitude]],3,FALSE)</f>
        <v>79.718824157759499</v>
      </c>
      <c r="N1625" s="6">
        <f>VLOOKUP(tblSalaries[[#This Row],[clean Country]],tblCountries[[Mapping]:[geo_latitude]],4,FALSE)</f>
        <v>22.134914550529199</v>
      </c>
      <c r="O1625" s="6" t="s">
        <v>13</v>
      </c>
      <c r="P1625" s="6">
        <v>2</v>
      </c>
      <c r="Q1625" s="6" t="str">
        <f>IF(tblSalaries[[#This Row],[Years of Experience]]&lt;5,"&lt;5",IF(tblSalaries[[#This Row],[Years of Experience]]&lt;10,"&lt;10",IF(tblSalaries[[#This Row],[Years of Experience]]&lt;15,"&lt;15",IF(tblSalaries[[#This Row],[Years of Experience]]&lt;20,"&lt;20"," &gt;20"))))</f>
        <v>&lt;5</v>
      </c>
      <c r="R1625" s="14">
        <v>1608</v>
      </c>
      <c r="S1625" s="14">
        <f>VLOOKUP(tblSalaries[[#This Row],[clean Country]],Table3[[Country]:[GNI]],2,FALSE)</f>
        <v>3400</v>
      </c>
      <c r="T1625" s="18">
        <f>tblSalaries[[#This Row],[Salary in USD]]/tblSalaries[[#This Row],[PPP GNI]]</f>
        <v>2.3569301498085751</v>
      </c>
      <c r="U1625" s="27">
        <f>IF(ISNUMBER(VLOOKUP(tblSalaries[[#This Row],[clean Country]],calc!$B$22:$C$127,2,TRUE)),tblSalaries[[#This Row],[Salary in USD]],0.001)</f>
        <v>8013.5625093491553</v>
      </c>
    </row>
    <row r="1626" spans="2:21" ht="15" customHeight="1" x14ac:dyDescent="0.25">
      <c r="B1626" s="6" t="s">
        <v>3338</v>
      </c>
      <c r="C1626" s="7">
        <v>41058.799664351849</v>
      </c>
      <c r="D1626" s="8" t="s">
        <v>1525</v>
      </c>
      <c r="E1626" s="6">
        <v>450000</v>
      </c>
      <c r="F1626" s="6" t="s">
        <v>40</v>
      </c>
      <c r="G1626" s="9">
        <f>tblSalaries[[#This Row],[clean Salary (in local currency)]]*VLOOKUP(tblSalaries[[#This Row],[Currency]],tblXrate[],2,FALSE)</f>
        <v>8013.5625093491553</v>
      </c>
      <c r="H1626" s="6" t="s">
        <v>1526</v>
      </c>
      <c r="I1626" s="6" t="s">
        <v>279</v>
      </c>
      <c r="J1626" s="6" t="s">
        <v>8</v>
      </c>
      <c r="K1626" s="6" t="str">
        <f>VLOOKUP(tblSalaries[[#This Row],[Where do you work]],tblCountries[[Actual]:[Mapping]],2,FALSE)</f>
        <v>India</v>
      </c>
      <c r="L1626" s="6" t="str">
        <f>VLOOKUP(tblSalaries[[#This Row],[clean Country]],tblCountries[[Mapping]:[Region]],2,FALSE)</f>
        <v>Asia</v>
      </c>
      <c r="M1626" s="6">
        <f>VLOOKUP(tblSalaries[[#This Row],[clean Country]],tblCountries[[Mapping]:[geo_latitude]],3,FALSE)</f>
        <v>79.718824157759499</v>
      </c>
      <c r="N1626" s="6">
        <f>VLOOKUP(tblSalaries[[#This Row],[clean Country]],tblCountries[[Mapping]:[geo_latitude]],4,FALSE)</f>
        <v>22.134914550529199</v>
      </c>
      <c r="O1626" s="6" t="s">
        <v>25</v>
      </c>
      <c r="P1626" s="6">
        <v>7</v>
      </c>
      <c r="Q1626" s="6" t="str">
        <f>IF(tblSalaries[[#This Row],[Years of Experience]]&lt;5,"&lt;5",IF(tblSalaries[[#This Row],[Years of Experience]]&lt;10,"&lt;10",IF(tblSalaries[[#This Row],[Years of Experience]]&lt;15,"&lt;15",IF(tblSalaries[[#This Row],[Years of Experience]]&lt;20,"&lt;20"," &gt;20"))))</f>
        <v>&lt;10</v>
      </c>
      <c r="R1626" s="14">
        <v>1609</v>
      </c>
      <c r="S1626" s="14">
        <f>VLOOKUP(tblSalaries[[#This Row],[clean Country]],Table3[[Country]:[GNI]],2,FALSE)</f>
        <v>3400</v>
      </c>
      <c r="T1626" s="18">
        <f>tblSalaries[[#This Row],[Salary in USD]]/tblSalaries[[#This Row],[PPP GNI]]</f>
        <v>2.3569301498085751</v>
      </c>
      <c r="U1626" s="27">
        <f>IF(ISNUMBER(VLOOKUP(tblSalaries[[#This Row],[clean Country]],calc!$B$22:$C$127,2,TRUE)),tblSalaries[[#This Row],[Salary in USD]],0.001)</f>
        <v>8013.5625093491553</v>
      </c>
    </row>
    <row r="1627" spans="2:21" ht="15" customHeight="1" x14ac:dyDescent="0.25">
      <c r="B1627" s="6" t="s">
        <v>3653</v>
      </c>
      <c r="C1627" s="7">
        <v>41065.749756944446</v>
      </c>
      <c r="D1627" s="8" t="s">
        <v>1372</v>
      </c>
      <c r="E1627" s="6">
        <v>450000</v>
      </c>
      <c r="F1627" s="6" t="s">
        <v>40</v>
      </c>
      <c r="G1627" s="9">
        <f>tblSalaries[[#This Row],[clean Salary (in local currency)]]*VLOOKUP(tblSalaries[[#This Row],[Currency]],tblXrate[],2,FALSE)</f>
        <v>8013.5625093491553</v>
      </c>
      <c r="H1627" s="6" t="s">
        <v>1824</v>
      </c>
      <c r="I1627" s="6" t="s">
        <v>3999</v>
      </c>
      <c r="J1627" s="6" t="s">
        <v>8</v>
      </c>
      <c r="K1627" s="6" t="str">
        <f>VLOOKUP(tblSalaries[[#This Row],[Where do you work]],tblCountries[[Actual]:[Mapping]],2,FALSE)</f>
        <v>India</v>
      </c>
      <c r="L1627" s="6" t="str">
        <f>VLOOKUP(tblSalaries[[#This Row],[clean Country]],tblCountries[[Mapping]:[Region]],2,FALSE)</f>
        <v>Asia</v>
      </c>
      <c r="M1627" s="6">
        <f>VLOOKUP(tblSalaries[[#This Row],[clean Country]],tblCountries[[Mapping]:[geo_latitude]],3,FALSE)</f>
        <v>79.718824157759499</v>
      </c>
      <c r="N1627" s="6">
        <f>VLOOKUP(tblSalaries[[#This Row],[clean Country]],tblCountries[[Mapping]:[geo_latitude]],4,FALSE)</f>
        <v>22.134914550529199</v>
      </c>
      <c r="O1627" s="6" t="s">
        <v>13</v>
      </c>
      <c r="P1627" s="6">
        <v>4</v>
      </c>
      <c r="Q1627" s="6" t="str">
        <f>IF(tblSalaries[[#This Row],[Years of Experience]]&lt;5,"&lt;5",IF(tblSalaries[[#This Row],[Years of Experience]]&lt;10,"&lt;10",IF(tblSalaries[[#This Row],[Years of Experience]]&lt;15,"&lt;15",IF(tblSalaries[[#This Row],[Years of Experience]]&lt;20,"&lt;20"," &gt;20"))))</f>
        <v>&lt;5</v>
      </c>
      <c r="R1627" s="14">
        <v>1610</v>
      </c>
      <c r="S1627" s="14">
        <f>VLOOKUP(tblSalaries[[#This Row],[clean Country]],Table3[[Country]:[GNI]],2,FALSE)</f>
        <v>3400</v>
      </c>
      <c r="T1627" s="18">
        <f>tblSalaries[[#This Row],[Salary in USD]]/tblSalaries[[#This Row],[PPP GNI]]</f>
        <v>2.3569301498085751</v>
      </c>
      <c r="U1627" s="27">
        <f>IF(ISNUMBER(VLOOKUP(tblSalaries[[#This Row],[clean Country]],calc!$B$22:$C$127,2,TRUE)),tblSalaries[[#This Row],[Salary in USD]],0.001)</f>
        <v>8013.5625093491553</v>
      </c>
    </row>
    <row r="1628" spans="2:21" ht="15" customHeight="1" x14ac:dyDescent="0.25">
      <c r="B1628" s="6" t="s">
        <v>3783</v>
      </c>
      <c r="C1628" s="7">
        <v>41073.014050925929</v>
      </c>
      <c r="D1628" s="8" t="s">
        <v>1920</v>
      </c>
      <c r="E1628" s="6">
        <v>450000</v>
      </c>
      <c r="F1628" s="6" t="s">
        <v>40</v>
      </c>
      <c r="G1628" s="9">
        <f>tblSalaries[[#This Row],[clean Salary (in local currency)]]*VLOOKUP(tblSalaries[[#This Row],[Currency]],tblXrate[],2,FALSE)</f>
        <v>8013.5625093491553</v>
      </c>
      <c r="H1628" s="6" t="s">
        <v>721</v>
      </c>
      <c r="I1628" s="6" t="s">
        <v>3999</v>
      </c>
      <c r="J1628" s="6" t="s">
        <v>8</v>
      </c>
      <c r="K1628" s="6" t="str">
        <f>VLOOKUP(tblSalaries[[#This Row],[Where do you work]],tblCountries[[Actual]:[Mapping]],2,FALSE)</f>
        <v>India</v>
      </c>
      <c r="L1628" s="6" t="str">
        <f>VLOOKUP(tblSalaries[[#This Row],[clean Country]],tblCountries[[Mapping]:[Region]],2,FALSE)</f>
        <v>Asia</v>
      </c>
      <c r="M1628" s="6">
        <f>VLOOKUP(tblSalaries[[#This Row],[clean Country]],tblCountries[[Mapping]:[geo_latitude]],3,FALSE)</f>
        <v>79.718824157759499</v>
      </c>
      <c r="N1628" s="6">
        <f>VLOOKUP(tblSalaries[[#This Row],[clean Country]],tblCountries[[Mapping]:[geo_latitude]],4,FALSE)</f>
        <v>22.134914550529199</v>
      </c>
      <c r="O1628" s="6" t="s">
        <v>9</v>
      </c>
      <c r="P1628" s="6">
        <v>4</v>
      </c>
      <c r="Q1628" s="6" t="str">
        <f>IF(tblSalaries[[#This Row],[Years of Experience]]&lt;5,"&lt;5",IF(tblSalaries[[#This Row],[Years of Experience]]&lt;10,"&lt;10",IF(tblSalaries[[#This Row],[Years of Experience]]&lt;15,"&lt;15",IF(tblSalaries[[#This Row],[Years of Experience]]&lt;20,"&lt;20"," &gt;20"))))</f>
        <v>&lt;5</v>
      </c>
      <c r="R1628" s="14">
        <v>1611</v>
      </c>
      <c r="S1628" s="14">
        <f>VLOOKUP(tblSalaries[[#This Row],[clean Country]],Table3[[Country]:[GNI]],2,FALSE)</f>
        <v>3400</v>
      </c>
      <c r="T1628" s="18">
        <f>tblSalaries[[#This Row],[Salary in USD]]/tblSalaries[[#This Row],[PPP GNI]]</f>
        <v>2.3569301498085751</v>
      </c>
      <c r="U1628" s="27">
        <f>IF(ISNUMBER(VLOOKUP(tblSalaries[[#This Row],[clean Country]],calc!$B$22:$C$127,2,TRUE)),tblSalaries[[#This Row],[Salary in USD]],0.001)</f>
        <v>8013.5625093491553</v>
      </c>
    </row>
    <row r="1629" spans="2:21" ht="15" customHeight="1" x14ac:dyDescent="0.25">
      <c r="B1629" s="6" t="s">
        <v>2642</v>
      </c>
      <c r="C1629" s="7">
        <v>41055.498877314814</v>
      </c>
      <c r="D1629" s="8">
        <v>8000</v>
      </c>
      <c r="E1629" s="6">
        <v>8000</v>
      </c>
      <c r="F1629" s="6" t="s">
        <v>6</v>
      </c>
      <c r="G1629" s="9">
        <f>tblSalaries[[#This Row],[clean Salary (in local currency)]]*VLOOKUP(tblSalaries[[#This Row],[Currency]],tblXrate[],2,FALSE)</f>
        <v>8000</v>
      </c>
      <c r="H1629" s="6" t="s">
        <v>747</v>
      </c>
      <c r="I1629" s="6" t="s">
        <v>52</v>
      </c>
      <c r="J1629" s="6" t="s">
        <v>748</v>
      </c>
      <c r="K1629" s="6" t="str">
        <f>VLOOKUP(tblSalaries[[#This Row],[Where do you work]],tblCountries[[Actual]:[Mapping]],2,FALSE)</f>
        <v>Thailand</v>
      </c>
      <c r="L1629" s="6" t="str">
        <f>VLOOKUP(tblSalaries[[#This Row],[clean Country]],tblCountries[[Mapping]:[Region]],2,FALSE)</f>
        <v>Asia</v>
      </c>
      <c r="M1629" s="6">
        <f>VLOOKUP(tblSalaries[[#This Row],[clean Country]],tblCountries[[Mapping]:[geo_latitude]],3,FALSE)</f>
        <v>100.83273</v>
      </c>
      <c r="N1629" s="6">
        <f>VLOOKUP(tblSalaries[[#This Row],[clean Country]],tblCountries[[Mapping]:[geo_latitude]],4,FALSE)</f>
        <v>14.8971921</v>
      </c>
      <c r="O1629" s="6" t="s">
        <v>13</v>
      </c>
      <c r="P1629" s="6">
        <v>1</v>
      </c>
      <c r="Q1629" s="6" t="str">
        <f>IF(tblSalaries[[#This Row],[Years of Experience]]&lt;5,"&lt;5",IF(tblSalaries[[#This Row],[Years of Experience]]&lt;10,"&lt;10",IF(tblSalaries[[#This Row],[Years of Experience]]&lt;15,"&lt;15",IF(tblSalaries[[#This Row],[Years of Experience]]&lt;20,"&lt;20"," &gt;20"))))</f>
        <v>&lt;5</v>
      </c>
      <c r="R1629" s="14">
        <v>1612</v>
      </c>
      <c r="S1629" s="14">
        <f>VLOOKUP(tblSalaries[[#This Row],[clean Country]],Table3[[Country]:[GNI]],2,FALSE)</f>
        <v>8190</v>
      </c>
      <c r="T1629" s="18">
        <f>tblSalaries[[#This Row],[Salary in USD]]/tblSalaries[[#This Row],[PPP GNI]]</f>
        <v>0.97680097680097677</v>
      </c>
      <c r="U1629" s="27">
        <f>IF(ISNUMBER(VLOOKUP(tblSalaries[[#This Row],[clean Country]],calc!$B$22:$C$127,2,TRUE)),tblSalaries[[#This Row],[Salary in USD]],0.001)</f>
        <v>8000</v>
      </c>
    </row>
    <row r="1630" spans="2:21" ht="15" customHeight="1" x14ac:dyDescent="0.25">
      <c r="B1630" s="6" t="s">
        <v>2750</v>
      </c>
      <c r="C1630" s="7">
        <v>41055.701921296299</v>
      </c>
      <c r="D1630" s="8">
        <v>8000</v>
      </c>
      <c r="E1630" s="6">
        <v>8000</v>
      </c>
      <c r="F1630" s="6" t="s">
        <v>6</v>
      </c>
      <c r="G1630" s="9">
        <f>tblSalaries[[#This Row],[clean Salary (in local currency)]]*VLOOKUP(tblSalaries[[#This Row],[Currency]],tblXrate[],2,FALSE)</f>
        <v>8000</v>
      </c>
      <c r="H1630" s="6" t="s">
        <v>207</v>
      </c>
      <c r="I1630" s="6" t="s">
        <v>20</v>
      </c>
      <c r="J1630" s="6" t="s">
        <v>8</v>
      </c>
      <c r="K1630" s="6" t="str">
        <f>VLOOKUP(tblSalaries[[#This Row],[Where do you work]],tblCountries[[Actual]:[Mapping]],2,FALSE)</f>
        <v>India</v>
      </c>
      <c r="L1630" s="6" t="str">
        <f>VLOOKUP(tblSalaries[[#This Row],[clean Country]],tblCountries[[Mapping]:[Region]],2,FALSE)</f>
        <v>Asia</v>
      </c>
      <c r="M1630" s="6">
        <f>VLOOKUP(tblSalaries[[#This Row],[clean Country]],tblCountries[[Mapping]:[geo_latitude]],3,FALSE)</f>
        <v>79.718824157759499</v>
      </c>
      <c r="N1630" s="6">
        <f>VLOOKUP(tblSalaries[[#This Row],[clean Country]],tblCountries[[Mapping]:[geo_latitude]],4,FALSE)</f>
        <v>22.134914550529199</v>
      </c>
      <c r="O1630" s="6" t="s">
        <v>18</v>
      </c>
      <c r="P1630" s="6">
        <v>6</v>
      </c>
      <c r="Q1630" s="6" t="str">
        <f>IF(tblSalaries[[#This Row],[Years of Experience]]&lt;5,"&lt;5",IF(tblSalaries[[#This Row],[Years of Experience]]&lt;10,"&lt;10",IF(tblSalaries[[#This Row],[Years of Experience]]&lt;15,"&lt;15",IF(tblSalaries[[#This Row],[Years of Experience]]&lt;20,"&lt;20"," &gt;20"))))</f>
        <v>&lt;10</v>
      </c>
      <c r="R1630" s="14">
        <v>1613</v>
      </c>
      <c r="S1630" s="14">
        <f>VLOOKUP(tblSalaries[[#This Row],[clean Country]],Table3[[Country]:[GNI]],2,FALSE)</f>
        <v>3400</v>
      </c>
      <c r="T1630" s="18">
        <f>tblSalaries[[#This Row],[Salary in USD]]/tblSalaries[[#This Row],[PPP GNI]]</f>
        <v>2.3529411764705883</v>
      </c>
      <c r="U1630" s="27">
        <f>IF(ISNUMBER(VLOOKUP(tblSalaries[[#This Row],[clean Country]],calc!$B$22:$C$127,2,TRUE)),tblSalaries[[#This Row],[Salary in USD]],0.001)</f>
        <v>8000</v>
      </c>
    </row>
    <row r="1631" spans="2:21" ht="15" customHeight="1" x14ac:dyDescent="0.25">
      <c r="B1631" s="6" t="s">
        <v>2944</v>
      </c>
      <c r="C1631" s="7">
        <v>41057.170300925929</v>
      </c>
      <c r="D1631" s="8">
        <v>8000</v>
      </c>
      <c r="E1631" s="6">
        <v>8000</v>
      </c>
      <c r="F1631" s="6" t="s">
        <v>6</v>
      </c>
      <c r="G1631" s="9">
        <f>tblSalaries[[#This Row],[clean Salary (in local currency)]]*VLOOKUP(tblSalaries[[#This Row],[Currency]],tblXrate[],2,FALSE)</f>
        <v>8000</v>
      </c>
      <c r="H1631" s="6" t="s">
        <v>167</v>
      </c>
      <c r="I1631" s="6" t="s">
        <v>20</v>
      </c>
      <c r="J1631" s="6" t="s">
        <v>8</v>
      </c>
      <c r="K1631" s="6" t="str">
        <f>VLOOKUP(tblSalaries[[#This Row],[Where do you work]],tblCountries[[Actual]:[Mapping]],2,FALSE)</f>
        <v>India</v>
      </c>
      <c r="L1631" s="6" t="str">
        <f>VLOOKUP(tblSalaries[[#This Row],[clean Country]],tblCountries[[Mapping]:[Region]],2,FALSE)</f>
        <v>Asia</v>
      </c>
      <c r="M1631" s="6">
        <f>VLOOKUP(tblSalaries[[#This Row],[clean Country]],tblCountries[[Mapping]:[geo_latitude]],3,FALSE)</f>
        <v>79.718824157759499</v>
      </c>
      <c r="N1631" s="6">
        <f>VLOOKUP(tblSalaries[[#This Row],[clean Country]],tblCountries[[Mapping]:[geo_latitude]],4,FALSE)</f>
        <v>22.134914550529199</v>
      </c>
      <c r="O1631" s="6" t="s">
        <v>25</v>
      </c>
      <c r="P1631" s="6">
        <v>5</v>
      </c>
      <c r="Q1631" s="6" t="str">
        <f>IF(tblSalaries[[#This Row],[Years of Experience]]&lt;5,"&lt;5",IF(tblSalaries[[#This Row],[Years of Experience]]&lt;10,"&lt;10",IF(tblSalaries[[#This Row],[Years of Experience]]&lt;15,"&lt;15",IF(tblSalaries[[#This Row],[Years of Experience]]&lt;20,"&lt;20"," &gt;20"))))</f>
        <v>&lt;10</v>
      </c>
      <c r="R1631" s="14">
        <v>1614</v>
      </c>
      <c r="S1631" s="14">
        <f>VLOOKUP(tblSalaries[[#This Row],[clean Country]],Table3[[Country]:[GNI]],2,FALSE)</f>
        <v>3400</v>
      </c>
      <c r="T1631" s="18">
        <f>tblSalaries[[#This Row],[Salary in USD]]/tblSalaries[[#This Row],[PPP GNI]]</f>
        <v>2.3529411764705883</v>
      </c>
      <c r="U1631" s="27">
        <f>IF(ISNUMBER(VLOOKUP(tblSalaries[[#This Row],[clean Country]],calc!$B$22:$C$127,2,TRUE)),tblSalaries[[#This Row],[Salary in USD]],0.001)</f>
        <v>8000</v>
      </c>
    </row>
    <row r="1632" spans="2:21" ht="15" customHeight="1" x14ac:dyDescent="0.25">
      <c r="B1632" s="6" t="s">
        <v>3271</v>
      </c>
      <c r="C1632" s="7">
        <v>41058.546180555553</v>
      </c>
      <c r="D1632" s="8">
        <v>8000</v>
      </c>
      <c r="E1632" s="6">
        <v>8000</v>
      </c>
      <c r="F1632" s="6" t="s">
        <v>6</v>
      </c>
      <c r="G1632" s="9">
        <f>tblSalaries[[#This Row],[clean Salary (in local currency)]]*VLOOKUP(tblSalaries[[#This Row],[Currency]],tblXrate[],2,FALSE)</f>
        <v>8000</v>
      </c>
      <c r="H1632" s="6" t="s">
        <v>153</v>
      </c>
      <c r="I1632" s="6" t="s">
        <v>20</v>
      </c>
      <c r="J1632" s="6" t="s">
        <v>8</v>
      </c>
      <c r="K1632" s="6" t="str">
        <f>VLOOKUP(tblSalaries[[#This Row],[Where do you work]],tblCountries[[Actual]:[Mapping]],2,FALSE)</f>
        <v>India</v>
      </c>
      <c r="L1632" s="6" t="str">
        <f>VLOOKUP(tblSalaries[[#This Row],[clean Country]],tblCountries[[Mapping]:[Region]],2,FALSE)</f>
        <v>Asia</v>
      </c>
      <c r="M1632" s="6">
        <f>VLOOKUP(tblSalaries[[#This Row],[clean Country]],tblCountries[[Mapping]:[geo_latitude]],3,FALSE)</f>
        <v>79.718824157759499</v>
      </c>
      <c r="N1632" s="6">
        <f>VLOOKUP(tblSalaries[[#This Row],[clean Country]],tblCountries[[Mapping]:[geo_latitude]],4,FALSE)</f>
        <v>22.134914550529199</v>
      </c>
      <c r="O1632" s="6" t="s">
        <v>13</v>
      </c>
      <c r="P1632" s="6">
        <v>4</v>
      </c>
      <c r="Q1632" s="6" t="str">
        <f>IF(tblSalaries[[#This Row],[Years of Experience]]&lt;5,"&lt;5",IF(tblSalaries[[#This Row],[Years of Experience]]&lt;10,"&lt;10",IF(tblSalaries[[#This Row],[Years of Experience]]&lt;15,"&lt;15",IF(tblSalaries[[#This Row],[Years of Experience]]&lt;20,"&lt;20"," &gt;20"))))</f>
        <v>&lt;5</v>
      </c>
      <c r="R1632" s="14">
        <v>1615</v>
      </c>
      <c r="S1632" s="14">
        <f>VLOOKUP(tblSalaries[[#This Row],[clean Country]],Table3[[Country]:[GNI]],2,FALSE)</f>
        <v>3400</v>
      </c>
      <c r="T1632" s="18">
        <f>tblSalaries[[#This Row],[Salary in USD]]/tblSalaries[[#This Row],[PPP GNI]]</f>
        <v>2.3529411764705883</v>
      </c>
      <c r="U1632" s="27">
        <f>IF(ISNUMBER(VLOOKUP(tblSalaries[[#This Row],[clean Country]],calc!$B$22:$C$127,2,TRUE)),tblSalaries[[#This Row],[Salary in USD]],0.001)</f>
        <v>8000</v>
      </c>
    </row>
    <row r="1633" spans="2:21" ht="15" customHeight="1" x14ac:dyDescent="0.25">
      <c r="B1633" s="6" t="s">
        <v>3510</v>
      </c>
      <c r="C1633" s="7">
        <v>41060.666851851849</v>
      </c>
      <c r="D1633" s="8">
        <v>8000</v>
      </c>
      <c r="E1633" s="6">
        <v>8000</v>
      </c>
      <c r="F1633" s="6" t="s">
        <v>6</v>
      </c>
      <c r="G1633" s="9">
        <f>tblSalaries[[#This Row],[clean Salary (in local currency)]]*VLOOKUP(tblSalaries[[#This Row],[Currency]],tblXrate[],2,FALSE)</f>
        <v>8000</v>
      </c>
      <c r="H1633" s="6" t="s">
        <v>458</v>
      </c>
      <c r="I1633" s="6" t="s">
        <v>4001</v>
      </c>
      <c r="J1633" s="6" t="s">
        <v>8</v>
      </c>
      <c r="K1633" s="6" t="str">
        <f>VLOOKUP(tblSalaries[[#This Row],[Where do you work]],tblCountries[[Actual]:[Mapping]],2,FALSE)</f>
        <v>India</v>
      </c>
      <c r="L1633" s="6" t="str">
        <f>VLOOKUP(tblSalaries[[#This Row],[clean Country]],tblCountries[[Mapping]:[Region]],2,FALSE)</f>
        <v>Asia</v>
      </c>
      <c r="M1633" s="6">
        <f>VLOOKUP(tblSalaries[[#This Row],[clean Country]],tblCountries[[Mapping]:[geo_latitude]],3,FALSE)</f>
        <v>79.718824157759499</v>
      </c>
      <c r="N1633" s="6">
        <f>VLOOKUP(tblSalaries[[#This Row],[clean Country]],tblCountries[[Mapping]:[geo_latitude]],4,FALSE)</f>
        <v>22.134914550529199</v>
      </c>
      <c r="O1633" s="6" t="s">
        <v>9</v>
      </c>
      <c r="P1633" s="6">
        <v>18</v>
      </c>
      <c r="Q1633" s="6" t="str">
        <f>IF(tblSalaries[[#This Row],[Years of Experience]]&lt;5,"&lt;5",IF(tblSalaries[[#This Row],[Years of Experience]]&lt;10,"&lt;10",IF(tblSalaries[[#This Row],[Years of Experience]]&lt;15,"&lt;15",IF(tblSalaries[[#This Row],[Years of Experience]]&lt;20,"&lt;20"," &gt;20"))))</f>
        <v>&lt;20</v>
      </c>
      <c r="R1633" s="14">
        <v>1616</v>
      </c>
      <c r="S1633" s="14">
        <f>VLOOKUP(tblSalaries[[#This Row],[clean Country]],Table3[[Country]:[GNI]],2,FALSE)</f>
        <v>3400</v>
      </c>
      <c r="T1633" s="18">
        <f>tblSalaries[[#This Row],[Salary in USD]]/tblSalaries[[#This Row],[PPP GNI]]</f>
        <v>2.3529411764705883</v>
      </c>
      <c r="U1633" s="27">
        <f>IF(ISNUMBER(VLOOKUP(tblSalaries[[#This Row],[clean Country]],calc!$B$22:$C$127,2,TRUE)),tblSalaries[[#This Row],[Salary in USD]],0.001)</f>
        <v>8000</v>
      </c>
    </row>
    <row r="1634" spans="2:21" ht="15" customHeight="1" x14ac:dyDescent="0.25">
      <c r="B1634" s="6" t="s">
        <v>3076</v>
      </c>
      <c r="C1634" s="7">
        <v>41057.668958333335</v>
      </c>
      <c r="D1634" s="8">
        <v>7960</v>
      </c>
      <c r="E1634" s="6">
        <v>7960</v>
      </c>
      <c r="F1634" s="6" t="s">
        <v>6</v>
      </c>
      <c r="G1634" s="9">
        <f>tblSalaries[[#This Row],[clean Salary (in local currency)]]*VLOOKUP(tblSalaries[[#This Row],[Currency]],tblXrate[],2,FALSE)</f>
        <v>7960</v>
      </c>
      <c r="H1634" s="6" t="s">
        <v>786</v>
      </c>
      <c r="I1634" s="6" t="s">
        <v>52</v>
      </c>
      <c r="J1634" s="6" t="s">
        <v>8</v>
      </c>
      <c r="K1634" s="6" t="str">
        <f>VLOOKUP(tblSalaries[[#This Row],[Where do you work]],tblCountries[[Actual]:[Mapping]],2,FALSE)</f>
        <v>India</v>
      </c>
      <c r="L1634" s="6" t="str">
        <f>VLOOKUP(tblSalaries[[#This Row],[clean Country]],tblCountries[[Mapping]:[Region]],2,FALSE)</f>
        <v>Asia</v>
      </c>
      <c r="M1634" s="6">
        <f>VLOOKUP(tblSalaries[[#This Row],[clean Country]],tblCountries[[Mapping]:[geo_latitude]],3,FALSE)</f>
        <v>79.718824157759499</v>
      </c>
      <c r="N1634" s="6">
        <f>VLOOKUP(tblSalaries[[#This Row],[clean Country]],tblCountries[[Mapping]:[geo_latitude]],4,FALSE)</f>
        <v>22.134914550529199</v>
      </c>
      <c r="O1634" s="6" t="s">
        <v>9</v>
      </c>
      <c r="P1634" s="6">
        <v>7</v>
      </c>
      <c r="Q1634" s="6" t="str">
        <f>IF(tblSalaries[[#This Row],[Years of Experience]]&lt;5,"&lt;5",IF(tblSalaries[[#This Row],[Years of Experience]]&lt;10,"&lt;10",IF(tblSalaries[[#This Row],[Years of Experience]]&lt;15,"&lt;15",IF(tblSalaries[[#This Row],[Years of Experience]]&lt;20,"&lt;20"," &gt;20"))))</f>
        <v>&lt;10</v>
      </c>
      <c r="R1634" s="14">
        <v>1617</v>
      </c>
      <c r="S1634" s="14">
        <f>VLOOKUP(tblSalaries[[#This Row],[clean Country]],Table3[[Country]:[GNI]],2,FALSE)</f>
        <v>3400</v>
      </c>
      <c r="T1634" s="18">
        <f>tblSalaries[[#This Row],[Salary in USD]]/tblSalaries[[#This Row],[PPP GNI]]</f>
        <v>2.3411764705882354</v>
      </c>
      <c r="U1634" s="27">
        <f>IF(ISNUMBER(VLOOKUP(tblSalaries[[#This Row],[clean Country]],calc!$B$22:$C$127,2,TRUE)),tblSalaries[[#This Row],[Salary in USD]],0.001)</f>
        <v>7960</v>
      </c>
    </row>
    <row r="1635" spans="2:21" ht="15" customHeight="1" x14ac:dyDescent="0.25">
      <c r="B1635" s="6" t="s">
        <v>3057</v>
      </c>
      <c r="C1635" s="7">
        <v>41057.636342592596</v>
      </c>
      <c r="D1635" s="8" t="s">
        <v>1209</v>
      </c>
      <c r="E1635" s="6">
        <v>438000</v>
      </c>
      <c r="F1635" s="6" t="s">
        <v>40</v>
      </c>
      <c r="G1635" s="9">
        <f>tblSalaries[[#This Row],[clean Salary (in local currency)]]*VLOOKUP(tblSalaries[[#This Row],[Currency]],tblXrate[],2,FALSE)</f>
        <v>7799.8675090998449</v>
      </c>
      <c r="H1635" s="6" t="s">
        <v>1210</v>
      </c>
      <c r="I1635" s="6" t="s">
        <v>20</v>
      </c>
      <c r="J1635" s="6" t="s">
        <v>8</v>
      </c>
      <c r="K1635" s="6" t="str">
        <f>VLOOKUP(tblSalaries[[#This Row],[Where do you work]],tblCountries[[Actual]:[Mapping]],2,FALSE)</f>
        <v>India</v>
      </c>
      <c r="L1635" s="6" t="str">
        <f>VLOOKUP(tblSalaries[[#This Row],[clean Country]],tblCountries[[Mapping]:[Region]],2,FALSE)</f>
        <v>Asia</v>
      </c>
      <c r="M1635" s="6">
        <f>VLOOKUP(tblSalaries[[#This Row],[clean Country]],tblCountries[[Mapping]:[geo_latitude]],3,FALSE)</f>
        <v>79.718824157759499</v>
      </c>
      <c r="N1635" s="6">
        <f>VLOOKUP(tblSalaries[[#This Row],[clean Country]],tblCountries[[Mapping]:[geo_latitude]],4,FALSE)</f>
        <v>22.134914550529199</v>
      </c>
      <c r="O1635" s="6" t="s">
        <v>25</v>
      </c>
      <c r="P1635" s="6">
        <v>10</v>
      </c>
      <c r="Q1635" s="6" t="str">
        <f>IF(tblSalaries[[#This Row],[Years of Experience]]&lt;5,"&lt;5",IF(tblSalaries[[#This Row],[Years of Experience]]&lt;10,"&lt;10",IF(tblSalaries[[#This Row],[Years of Experience]]&lt;15,"&lt;15",IF(tblSalaries[[#This Row],[Years of Experience]]&lt;20,"&lt;20"," &gt;20"))))</f>
        <v>&lt;15</v>
      </c>
      <c r="R1635" s="14">
        <v>1618</v>
      </c>
      <c r="S1635" s="14">
        <f>VLOOKUP(tblSalaries[[#This Row],[clean Country]],Table3[[Country]:[GNI]],2,FALSE)</f>
        <v>3400</v>
      </c>
      <c r="T1635" s="18">
        <f>tblSalaries[[#This Row],[Salary in USD]]/tblSalaries[[#This Row],[PPP GNI]]</f>
        <v>2.2940786791470131</v>
      </c>
      <c r="U1635" s="27">
        <f>IF(ISNUMBER(VLOOKUP(tblSalaries[[#This Row],[clean Country]],calc!$B$22:$C$127,2,TRUE)),tblSalaries[[#This Row],[Salary in USD]],0.001)</f>
        <v>7799.8675090998449</v>
      </c>
    </row>
    <row r="1636" spans="2:21" ht="15" customHeight="1" x14ac:dyDescent="0.25">
      <c r="B1636" s="6" t="s">
        <v>2646</v>
      </c>
      <c r="C1636" s="7">
        <v>41055.513738425929</v>
      </c>
      <c r="D1636" s="8" t="s">
        <v>752</v>
      </c>
      <c r="E1636" s="6">
        <v>432000</v>
      </c>
      <c r="F1636" s="6" t="s">
        <v>40</v>
      </c>
      <c r="G1636" s="9">
        <f>tblSalaries[[#This Row],[clean Salary (in local currency)]]*VLOOKUP(tblSalaries[[#This Row],[Currency]],tblXrate[],2,FALSE)</f>
        <v>7693.0200089751897</v>
      </c>
      <c r="H1636" s="6" t="s">
        <v>753</v>
      </c>
      <c r="I1636" s="6" t="s">
        <v>52</v>
      </c>
      <c r="J1636" s="6" t="s">
        <v>8</v>
      </c>
      <c r="K1636" s="6" t="str">
        <f>VLOOKUP(tblSalaries[[#This Row],[Where do you work]],tblCountries[[Actual]:[Mapping]],2,FALSE)</f>
        <v>India</v>
      </c>
      <c r="L1636" s="6" t="str">
        <f>VLOOKUP(tblSalaries[[#This Row],[clean Country]],tblCountries[[Mapping]:[Region]],2,FALSE)</f>
        <v>Asia</v>
      </c>
      <c r="M1636" s="6">
        <f>VLOOKUP(tblSalaries[[#This Row],[clean Country]],tblCountries[[Mapping]:[geo_latitude]],3,FALSE)</f>
        <v>79.718824157759499</v>
      </c>
      <c r="N1636" s="6">
        <f>VLOOKUP(tblSalaries[[#This Row],[clean Country]],tblCountries[[Mapping]:[geo_latitude]],4,FALSE)</f>
        <v>22.134914550529199</v>
      </c>
      <c r="O1636" s="6" t="s">
        <v>18</v>
      </c>
      <c r="P1636" s="6">
        <v>5</v>
      </c>
      <c r="Q1636" s="6" t="str">
        <f>IF(tblSalaries[[#This Row],[Years of Experience]]&lt;5,"&lt;5",IF(tblSalaries[[#This Row],[Years of Experience]]&lt;10,"&lt;10",IF(tblSalaries[[#This Row],[Years of Experience]]&lt;15,"&lt;15",IF(tblSalaries[[#This Row],[Years of Experience]]&lt;20,"&lt;20"," &gt;20"))))</f>
        <v>&lt;10</v>
      </c>
      <c r="R1636" s="14">
        <v>1619</v>
      </c>
      <c r="S1636" s="14">
        <f>VLOOKUP(tblSalaries[[#This Row],[clean Country]],Table3[[Country]:[GNI]],2,FALSE)</f>
        <v>3400</v>
      </c>
      <c r="T1636" s="18">
        <f>tblSalaries[[#This Row],[Salary in USD]]/tblSalaries[[#This Row],[PPP GNI]]</f>
        <v>2.2626529438162324</v>
      </c>
      <c r="U1636" s="27">
        <f>IF(ISNUMBER(VLOOKUP(tblSalaries[[#This Row],[clean Country]],calc!$B$22:$C$127,2,TRUE)),tblSalaries[[#This Row],[Salary in USD]],0.001)</f>
        <v>7693.0200089751897</v>
      </c>
    </row>
    <row r="1637" spans="2:21" ht="15" customHeight="1" x14ac:dyDescent="0.25">
      <c r="B1637" s="6" t="s">
        <v>2273</v>
      </c>
      <c r="C1637" s="7">
        <v>41055.048310185186</v>
      </c>
      <c r="D1637" s="8">
        <v>7600</v>
      </c>
      <c r="E1637" s="6">
        <v>7600</v>
      </c>
      <c r="F1637" s="6" t="s">
        <v>6</v>
      </c>
      <c r="G1637" s="9">
        <f>tblSalaries[[#This Row],[clean Salary (in local currency)]]*VLOOKUP(tblSalaries[[#This Row],[Currency]],tblXrate[],2,FALSE)</f>
        <v>7600</v>
      </c>
      <c r="H1637" s="6" t="s">
        <v>342</v>
      </c>
      <c r="I1637" s="6" t="s">
        <v>67</v>
      </c>
      <c r="J1637" s="6" t="s">
        <v>27</v>
      </c>
      <c r="K1637" s="6" t="str">
        <f>VLOOKUP(tblSalaries[[#This Row],[Where do you work]],tblCountries[[Actual]:[Mapping]],2,FALSE)</f>
        <v>Ukraine</v>
      </c>
      <c r="L1637" s="6" t="str">
        <f>VLOOKUP(tblSalaries[[#This Row],[clean Country]],tblCountries[[Mapping]:[Region]],2,FALSE)</f>
        <v>Europe</v>
      </c>
      <c r="M1637" s="6">
        <f>VLOOKUP(tblSalaries[[#This Row],[clean Country]],tblCountries[[Mapping]:[geo_latitude]],3,FALSE)</f>
        <v>31.617912802973901</v>
      </c>
      <c r="N1637" s="6">
        <f>VLOOKUP(tblSalaries[[#This Row],[clean Country]],tblCountries[[Mapping]:[geo_latitude]],4,FALSE)</f>
        <v>48.769300182878801</v>
      </c>
      <c r="O1637" s="6" t="s">
        <v>25</v>
      </c>
      <c r="P1637" s="6"/>
      <c r="Q1637" s="6" t="str">
        <f>IF(tblSalaries[[#This Row],[Years of Experience]]&lt;5,"&lt;5",IF(tblSalaries[[#This Row],[Years of Experience]]&lt;10,"&lt;10",IF(tblSalaries[[#This Row],[Years of Experience]]&lt;15,"&lt;15",IF(tblSalaries[[#This Row],[Years of Experience]]&lt;20,"&lt;20"," &gt;20"))))</f>
        <v>&lt;5</v>
      </c>
      <c r="R1637" s="14">
        <v>1620</v>
      </c>
      <c r="S1637" s="14">
        <f>VLOOKUP(tblSalaries[[#This Row],[clean Country]],Table3[[Country]:[GNI]],2,FALSE)</f>
        <v>6620</v>
      </c>
      <c r="T1637" s="18">
        <f>tblSalaries[[#This Row],[Salary in USD]]/tblSalaries[[#This Row],[PPP GNI]]</f>
        <v>1.148036253776435</v>
      </c>
      <c r="U1637" s="27">
        <f>IF(ISNUMBER(VLOOKUP(tblSalaries[[#This Row],[clean Country]],calc!$B$22:$C$127,2,TRUE)),tblSalaries[[#This Row],[Salary in USD]],0.001)</f>
        <v>7600</v>
      </c>
    </row>
    <row r="1638" spans="2:21" ht="15" customHeight="1" x14ac:dyDescent="0.25">
      <c r="B1638" s="6" t="s">
        <v>3800</v>
      </c>
      <c r="C1638" s="7">
        <v>41073.860625000001</v>
      </c>
      <c r="D1638" s="8">
        <v>425000</v>
      </c>
      <c r="E1638" s="6">
        <v>425000</v>
      </c>
      <c r="F1638" s="6" t="s">
        <v>40</v>
      </c>
      <c r="G1638" s="9">
        <f>tblSalaries[[#This Row],[clean Salary (in local currency)]]*VLOOKUP(tblSalaries[[#This Row],[Currency]],tblXrate[],2,FALSE)</f>
        <v>7568.3645921630914</v>
      </c>
      <c r="H1638" s="6" t="s">
        <v>932</v>
      </c>
      <c r="I1638" s="6" t="s">
        <v>310</v>
      </c>
      <c r="J1638" s="6" t="s">
        <v>8</v>
      </c>
      <c r="K1638" s="6" t="str">
        <f>VLOOKUP(tblSalaries[[#This Row],[Where do you work]],tblCountries[[Actual]:[Mapping]],2,FALSE)</f>
        <v>India</v>
      </c>
      <c r="L1638" s="6" t="str">
        <f>VLOOKUP(tblSalaries[[#This Row],[clean Country]],tblCountries[[Mapping]:[Region]],2,FALSE)</f>
        <v>Asia</v>
      </c>
      <c r="M1638" s="6">
        <f>VLOOKUP(tblSalaries[[#This Row],[clean Country]],tblCountries[[Mapping]:[geo_latitude]],3,FALSE)</f>
        <v>79.718824157759499</v>
      </c>
      <c r="N1638" s="6">
        <f>VLOOKUP(tblSalaries[[#This Row],[clean Country]],tblCountries[[Mapping]:[geo_latitude]],4,FALSE)</f>
        <v>22.134914550529199</v>
      </c>
      <c r="O1638" s="6" t="s">
        <v>18</v>
      </c>
      <c r="P1638" s="6">
        <v>6</v>
      </c>
      <c r="Q1638" s="6" t="str">
        <f>IF(tblSalaries[[#This Row],[Years of Experience]]&lt;5,"&lt;5",IF(tblSalaries[[#This Row],[Years of Experience]]&lt;10,"&lt;10",IF(tblSalaries[[#This Row],[Years of Experience]]&lt;15,"&lt;15",IF(tblSalaries[[#This Row],[Years of Experience]]&lt;20,"&lt;20"," &gt;20"))))</f>
        <v>&lt;10</v>
      </c>
      <c r="R1638" s="14">
        <v>1621</v>
      </c>
      <c r="S1638" s="14">
        <f>VLOOKUP(tblSalaries[[#This Row],[clean Country]],Table3[[Country]:[GNI]],2,FALSE)</f>
        <v>3400</v>
      </c>
      <c r="T1638" s="18">
        <f>tblSalaries[[#This Row],[Salary in USD]]/tblSalaries[[#This Row],[PPP GNI]]</f>
        <v>2.2259895859303209</v>
      </c>
      <c r="U1638" s="27">
        <f>IF(ISNUMBER(VLOOKUP(tblSalaries[[#This Row],[clean Country]],calc!$B$22:$C$127,2,TRUE)),tblSalaries[[#This Row],[Salary in USD]],0.001)</f>
        <v>7568.3645921630914</v>
      </c>
    </row>
    <row r="1639" spans="2:21" ht="15" customHeight="1" x14ac:dyDescent="0.25">
      <c r="B1639" s="6" t="s">
        <v>2062</v>
      </c>
      <c r="C1639" s="7">
        <v>41054.268564814818</v>
      </c>
      <c r="D1639" s="8">
        <v>7500</v>
      </c>
      <c r="E1639" s="6">
        <v>7500</v>
      </c>
      <c r="F1639" s="6" t="s">
        <v>6</v>
      </c>
      <c r="G1639" s="9">
        <f>tblSalaries[[#This Row],[clean Salary (in local currency)]]*VLOOKUP(tblSalaries[[#This Row],[Currency]],tblXrate[],2,FALSE)</f>
        <v>7500</v>
      </c>
      <c r="H1639" s="6" t="s">
        <v>20</v>
      </c>
      <c r="I1639" s="6" t="s">
        <v>20</v>
      </c>
      <c r="J1639" s="6" t="s">
        <v>8</v>
      </c>
      <c r="K1639" s="6" t="str">
        <f>VLOOKUP(tblSalaries[[#This Row],[Where do you work]],tblCountries[[Actual]:[Mapping]],2,FALSE)</f>
        <v>India</v>
      </c>
      <c r="L1639" s="6" t="str">
        <f>VLOOKUP(tblSalaries[[#This Row],[clean Country]],tblCountries[[Mapping]:[Region]],2,FALSE)</f>
        <v>Asia</v>
      </c>
      <c r="M1639" s="6">
        <f>VLOOKUP(tblSalaries[[#This Row],[clean Country]],tblCountries[[Mapping]:[geo_latitude]],3,FALSE)</f>
        <v>79.718824157759499</v>
      </c>
      <c r="N1639" s="6">
        <f>VLOOKUP(tblSalaries[[#This Row],[clean Country]],tblCountries[[Mapping]:[geo_latitude]],4,FALSE)</f>
        <v>22.134914550529199</v>
      </c>
      <c r="O1639" s="6" t="s">
        <v>9</v>
      </c>
      <c r="P1639" s="6"/>
      <c r="Q1639" s="6" t="str">
        <f>IF(tblSalaries[[#This Row],[Years of Experience]]&lt;5,"&lt;5",IF(tblSalaries[[#This Row],[Years of Experience]]&lt;10,"&lt;10",IF(tblSalaries[[#This Row],[Years of Experience]]&lt;15,"&lt;15",IF(tblSalaries[[#This Row],[Years of Experience]]&lt;20,"&lt;20"," &gt;20"))))</f>
        <v>&lt;5</v>
      </c>
      <c r="R1639" s="14">
        <v>1622</v>
      </c>
      <c r="S1639" s="14">
        <f>VLOOKUP(tblSalaries[[#This Row],[clean Country]],Table3[[Country]:[GNI]],2,FALSE)</f>
        <v>3400</v>
      </c>
      <c r="T1639" s="18">
        <f>tblSalaries[[#This Row],[Salary in USD]]/tblSalaries[[#This Row],[PPP GNI]]</f>
        <v>2.2058823529411766</v>
      </c>
      <c r="U1639" s="27">
        <f>IF(ISNUMBER(VLOOKUP(tblSalaries[[#This Row],[clean Country]],calc!$B$22:$C$127,2,TRUE)),tblSalaries[[#This Row],[Salary in USD]],0.001)</f>
        <v>7500</v>
      </c>
    </row>
    <row r="1640" spans="2:21" ht="15" customHeight="1" x14ac:dyDescent="0.25">
      <c r="B1640" s="6" t="s">
        <v>2455</v>
      </c>
      <c r="C1640" s="7">
        <v>41055.12605324074</v>
      </c>
      <c r="D1640" s="8" t="s">
        <v>550</v>
      </c>
      <c r="E1640" s="6">
        <v>7500</v>
      </c>
      <c r="F1640" s="6" t="s">
        <v>6</v>
      </c>
      <c r="G1640" s="9">
        <f>tblSalaries[[#This Row],[clean Salary (in local currency)]]*VLOOKUP(tblSalaries[[#This Row],[Currency]],tblXrate[],2,FALSE)</f>
        <v>7500</v>
      </c>
      <c r="H1640" s="6" t="s">
        <v>551</v>
      </c>
      <c r="I1640" s="6" t="s">
        <v>20</v>
      </c>
      <c r="J1640" s="6" t="s">
        <v>73</v>
      </c>
      <c r="K1640" s="6" t="str">
        <f>VLOOKUP(tblSalaries[[#This Row],[Where do you work]],tblCountries[[Actual]:[Mapping]],2,FALSE)</f>
        <v>Romania</v>
      </c>
      <c r="L1640" s="6" t="str">
        <f>VLOOKUP(tblSalaries[[#This Row],[clean Country]],tblCountries[[Mapping]:[Region]],2,FALSE)</f>
        <v>Europe</v>
      </c>
      <c r="M1640" s="6">
        <f>VLOOKUP(tblSalaries[[#This Row],[clean Country]],tblCountries[[Mapping]:[geo_latitude]],3,FALSE)</f>
        <v>25.074970241904701</v>
      </c>
      <c r="N1640" s="6">
        <f>VLOOKUP(tblSalaries[[#This Row],[clean Country]],tblCountries[[Mapping]:[geo_latitude]],4,FALSE)</f>
        <v>45.811115189921601</v>
      </c>
      <c r="O1640" s="6" t="s">
        <v>13</v>
      </c>
      <c r="P1640" s="6"/>
      <c r="Q1640" s="6" t="str">
        <f>IF(tblSalaries[[#This Row],[Years of Experience]]&lt;5,"&lt;5",IF(tblSalaries[[#This Row],[Years of Experience]]&lt;10,"&lt;10",IF(tblSalaries[[#This Row],[Years of Experience]]&lt;15,"&lt;15",IF(tblSalaries[[#This Row],[Years of Experience]]&lt;20,"&lt;20"," &gt;20"))))</f>
        <v>&lt;5</v>
      </c>
      <c r="R1640" s="14">
        <v>1623</v>
      </c>
      <c r="S1640" s="14">
        <f>VLOOKUP(tblSalaries[[#This Row],[clean Country]],Table3[[Country]:[GNI]],2,FALSE)</f>
        <v>14290</v>
      </c>
      <c r="T1640" s="18">
        <f>tblSalaries[[#This Row],[Salary in USD]]/tblSalaries[[#This Row],[PPP GNI]]</f>
        <v>0.52484254723582924</v>
      </c>
      <c r="U1640" s="27">
        <f>IF(ISNUMBER(VLOOKUP(tblSalaries[[#This Row],[clean Country]],calc!$B$22:$C$127,2,TRUE)),tblSalaries[[#This Row],[Salary in USD]],0.001)</f>
        <v>7500</v>
      </c>
    </row>
    <row r="1641" spans="2:21" ht="15" customHeight="1" x14ac:dyDescent="0.25">
      <c r="B1641" s="6" t="s">
        <v>3698</v>
      </c>
      <c r="C1641" s="7">
        <v>41067.697928240741</v>
      </c>
      <c r="D1641" s="8">
        <v>421000</v>
      </c>
      <c r="E1641" s="6">
        <v>421000</v>
      </c>
      <c r="F1641" s="6" t="s">
        <v>40</v>
      </c>
      <c r="G1641" s="9">
        <f>tblSalaries[[#This Row],[clean Salary (in local currency)]]*VLOOKUP(tblSalaries[[#This Row],[Currency]],tblXrate[],2,FALSE)</f>
        <v>7497.1329254133216</v>
      </c>
      <c r="H1641" s="6" t="s">
        <v>1861</v>
      </c>
      <c r="I1641" s="6" t="s">
        <v>20</v>
      </c>
      <c r="J1641" s="6" t="s">
        <v>8</v>
      </c>
      <c r="K1641" s="6" t="str">
        <f>VLOOKUP(tblSalaries[[#This Row],[Where do you work]],tblCountries[[Actual]:[Mapping]],2,FALSE)</f>
        <v>India</v>
      </c>
      <c r="L1641" s="6" t="str">
        <f>VLOOKUP(tblSalaries[[#This Row],[clean Country]],tblCountries[[Mapping]:[Region]],2,FALSE)</f>
        <v>Asia</v>
      </c>
      <c r="M1641" s="6">
        <f>VLOOKUP(tblSalaries[[#This Row],[clean Country]],tblCountries[[Mapping]:[geo_latitude]],3,FALSE)</f>
        <v>79.718824157759499</v>
      </c>
      <c r="N1641" s="6">
        <f>VLOOKUP(tblSalaries[[#This Row],[clean Country]],tblCountries[[Mapping]:[geo_latitude]],4,FALSE)</f>
        <v>22.134914550529199</v>
      </c>
      <c r="O1641" s="6" t="s">
        <v>9</v>
      </c>
      <c r="P1641" s="6">
        <v>4</v>
      </c>
      <c r="Q1641" s="6" t="str">
        <f>IF(tblSalaries[[#This Row],[Years of Experience]]&lt;5,"&lt;5",IF(tblSalaries[[#This Row],[Years of Experience]]&lt;10,"&lt;10",IF(tblSalaries[[#This Row],[Years of Experience]]&lt;15,"&lt;15",IF(tblSalaries[[#This Row],[Years of Experience]]&lt;20,"&lt;20"," &gt;20"))))</f>
        <v>&lt;5</v>
      </c>
      <c r="R1641" s="14">
        <v>1624</v>
      </c>
      <c r="S1641" s="14">
        <f>VLOOKUP(tblSalaries[[#This Row],[clean Country]],Table3[[Country]:[GNI]],2,FALSE)</f>
        <v>3400</v>
      </c>
      <c r="T1641" s="18">
        <f>tblSalaries[[#This Row],[Salary in USD]]/tblSalaries[[#This Row],[PPP GNI]]</f>
        <v>2.2050390957098003</v>
      </c>
      <c r="U1641" s="27">
        <f>IF(ISNUMBER(VLOOKUP(tblSalaries[[#This Row],[clean Country]],calc!$B$22:$C$127,2,TRUE)),tblSalaries[[#This Row],[Salary in USD]],0.001)</f>
        <v>7497.1329254133216</v>
      </c>
    </row>
    <row r="1642" spans="2:21" ht="15" customHeight="1" x14ac:dyDescent="0.25">
      <c r="B1642" s="6" t="s">
        <v>2165</v>
      </c>
      <c r="C1642" s="7">
        <v>41055.031863425924</v>
      </c>
      <c r="D1642" s="8">
        <v>420000</v>
      </c>
      <c r="E1642" s="6">
        <v>420000</v>
      </c>
      <c r="F1642" s="6" t="s">
        <v>40</v>
      </c>
      <c r="G1642" s="9">
        <f>tblSalaries[[#This Row],[clean Salary (in local currency)]]*VLOOKUP(tblSalaries[[#This Row],[Currency]],tblXrate[],2,FALSE)</f>
        <v>7479.3250087258784</v>
      </c>
      <c r="H1642" s="6" t="s">
        <v>230</v>
      </c>
      <c r="I1642" s="6" t="s">
        <v>52</v>
      </c>
      <c r="J1642" s="6" t="s">
        <v>8</v>
      </c>
      <c r="K1642" s="6" t="str">
        <f>VLOOKUP(tblSalaries[[#This Row],[Where do you work]],tblCountries[[Actual]:[Mapping]],2,FALSE)</f>
        <v>India</v>
      </c>
      <c r="L1642" s="6" t="str">
        <f>VLOOKUP(tblSalaries[[#This Row],[clean Country]],tblCountries[[Mapping]:[Region]],2,FALSE)</f>
        <v>Asia</v>
      </c>
      <c r="M1642" s="6">
        <f>VLOOKUP(tblSalaries[[#This Row],[clean Country]],tblCountries[[Mapping]:[geo_latitude]],3,FALSE)</f>
        <v>79.718824157759499</v>
      </c>
      <c r="N1642" s="6">
        <f>VLOOKUP(tblSalaries[[#This Row],[clean Country]],tblCountries[[Mapping]:[geo_latitude]],4,FALSE)</f>
        <v>22.134914550529199</v>
      </c>
      <c r="O1642" s="6" t="s">
        <v>25</v>
      </c>
      <c r="P1642" s="6"/>
      <c r="Q1642" s="6" t="str">
        <f>IF(tblSalaries[[#This Row],[Years of Experience]]&lt;5,"&lt;5",IF(tblSalaries[[#This Row],[Years of Experience]]&lt;10,"&lt;10",IF(tblSalaries[[#This Row],[Years of Experience]]&lt;15,"&lt;15",IF(tblSalaries[[#This Row],[Years of Experience]]&lt;20,"&lt;20"," &gt;20"))))</f>
        <v>&lt;5</v>
      </c>
      <c r="R1642" s="14">
        <v>1625</v>
      </c>
      <c r="S1642" s="14">
        <f>VLOOKUP(tblSalaries[[#This Row],[clean Country]],Table3[[Country]:[GNI]],2,FALSE)</f>
        <v>3400</v>
      </c>
      <c r="T1642" s="18">
        <f>tblSalaries[[#This Row],[Salary in USD]]/tblSalaries[[#This Row],[PPP GNI]]</f>
        <v>2.19980147315467</v>
      </c>
      <c r="U1642" s="27">
        <f>IF(ISNUMBER(VLOOKUP(tblSalaries[[#This Row],[clean Country]],calc!$B$22:$C$127,2,TRUE)),tblSalaries[[#This Row],[Salary in USD]],0.001)</f>
        <v>7479.3250087258784</v>
      </c>
    </row>
    <row r="1643" spans="2:21" ht="15" customHeight="1" x14ac:dyDescent="0.25">
      <c r="B1643" s="6" t="s">
        <v>2607</v>
      </c>
      <c r="C1643" s="7">
        <v>41055.43246527778</v>
      </c>
      <c r="D1643" s="8" t="s">
        <v>711</v>
      </c>
      <c r="E1643" s="6">
        <v>420000</v>
      </c>
      <c r="F1643" s="6" t="s">
        <v>40</v>
      </c>
      <c r="G1643" s="9">
        <f>tblSalaries[[#This Row],[clean Salary (in local currency)]]*VLOOKUP(tblSalaries[[#This Row],[Currency]],tblXrate[],2,FALSE)</f>
        <v>7479.3250087258784</v>
      </c>
      <c r="H1643" s="6" t="s">
        <v>712</v>
      </c>
      <c r="I1643" s="6" t="s">
        <v>20</v>
      </c>
      <c r="J1643" s="6" t="s">
        <v>8</v>
      </c>
      <c r="K1643" s="6" t="str">
        <f>VLOOKUP(tblSalaries[[#This Row],[Where do you work]],tblCountries[[Actual]:[Mapping]],2,FALSE)</f>
        <v>India</v>
      </c>
      <c r="L1643" s="6" t="str">
        <f>VLOOKUP(tblSalaries[[#This Row],[clean Country]],tblCountries[[Mapping]:[Region]],2,FALSE)</f>
        <v>Asia</v>
      </c>
      <c r="M1643" s="6">
        <f>VLOOKUP(tblSalaries[[#This Row],[clean Country]],tblCountries[[Mapping]:[geo_latitude]],3,FALSE)</f>
        <v>79.718824157759499</v>
      </c>
      <c r="N1643" s="6">
        <f>VLOOKUP(tblSalaries[[#This Row],[clean Country]],tblCountries[[Mapping]:[geo_latitude]],4,FALSE)</f>
        <v>22.134914550529199</v>
      </c>
      <c r="O1643" s="6" t="s">
        <v>9</v>
      </c>
      <c r="P1643" s="6">
        <v>3</v>
      </c>
      <c r="Q1643" s="6" t="str">
        <f>IF(tblSalaries[[#This Row],[Years of Experience]]&lt;5,"&lt;5",IF(tblSalaries[[#This Row],[Years of Experience]]&lt;10,"&lt;10",IF(tblSalaries[[#This Row],[Years of Experience]]&lt;15,"&lt;15",IF(tblSalaries[[#This Row],[Years of Experience]]&lt;20,"&lt;20"," &gt;20"))))</f>
        <v>&lt;5</v>
      </c>
      <c r="R1643" s="14">
        <v>1626</v>
      </c>
      <c r="S1643" s="14">
        <f>VLOOKUP(tblSalaries[[#This Row],[clean Country]],Table3[[Country]:[GNI]],2,FALSE)</f>
        <v>3400</v>
      </c>
      <c r="T1643" s="18">
        <f>tblSalaries[[#This Row],[Salary in USD]]/tblSalaries[[#This Row],[PPP GNI]]</f>
        <v>2.19980147315467</v>
      </c>
      <c r="U1643" s="27">
        <f>IF(ISNUMBER(VLOOKUP(tblSalaries[[#This Row],[clean Country]],calc!$B$22:$C$127,2,TRUE)),tblSalaries[[#This Row],[Salary in USD]],0.001)</f>
        <v>7479.3250087258784</v>
      </c>
    </row>
    <row r="1644" spans="2:21" ht="15" customHeight="1" x14ac:dyDescent="0.25">
      <c r="B1644" s="6" t="s">
        <v>3018</v>
      </c>
      <c r="C1644" s="7">
        <v>41057.543703703705</v>
      </c>
      <c r="D1644" s="8" t="s">
        <v>1174</v>
      </c>
      <c r="E1644" s="6">
        <v>420000</v>
      </c>
      <c r="F1644" s="6" t="s">
        <v>40</v>
      </c>
      <c r="G1644" s="9">
        <f>tblSalaries[[#This Row],[clean Salary (in local currency)]]*VLOOKUP(tblSalaries[[#This Row],[Currency]],tblXrate[],2,FALSE)</f>
        <v>7479.3250087258784</v>
      </c>
      <c r="H1644" s="6" t="s">
        <v>20</v>
      </c>
      <c r="I1644" s="6" t="s">
        <v>20</v>
      </c>
      <c r="J1644" s="6" t="s">
        <v>8</v>
      </c>
      <c r="K1644" s="6" t="str">
        <f>VLOOKUP(tblSalaries[[#This Row],[Where do you work]],tblCountries[[Actual]:[Mapping]],2,FALSE)</f>
        <v>India</v>
      </c>
      <c r="L1644" s="6" t="str">
        <f>VLOOKUP(tblSalaries[[#This Row],[clean Country]],tblCountries[[Mapping]:[Region]],2,FALSE)</f>
        <v>Asia</v>
      </c>
      <c r="M1644" s="6">
        <f>VLOOKUP(tblSalaries[[#This Row],[clean Country]],tblCountries[[Mapping]:[geo_latitude]],3,FALSE)</f>
        <v>79.718824157759499</v>
      </c>
      <c r="N1644" s="6">
        <f>VLOOKUP(tblSalaries[[#This Row],[clean Country]],tblCountries[[Mapping]:[geo_latitude]],4,FALSE)</f>
        <v>22.134914550529199</v>
      </c>
      <c r="O1644" s="6" t="s">
        <v>18</v>
      </c>
      <c r="P1644" s="6">
        <v>10</v>
      </c>
      <c r="Q1644" s="6" t="str">
        <f>IF(tblSalaries[[#This Row],[Years of Experience]]&lt;5,"&lt;5",IF(tblSalaries[[#This Row],[Years of Experience]]&lt;10,"&lt;10",IF(tblSalaries[[#This Row],[Years of Experience]]&lt;15,"&lt;15",IF(tblSalaries[[#This Row],[Years of Experience]]&lt;20,"&lt;20"," &gt;20"))))</f>
        <v>&lt;15</v>
      </c>
      <c r="R1644" s="14">
        <v>1627</v>
      </c>
      <c r="S1644" s="14">
        <f>VLOOKUP(tblSalaries[[#This Row],[clean Country]],Table3[[Country]:[GNI]],2,FALSE)</f>
        <v>3400</v>
      </c>
      <c r="T1644" s="18">
        <f>tblSalaries[[#This Row],[Salary in USD]]/tblSalaries[[#This Row],[PPP GNI]]</f>
        <v>2.19980147315467</v>
      </c>
      <c r="U1644" s="27">
        <f>IF(ISNUMBER(VLOOKUP(tblSalaries[[#This Row],[clean Country]],calc!$B$22:$C$127,2,TRUE)),tblSalaries[[#This Row],[Salary in USD]],0.001)</f>
        <v>7479.3250087258784</v>
      </c>
    </row>
    <row r="1645" spans="2:21" ht="15" customHeight="1" x14ac:dyDescent="0.25">
      <c r="B1645" s="6" t="s">
        <v>3871</v>
      </c>
      <c r="C1645" s="7">
        <v>41079.875937500001</v>
      </c>
      <c r="D1645" s="8">
        <v>420000</v>
      </c>
      <c r="E1645" s="6">
        <v>420000</v>
      </c>
      <c r="F1645" s="6" t="s">
        <v>40</v>
      </c>
      <c r="G1645" s="9">
        <f>tblSalaries[[#This Row],[clean Salary (in local currency)]]*VLOOKUP(tblSalaries[[#This Row],[Currency]],tblXrate[],2,FALSE)</f>
        <v>7479.3250087258784</v>
      </c>
      <c r="H1645" s="6" t="s">
        <v>20</v>
      </c>
      <c r="I1645" s="6" t="s">
        <v>20</v>
      </c>
      <c r="J1645" s="6" t="s">
        <v>8</v>
      </c>
      <c r="K1645" s="6" t="str">
        <f>VLOOKUP(tblSalaries[[#This Row],[Where do you work]],tblCountries[[Actual]:[Mapping]],2,FALSE)</f>
        <v>India</v>
      </c>
      <c r="L1645" s="6" t="str">
        <f>VLOOKUP(tblSalaries[[#This Row],[clean Country]],tblCountries[[Mapping]:[Region]],2,FALSE)</f>
        <v>Asia</v>
      </c>
      <c r="M1645" s="6">
        <f>VLOOKUP(tblSalaries[[#This Row],[clean Country]],tblCountries[[Mapping]:[geo_latitude]],3,FALSE)</f>
        <v>79.718824157759499</v>
      </c>
      <c r="N1645" s="6">
        <f>VLOOKUP(tblSalaries[[#This Row],[clean Country]],tblCountries[[Mapping]:[geo_latitude]],4,FALSE)</f>
        <v>22.134914550529199</v>
      </c>
      <c r="O1645" s="6" t="s">
        <v>9</v>
      </c>
      <c r="P1645" s="6">
        <v>2</v>
      </c>
      <c r="Q1645" s="6" t="str">
        <f>IF(tblSalaries[[#This Row],[Years of Experience]]&lt;5,"&lt;5",IF(tblSalaries[[#This Row],[Years of Experience]]&lt;10,"&lt;10",IF(tblSalaries[[#This Row],[Years of Experience]]&lt;15,"&lt;15",IF(tblSalaries[[#This Row],[Years of Experience]]&lt;20,"&lt;20"," &gt;20"))))</f>
        <v>&lt;5</v>
      </c>
      <c r="R1645" s="14">
        <v>1628</v>
      </c>
      <c r="S1645" s="14">
        <f>VLOOKUP(tblSalaries[[#This Row],[clean Country]],Table3[[Country]:[GNI]],2,FALSE)</f>
        <v>3400</v>
      </c>
      <c r="T1645" s="18">
        <f>tblSalaries[[#This Row],[Salary in USD]]/tblSalaries[[#This Row],[PPP GNI]]</f>
        <v>2.19980147315467</v>
      </c>
      <c r="U1645" s="27">
        <f>IF(ISNUMBER(VLOOKUP(tblSalaries[[#This Row],[clean Country]],calc!$B$22:$C$127,2,TRUE)),tblSalaries[[#This Row],[Salary in USD]],0.001)</f>
        <v>7479.3250087258784</v>
      </c>
    </row>
    <row r="1646" spans="2:21" ht="15" customHeight="1" x14ac:dyDescent="0.25">
      <c r="B1646" s="6" t="s">
        <v>2732</v>
      </c>
      <c r="C1646" s="7">
        <v>41055.660543981481</v>
      </c>
      <c r="D1646" s="8">
        <v>410000</v>
      </c>
      <c r="E1646" s="6">
        <v>410000</v>
      </c>
      <c r="F1646" s="6" t="s">
        <v>40</v>
      </c>
      <c r="G1646" s="9">
        <f>tblSalaries[[#This Row],[clean Salary (in local currency)]]*VLOOKUP(tblSalaries[[#This Row],[Currency]],tblXrate[],2,FALSE)</f>
        <v>7301.2458418514525</v>
      </c>
      <c r="H1646" s="6" t="s">
        <v>7</v>
      </c>
      <c r="I1646" s="6" t="s">
        <v>20</v>
      </c>
      <c r="J1646" s="6" t="s">
        <v>8</v>
      </c>
      <c r="K1646" s="6" t="str">
        <f>VLOOKUP(tblSalaries[[#This Row],[Where do you work]],tblCountries[[Actual]:[Mapping]],2,FALSE)</f>
        <v>India</v>
      </c>
      <c r="L1646" s="6" t="str">
        <f>VLOOKUP(tblSalaries[[#This Row],[clean Country]],tblCountries[[Mapping]:[Region]],2,FALSE)</f>
        <v>Asia</v>
      </c>
      <c r="M1646" s="6">
        <f>VLOOKUP(tblSalaries[[#This Row],[clean Country]],tblCountries[[Mapping]:[geo_latitude]],3,FALSE)</f>
        <v>79.718824157759499</v>
      </c>
      <c r="N1646" s="6">
        <f>VLOOKUP(tblSalaries[[#This Row],[clean Country]],tblCountries[[Mapping]:[geo_latitude]],4,FALSE)</f>
        <v>22.134914550529199</v>
      </c>
      <c r="O1646" s="6" t="s">
        <v>13</v>
      </c>
      <c r="P1646" s="6">
        <v>5</v>
      </c>
      <c r="Q1646" s="6" t="str">
        <f>IF(tblSalaries[[#This Row],[Years of Experience]]&lt;5,"&lt;5",IF(tblSalaries[[#This Row],[Years of Experience]]&lt;10,"&lt;10",IF(tblSalaries[[#This Row],[Years of Experience]]&lt;15,"&lt;15",IF(tblSalaries[[#This Row],[Years of Experience]]&lt;20,"&lt;20"," &gt;20"))))</f>
        <v>&lt;10</v>
      </c>
      <c r="R1646" s="14">
        <v>1629</v>
      </c>
      <c r="S1646" s="14">
        <f>VLOOKUP(tblSalaries[[#This Row],[clean Country]],Table3[[Country]:[GNI]],2,FALSE)</f>
        <v>3400</v>
      </c>
      <c r="T1646" s="18">
        <f>tblSalaries[[#This Row],[Salary in USD]]/tblSalaries[[#This Row],[PPP GNI]]</f>
        <v>2.1474252476033682</v>
      </c>
      <c r="U1646" s="27">
        <f>IF(ISNUMBER(VLOOKUP(tblSalaries[[#This Row],[clean Country]],calc!$B$22:$C$127,2,TRUE)),tblSalaries[[#This Row],[Salary in USD]],0.001)</f>
        <v>7301.2458418514525</v>
      </c>
    </row>
    <row r="1647" spans="2:21" ht="15" customHeight="1" x14ac:dyDescent="0.25">
      <c r="B1647" s="6" t="s">
        <v>3044</v>
      </c>
      <c r="C1647" s="7">
        <v>41057.60733796296</v>
      </c>
      <c r="D1647" s="8">
        <v>408000</v>
      </c>
      <c r="E1647" s="6">
        <v>408000</v>
      </c>
      <c r="F1647" s="6" t="s">
        <v>40</v>
      </c>
      <c r="G1647" s="9">
        <f>tblSalaries[[#This Row],[clean Salary (in local currency)]]*VLOOKUP(tblSalaries[[#This Row],[Currency]],tblXrate[],2,FALSE)</f>
        <v>7265.630008476568</v>
      </c>
      <c r="H1647" s="6" t="s">
        <v>1197</v>
      </c>
      <c r="I1647" s="6" t="s">
        <v>310</v>
      </c>
      <c r="J1647" s="6" t="s">
        <v>8</v>
      </c>
      <c r="K1647" s="6" t="str">
        <f>VLOOKUP(tblSalaries[[#This Row],[Where do you work]],tblCountries[[Actual]:[Mapping]],2,FALSE)</f>
        <v>India</v>
      </c>
      <c r="L1647" s="6" t="str">
        <f>VLOOKUP(tblSalaries[[#This Row],[clean Country]],tblCountries[[Mapping]:[Region]],2,FALSE)</f>
        <v>Asia</v>
      </c>
      <c r="M1647" s="6">
        <f>VLOOKUP(tblSalaries[[#This Row],[clean Country]],tblCountries[[Mapping]:[geo_latitude]],3,FALSE)</f>
        <v>79.718824157759499</v>
      </c>
      <c r="N1647" s="6">
        <f>VLOOKUP(tblSalaries[[#This Row],[clean Country]],tblCountries[[Mapping]:[geo_latitude]],4,FALSE)</f>
        <v>22.134914550529199</v>
      </c>
      <c r="O1647" s="6" t="s">
        <v>13</v>
      </c>
      <c r="P1647" s="6">
        <v>5</v>
      </c>
      <c r="Q1647" s="6" t="str">
        <f>IF(tblSalaries[[#This Row],[Years of Experience]]&lt;5,"&lt;5",IF(tblSalaries[[#This Row],[Years of Experience]]&lt;10,"&lt;10",IF(tblSalaries[[#This Row],[Years of Experience]]&lt;15,"&lt;15",IF(tblSalaries[[#This Row],[Years of Experience]]&lt;20,"&lt;20"," &gt;20"))))</f>
        <v>&lt;10</v>
      </c>
      <c r="R1647" s="14">
        <v>1630</v>
      </c>
      <c r="S1647" s="14">
        <f>VLOOKUP(tblSalaries[[#This Row],[clean Country]],Table3[[Country]:[GNI]],2,FALSE)</f>
        <v>3400</v>
      </c>
      <c r="T1647" s="18">
        <f>tblSalaries[[#This Row],[Salary in USD]]/tblSalaries[[#This Row],[PPP GNI]]</f>
        <v>2.1369500024931081</v>
      </c>
      <c r="U1647" s="27">
        <f>IF(ISNUMBER(VLOOKUP(tblSalaries[[#This Row],[clean Country]],calc!$B$22:$C$127,2,TRUE)),tblSalaries[[#This Row],[Salary in USD]],0.001)</f>
        <v>7265.630008476568</v>
      </c>
    </row>
    <row r="1648" spans="2:21" ht="15" customHeight="1" x14ac:dyDescent="0.25">
      <c r="B1648" s="6" t="s">
        <v>3004</v>
      </c>
      <c r="C1648" s="7">
        <v>41057.507048611114</v>
      </c>
      <c r="D1648" s="8">
        <v>7265</v>
      </c>
      <c r="E1648" s="6">
        <v>7265</v>
      </c>
      <c r="F1648" s="6" t="s">
        <v>6</v>
      </c>
      <c r="G1648" s="9">
        <f>tblSalaries[[#This Row],[clean Salary (in local currency)]]*VLOOKUP(tblSalaries[[#This Row],[Currency]],tblXrate[],2,FALSE)</f>
        <v>7265</v>
      </c>
      <c r="H1648" s="6" t="s">
        <v>1157</v>
      </c>
      <c r="I1648" s="6" t="s">
        <v>279</v>
      </c>
      <c r="J1648" s="6" t="s">
        <v>8</v>
      </c>
      <c r="K1648" s="6" t="str">
        <f>VLOOKUP(tblSalaries[[#This Row],[Where do you work]],tblCountries[[Actual]:[Mapping]],2,FALSE)</f>
        <v>India</v>
      </c>
      <c r="L1648" s="6" t="str">
        <f>VLOOKUP(tblSalaries[[#This Row],[clean Country]],tblCountries[[Mapping]:[Region]],2,FALSE)</f>
        <v>Asia</v>
      </c>
      <c r="M1648" s="6">
        <f>VLOOKUP(tblSalaries[[#This Row],[clean Country]],tblCountries[[Mapping]:[geo_latitude]],3,FALSE)</f>
        <v>79.718824157759499</v>
      </c>
      <c r="N1648" s="6">
        <f>VLOOKUP(tblSalaries[[#This Row],[clean Country]],tblCountries[[Mapping]:[geo_latitude]],4,FALSE)</f>
        <v>22.134914550529199</v>
      </c>
      <c r="O1648" s="6" t="s">
        <v>9</v>
      </c>
      <c r="P1648" s="6">
        <v>6</v>
      </c>
      <c r="Q1648" s="6" t="str">
        <f>IF(tblSalaries[[#This Row],[Years of Experience]]&lt;5,"&lt;5",IF(tblSalaries[[#This Row],[Years of Experience]]&lt;10,"&lt;10",IF(tblSalaries[[#This Row],[Years of Experience]]&lt;15,"&lt;15",IF(tblSalaries[[#This Row],[Years of Experience]]&lt;20,"&lt;20"," &gt;20"))))</f>
        <v>&lt;10</v>
      </c>
      <c r="R1648" s="14">
        <v>1631</v>
      </c>
      <c r="S1648" s="14">
        <f>VLOOKUP(tblSalaries[[#This Row],[clean Country]],Table3[[Country]:[GNI]],2,FALSE)</f>
        <v>3400</v>
      </c>
      <c r="T1648" s="18">
        <f>tblSalaries[[#This Row],[Salary in USD]]/tblSalaries[[#This Row],[PPP GNI]]</f>
        <v>2.1367647058823529</v>
      </c>
      <c r="U1648" s="27">
        <f>IF(ISNUMBER(VLOOKUP(tblSalaries[[#This Row],[clean Country]],calc!$B$22:$C$127,2,TRUE)),tblSalaries[[#This Row],[Salary in USD]],0.001)</f>
        <v>7265</v>
      </c>
    </row>
    <row r="1649" spans="2:21" ht="15" customHeight="1" x14ac:dyDescent="0.25">
      <c r="B1649" s="6" t="s">
        <v>3240</v>
      </c>
      <c r="C1649" s="7">
        <v>41058.331296296295</v>
      </c>
      <c r="D1649" s="8">
        <v>800000</v>
      </c>
      <c r="E1649" s="6">
        <v>9600000</v>
      </c>
      <c r="F1649" s="6" t="s">
        <v>1410</v>
      </c>
      <c r="G1649" s="9">
        <f>tblSalaries[[#This Row],[clean Salary (in local currency)]]*VLOOKUP(tblSalaries[[#This Row],[Currency]],tblXrate[],2,FALSE)</f>
        <v>7261.724659606657</v>
      </c>
      <c r="H1649" s="6" t="s">
        <v>20</v>
      </c>
      <c r="I1649" s="6" t="s">
        <v>20</v>
      </c>
      <c r="J1649" s="6" t="s">
        <v>1411</v>
      </c>
      <c r="K1649" s="6" t="str">
        <f>VLOOKUP(tblSalaries[[#This Row],[Where do you work]],tblCountries[[Actual]:[Mapping]],2,FALSE)</f>
        <v>Mongolia</v>
      </c>
      <c r="L1649" s="6" t="str">
        <f>VLOOKUP(tblSalaries[[#This Row],[clean Country]],tblCountries[[Mapping]:[Region]],2,FALSE)</f>
        <v>Asia</v>
      </c>
      <c r="M1649" s="6">
        <f>VLOOKUP(tblSalaries[[#This Row],[clean Country]],tblCountries[[Mapping]:[geo_latitude]],3,FALSE)</f>
        <v>103.071345866447</v>
      </c>
      <c r="N1649" s="6">
        <f>VLOOKUP(tblSalaries[[#This Row],[clean Country]],tblCountries[[Mapping]:[geo_latitude]],4,FALSE)</f>
        <v>46.835718420347099</v>
      </c>
      <c r="O1649" s="6" t="s">
        <v>13</v>
      </c>
      <c r="P1649" s="6">
        <v>2</v>
      </c>
      <c r="Q1649" s="6" t="str">
        <f>IF(tblSalaries[[#This Row],[Years of Experience]]&lt;5,"&lt;5",IF(tblSalaries[[#This Row],[Years of Experience]]&lt;10,"&lt;10",IF(tblSalaries[[#This Row],[Years of Experience]]&lt;15,"&lt;15",IF(tblSalaries[[#This Row],[Years of Experience]]&lt;20,"&lt;20"," &gt;20"))))</f>
        <v>&lt;5</v>
      </c>
      <c r="R1649" s="14">
        <v>1632</v>
      </c>
      <c r="S1649" s="14">
        <f>VLOOKUP(tblSalaries[[#This Row],[clean Country]],Table3[[Country]:[GNI]],2,FALSE)</f>
        <v>3670</v>
      </c>
      <c r="T1649" s="18">
        <f>tblSalaries[[#This Row],[Salary in USD]]/tblSalaries[[#This Row],[PPP GNI]]</f>
        <v>1.9786715693751109</v>
      </c>
      <c r="U1649" s="27">
        <f>IF(ISNUMBER(VLOOKUP(tblSalaries[[#This Row],[clean Country]],calc!$B$22:$C$127,2,TRUE)),tblSalaries[[#This Row],[Salary in USD]],0.001)</f>
        <v>7261.724659606657</v>
      </c>
    </row>
    <row r="1650" spans="2:21" ht="15" customHeight="1" x14ac:dyDescent="0.25">
      <c r="B1650" s="6" t="s">
        <v>3062</v>
      </c>
      <c r="C1650" s="7">
        <v>41057.648182870369</v>
      </c>
      <c r="D1650" s="8">
        <v>600</v>
      </c>
      <c r="E1650" s="6">
        <v>7200</v>
      </c>
      <c r="F1650" s="6" t="s">
        <v>6</v>
      </c>
      <c r="G1650" s="9">
        <f>tblSalaries[[#This Row],[clean Salary (in local currency)]]*VLOOKUP(tblSalaries[[#This Row],[Currency]],tblXrate[],2,FALSE)</f>
        <v>7200</v>
      </c>
      <c r="H1650" s="6" t="s">
        <v>1215</v>
      </c>
      <c r="I1650" s="6" t="s">
        <v>20</v>
      </c>
      <c r="J1650" s="6" t="s">
        <v>8</v>
      </c>
      <c r="K1650" s="6" t="str">
        <f>VLOOKUP(tblSalaries[[#This Row],[Where do you work]],tblCountries[[Actual]:[Mapping]],2,FALSE)</f>
        <v>India</v>
      </c>
      <c r="L1650" s="6" t="str">
        <f>VLOOKUP(tblSalaries[[#This Row],[clean Country]],tblCountries[[Mapping]:[Region]],2,FALSE)</f>
        <v>Asia</v>
      </c>
      <c r="M1650" s="6">
        <f>VLOOKUP(tblSalaries[[#This Row],[clean Country]],tblCountries[[Mapping]:[geo_latitude]],3,FALSE)</f>
        <v>79.718824157759499</v>
      </c>
      <c r="N1650" s="6">
        <f>VLOOKUP(tblSalaries[[#This Row],[clean Country]],tblCountries[[Mapping]:[geo_latitude]],4,FALSE)</f>
        <v>22.134914550529199</v>
      </c>
      <c r="O1650" s="6" t="s">
        <v>13</v>
      </c>
      <c r="P1650" s="6">
        <v>10</v>
      </c>
      <c r="Q1650" s="6" t="str">
        <f>IF(tblSalaries[[#This Row],[Years of Experience]]&lt;5,"&lt;5",IF(tblSalaries[[#This Row],[Years of Experience]]&lt;10,"&lt;10",IF(tblSalaries[[#This Row],[Years of Experience]]&lt;15,"&lt;15",IF(tblSalaries[[#This Row],[Years of Experience]]&lt;20,"&lt;20"," &gt;20"))))</f>
        <v>&lt;15</v>
      </c>
      <c r="R1650" s="14">
        <v>1633</v>
      </c>
      <c r="S1650" s="14">
        <f>VLOOKUP(tblSalaries[[#This Row],[clean Country]],Table3[[Country]:[GNI]],2,FALSE)</f>
        <v>3400</v>
      </c>
      <c r="T1650" s="18">
        <f>tblSalaries[[#This Row],[Salary in USD]]/tblSalaries[[#This Row],[PPP GNI]]</f>
        <v>2.1176470588235294</v>
      </c>
      <c r="U1650" s="27">
        <f>IF(ISNUMBER(VLOOKUP(tblSalaries[[#This Row],[clean Country]],calc!$B$22:$C$127,2,TRUE)),tblSalaries[[#This Row],[Salary in USD]],0.001)</f>
        <v>7200</v>
      </c>
    </row>
    <row r="1651" spans="2:21" ht="15" customHeight="1" x14ac:dyDescent="0.25">
      <c r="B1651" s="6" t="s">
        <v>3173</v>
      </c>
      <c r="C1651" s="7">
        <v>41057.970277777778</v>
      </c>
      <c r="D1651" s="8" t="s">
        <v>1338</v>
      </c>
      <c r="E1651" s="6">
        <v>7200</v>
      </c>
      <c r="F1651" s="6" t="s">
        <v>6</v>
      </c>
      <c r="G1651" s="9">
        <f>tblSalaries[[#This Row],[clean Salary (in local currency)]]*VLOOKUP(tblSalaries[[#This Row],[Currency]],tblXrate[],2,FALSE)</f>
        <v>7200</v>
      </c>
      <c r="H1651" s="6" t="s">
        <v>1339</v>
      </c>
      <c r="I1651" s="6" t="s">
        <v>3999</v>
      </c>
      <c r="J1651" s="6" t="s">
        <v>8</v>
      </c>
      <c r="K1651" s="6" t="str">
        <f>VLOOKUP(tblSalaries[[#This Row],[Where do you work]],tblCountries[[Actual]:[Mapping]],2,FALSE)</f>
        <v>India</v>
      </c>
      <c r="L1651" s="6" t="str">
        <f>VLOOKUP(tblSalaries[[#This Row],[clean Country]],tblCountries[[Mapping]:[Region]],2,FALSE)</f>
        <v>Asia</v>
      </c>
      <c r="M1651" s="6">
        <f>VLOOKUP(tblSalaries[[#This Row],[clean Country]],tblCountries[[Mapping]:[geo_latitude]],3,FALSE)</f>
        <v>79.718824157759499</v>
      </c>
      <c r="N1651" s="6">
        <f>VLOOKUP(tblSalaries[[#This Row],[clean Country]],tblCountries[[Mapping]:[geo_latitude]],4,FALSE)</f>
        <v>22.134914550529199</v>
      </c>
      <c r="O1651" s="6" t="s">
        <v>9</v>
      </c>
      <c r="P1651" s="6">
        <v>7</v>
      </c>
      <c r="Q1651" s="6" t="str">
        <f>IF(tblSalaries[[#This Row],[Years of Experience]]&lt;5,"&lt;5",IF(tblSalaries[[#This Row],[Years of Experience]]&lt;10,"&lt;10",IF(tblSalaries[[#This Row],[Years of Experience]]&lt;15,"&lt;15",IF(tblSalaries[[#This Row],[Years of Experience]]&lt;20,"&lt;20"," &gt;20"))))</f>
        <v>&lt;10</v>
      </c>
      <c r="R1651" s="14">
        <v>1634</v>
      </c>
      <c r="S1651" s="14">
        <f>VLOOKUP(tblSalaries[[#This Row],[clean Country]],Table3[[Country]:[GNI]],2,FALSE)</f>
        <v>3400</v>
      </c>
      <c r="T1651" s="18">
        <f>tblSalaries[[#This Row],[Salary in USD]]/tblSalaries[[#This Row],[PPP GNI]]</f>
        <v>2.1176470588235294</v>
      </c>
      <c r="U1651" s="27">
        <f>IF(ISNUMBER(VLOOKUP(tblSalaries[[#This Row],[clean Country]],calc!$B$22:$C$127,2,TRUE)),tblSalaries[[#This Row],[Salary in USD]],0.001)</f>
        <v>7200</v>
      </c>
    </row>
    <row r="1652" spans="2:21" ht="15" customHeight="1" x14ac:dyDescent="0.25">
      <c r="B1652" s="6" t="s">
        <v>3468</v>
      </c>
      <c r="C1652" s="7">
        <v>41059.87027777778</v>
      </c>
      <c r="D1652" s="8" t="s">
        <v>1646</v>
      </c>
      <c r="E1652" s="6">
        <v>7200</v>
      </c>
      <c r="F1652" s="6" t="s">
        <v>6</v>
      </c>
      <c r="G1652" s="9">
        <f>tblSalaries[[#This Row],[clean Salary (in local currency)]]*VLOOKUP(tblSalaries[[#This Row],[Currency]],tblXrate[],2,FALSE)</f>
        <v>7200</v>
      </c>
      <c r="H1652" s="6" t="s">
        <v>1647</v>
      </c>
      <c r="I1652" s="6" t="s">
        <v>488</v>
      </c>
      <c r="J1652" s="6" t="s">
        <v>184</v>
      </c>
      <c r="K1652" s="6" t="str">
        <f>VLOOKUP(tblSalaries[[#This Row],[Where do you work]],tblCountries[[Actual]:[Mapping]],2,FALSE)</f>
        <v>Colombia</v>
      </c>
      <c r="L1652" s="6" t="str">
        <f>VLOOKUP(tblSalaries[[#This Row],[clean Country]],tblCountries[[Mapping]:[Region]],2,FALSE)</f>
        <v>Latin America</v>
      </c>
      <c r="M1652" s="6">
        <f>VLOOKUP(tblSalaries[[#This Row],[clean Country]],tblCountries[[Mapping]:[geo_latitude]],3,FALSE)</f>
        <v>-73.784507199999993</v>
      </c>
      <c r="N1652" s="6">
        <f>VLOOKUP(tblSalaries[[#This Row],[clean Country]],tblCountries[[Mapping]:[geo_latitude]],4,FALSE)</f>
        <v>2.8930785999999999</v>
      </c>
      <c r="O1652" s="6" t="s">
        <v>9</v>
      </c>
      <c r="P1652" s="6">
        <v>8</v>
      </c>
      <c r="Q1652" s="6" t="str">
        <f>IF(tblSalaries[[#This Row],[Years of Experience]]&lt;5,"&lt;5",IF(tblSalaries[[#This Row],[Years of Experience]]&lt;10,"&lt;10",IF(tblSalaries[[#This Row],[Years of Experience]]&lt;15,"&lt;15",IF(tblSalaries[[#This Row],[Years of Experience]]&lt;20,"&lt;20"," &gt;20"))))</f>
        <v>&lt;10</v>
      </c>
      <c r="R1652" s="14">
        <v>1635</v>
      </c>
      <c r="S1652" s="14">
        <f>VLOOKUP(tblSalaries[[#This Row],[clean Country]],Table3[[Country]:[GNI]],2,FALSE)</f>
        <v>9060</v>
      </c>
      <c r="T1652" s="18">
        <f>tblSalaries[[#This Row],[Salary in USD]]/tblSalaries[[#This Row],[PPP GNI]]</f>
        <v>0.79470198675496684</v>
      </c>
      <c r="U1652" s="27">
        <f>IF(ISNUMBER(VLOOKUP(tblSalaries[[#This Row],[clean Country]],calc!$B$22:$C$127,2,TRUE)),tblSalaries[[#This Row],[Salary in USD]],0.001)</f>
        <v>7200</v>
      </c>
    </row>
    <row r="1653" spans="2:21" ht="15" customHeight="1" x14ac:dyDescent="0.25">
      <c r="B1653" s="6" t="s">
        <v>2046</v>
      </c>
      <c r="C1653" s="7">
        <v>41054.217939814815</v>
      </c>
      <c r="D1653" s="8" t="s">
        <v>80</v>
      </c>
      <c r="E1653" s="6">
        <v>400000</v>
      </c>
      <c r="F1653" s="6" t="s">
        <v>40</v>
      </c>
      <c r="G1653" s="9">
        <f>tblSalaries[[#This Row],[clean Salary (in local currency)]]*VLOOKUP(tblSalaries[[#This Row],[Currency]],tblXrate[],2,FALSE)</f>
        <v>7123.1666749770275</v>
      </c>
      <c r="H1653" s="6" t="s">
        <v>81</v>
      </c>
      <c r="I1653" s="6" t="s">
        <v>52</v>
      </c>
      <c r="J1653" s="6" t="s">
        <v>8</v>
      </c>
      <c r="K1653" s="6" t="str">
        <f>VLOOKUP(tblSalaries[[#This Row],[Where do you work]],tblCountries[[Actual]:[Mapping]],2,FALSE)</f>
        <v>India</v>
      </c>
      <c r="L1653" s="6" t="str">
        <f>VLOOKUP(tblSalaries[[#This Row],[clean Country]],tblCountries[[Mapping]:[Region]],2,FALSE)</f>
        <v>Asia</v>
      </c>
      <c r="M1653" s="6">
        <f>VLOOKUP(tblSalaries[[#This Row],[clean Country]],tblCountries[[Mapping]:[geo_latitude]],3,FALSE)</f>
        <v>79.718824157759499</v>
      </c>
      <c r="N1653" s="6">
        <f>VLOOKUP(tblSalaries[[#This Row],[clean Country]],tblCountries[[Mapping]:[geo_latitude]],4,FALSE)</f>
        <v>22.134914550529199</v>
      </c>
      <c r="O1653" s="6" t="s">
        <v>9</v>
      </c>
      <c r="P1653" s="6"/>
      <c r="Q1653" s="6" t="str">
        <f>IF(tblSalaries[[#This Row],[Years of Experience]]&lt;5,"&lt;5",IF(tblSalaries[[#This Row],[Years of Experience]]&lt;10,"&lt;10",IF(tblSalaries[[#This Row],[Years of Experience]]&lt;15,"&lt;15",IF(tblSalaries[[#This Row],[Years of Experience]]&lt;20,"&lt;20"," &gt;20"))))</f>
        <v>&lt;5</v>
      </c>
      <c r="R1653" s="14">
        <v>1636</v>
      </c>
      <c r="S1653" s="14">
        <f>VLOOKUP(tblSalaries[[#This Row],[clean Country]],Table3[[Country]:[GNI]],2,FALSE)</f>
        <v>3400</v>
      </c>
      <c r="T1653" s="18">
        <f>tblSalaries[[#This Row],[Salary in USD]]/tblSalaries[[#This Row],[PPP GNI]]</f>
        <v>2.0950490220520668</v>
      </c>
      <c r="U1653" s="27">
        <f>IF(ISNUMBER(VLOOKUP(tblSalaries[[#This Row],[clean Country]],calc!$B$22:$C$127,2,TRUE)),tblSalaries[[#This Row],[Salary in USD]],0.001)</f>
        <v>7123.1666749770275</v>
      </c>
    </row>
    <row r="1654" spans="2:21" ht="15" customHeight="1" x14ac:dyDescent="0.25">
      <c r="B1654" s="6" t="s">
        <v>2338</v>
      </c>
      <c r="C1654" s="7">
        <v>41055.065011574072</v>
      </c>
      <c r="D1654" s="8" t="s">
        <v>413</v>
      </c>
      <c r="E1654" s="6">
        <v>400000</v>
      </c>
      <c r="F1654" s="6" t="s">
        <v>40</v>
      </c>
      <c r="G1654" s="9">
        <f>tblSalaries[[#This Row],[clean Salary (in local currency)]]*VLOOKUP(tblSalaries[[#This Row],[Currency]],tblXrate[],2,FALSE)</f>
        <v>7123.1666749770275</v>
      </c>
      <c r="H1654" s="6" t="s">
        <v>414</v>
      </c>
      <c r="I1654" s="6" t="s">
        <v>20</v>
      </c>
      <c r="J1654" s="6" t="s">
        <v>8</v>
      </c>
      <c r="K1654" s="6" t="str">
        <f>VLOOKUP(tblSalaries[[#This Row],[Where do you work]],tblCountries[[Actual]:[Mapping]],2,FALSE)</f>
        <v>India</v>
      </c>
      <c r="L1654" s="6" t="str">
        <f>VLOOKUP(tblSalaries[[#This Row],[clean Country]],tblCountries[[Mapping]:[Region]],2,FALSE)</f>
        <v>Asia</v>
      </c>
      <c r="M1654" s="6">
        <f>VLOOKUP(tblSalaries[[#This Row],[clean Country]],tblCountries[[Mapping]:[geo_latitude]],3,FALSE)</f>
        <v>79.718824157759499</v>
      </c>
      <c r="N1654" s="6">
        <f>VLOOKUP(tblSalaries[[#This Row],[clean Country]],tblCountries[[Mapping]:[geo_latitude]],4,FALSE)</f>
        <v>22.134914550529199</v>
      </c>
      <c r="O1654" s="6" t="s">
        <v>9</v>
      </c>
      <c r="P1654" s="6"/>
      <c r="Q1654" s="6" t="str">
        <f>IF(tblSalaries[[#This Row],[Years of Experience]]&lt;5,"&lt;5",IF(tblSalaries[[#This Row],[Years of Experience]]&lt;10,"&lt;10",IF(tblSalaries[[#This Row],[Years of Experience]]&lt;15,"&lt;15",IF(tblSalaries[[#This Row],[Years of Experience]]&lt;20,"&lt;20"," &gt;20"))))</f>
        <v>&lt;5</v>
      </c>
      <c r="R1654" s="14">
        <v>1637</v>
      </c>
      <c r="S1654" s="14">
        <f>VLOOKUP(tblSalaries[[#This Row],[clean Country]],Table3[[Country]:[GNI]],2,FALSE)</f>
        <v>3400</v>
      </c>
      <c r="T1654" s="18">
        <f>tblSalaries[[#This Row],[Salary in USD]]/tblSalaries[[#This Row],[PPP GNI]]</f>
        <v>2.0950490220520668</v>
      </c>
      <c r="U1654" s="27">
        <f>IF(ISNUMBER(VLOOKUP(tblSalaries[[#This Row],[clean Country]],calc!$B$22:$C$127,2,TRUE)),tblSalaries[[#This Row],[Salary in USD]],0.001)</f>
        <v>7123.1666749770275</v>
      </c>
    </row>
    <row r="1655" spans="2:21" ht="15" customHeight="1" x14ac:dyDescent="0.25">
      <c r="B1655" s="6" t="s">
        <v>2407</v>
      </c>
      <c r="C1655" s="7">
        <v>41055.090243055558</v>
      </c>
      <c r="D1655" s="8">
        <v>400000</v>
      </c>
      <c r="E1655" s="6">
        <v>400000</v>
      </c>
      <c r="F1655" s="6" t="s">
        <v>40</v>
      </c>
      <c r="G1655" s="9">
        <f>tblSalaries[[#This Row],[clean Salary (in local currency)]]*VLOOKUP(tblSalaries[[#This Row],[Currency]],tblXrate[],2,FALSE)</f>
        <v>7123.1666749770275</v>
      </c>
      <c r="H1655" s="6" t="s">
        <v>20</v>
      </c>
      <c r="I1655" s="6" t="s">
        <v>20</v>
      </c>
      <c r="J1655" s="6" t="s">
        <v>8</v>
      </c>
      <c r="K1655" s="6" t="str">
        <f>VLOOKUP(tblSalaries[[#This Row],[Where do you work]],tblCountries[[Actual]:[Mapping]],2,FALSE)</f>
        <v>India</v>
      </c>
      <c r="L1655" s="6" t="str">
        <f>VLOOKUP(tblSalaries[[#This Row],[clean Country]],tblCountries[[Mapping]:[Region]],2,FALSE)</f>
        <v>Asia</v>
      </c>
      <c r="M1655" s="6">
        <f>VLOOKUP(tblSalaries[[#This Row],[clean Country]],tblCountries[[Mapping]:[geo_latitude]],3,FALSE)</f>
        <v>79.718824157759499</v>
      </c>
      <c r="N1655" s="6">
        <f>VLOOKUP(tblSalaries[[#This Row],[clean Country]],tblCountries[[Mapping]:[geo_latitude]],4,FALSE)</f>
        <v>22.134914550529199</v>
      </c>
      <c r="O1655" s="6" t="s">
        <v>9</v>
      </c>
      <c r="P1655" s="6"/>
      <c r="Q1655" s="6" t="str">
        <f>IF(tblSalaries[[#This Row],[Years of Experience]]&lt;5,"&lt;5",IF(tblSalaries[[#This Row],[Years of Experience]]&lt;10,"&lt;10",IF(tblSalaries[[#This Row],[Years of Experience]]&lt;15,"&lt;15",IF(tblSalaries[[#This Row],[Years of Experience]]&lt;20,"&lt;20"," &gt;20"))))</f>
        <v>&lt;5</v>
      </c>
      <c r="R1655" s="14">
        <v>1638</v>
      </c>
      <c r="S1655" s="14">
        <f>VLOOKUP(tblSalaries[[#This Row],[clean Country]],Table3[[Country]:[GNI]],2,FALSE)</f>
        <v>3400</v>
      </c>
      <c r="T1655" s="18">
        <f>tblSalaries[[#This Row],[Salary in USD]]/tblSalaries[[#This Row],[PPP GNI]]</f>
        <v>2.0950490220520668</v>
      </c>
      <c r="U1655" s="27">
        <f>IF(ISNUMBER(VLOOKUP(tblSalaries[[#This Row],[clean Country]],calc!$B$22:$C$127,2,TRUE)),tblSalaries[[#This Row],[Salary in USD]],0.001)</f>
        <v>7123.1666749770275</v>
      </c>
    </row>
    <row r="1656" spans="2:21" ht="15" customHeight="1" x14ac:dyDescent="0.25">
      <c r="B1656" s="6" t="s">
        <v>2704</v>
      </c>
      <c r="C1656" s="7">
        <v>41055.593460648146</v>
      </c>
      <c r="D1656" s="8">
        <v>400000</v>
      </c>
      <c r="E1656" s="6">
        <v>400000</v>
      </c>
      <c r="F1656" s="6" t="s">
        <v>40</v>
      </c>
      <c r="G1656" s="9">
        <f>tblSalaries[[#This Row],[clean Salary (in local currency)]]*VLOOKUP(tblSalaries[[#This Row],[Currency]],tblXrate[],2,FALSE)</f>
        <v>7123.1666749770275</v>
      </c>
      <c r="H1656" s="6" t="s">
        <v>356</v>
      </c>
      <c r="I1656" s="6" t="s">
        <v>356</v>
      </c>
      <c r="J1656" s="6" t="s">
        <v>8</v>
      </c>
      <c r="K1656" s="6" t="str">
        <f>VLOOKUP(tblSalaries[[#This Row],[Where do you work]],tblCountries[[Actual]:[Mapping]],2,FALSE)</f>
        <v>India</v>
      </c>
      <c r="L1656" s="6" t="str">
        <f>VLOOKUP(tblSalaries[[#This Row],[clean Country]],tblCountries[[Mapping]:[Region]],2,FALSE)</f>
        <v>Asia</v>
      </c>
      <c r="M1656" s="6">
        <f>VLOOKUP(tblSalaries[[#This Row],[clean Country]],tblCountries[[Mapping]:[geo_latitude]],3,FALSE)</f>
        <v>79.718824157759499</v>
      </c>
      <c r="N1656" s="6">
        <f>VLOOKUP(tblSalaries[[#This Row],[clean Country]],tblCountries[[Mapping]:[geo_latitude]],4,FALSE)</f>
        <v>22.134914550529199</v>
      </c>
      <c r="O1656" s="6" t="s">
        <v>9</v>
      </c>
      <c r="P1656" s="6"/>
      <c r="Q1656" s="6" t="str">
        <f>IF(tblSalaries[[#This Row],[Years of Experience]]&lt;5,"&lt;5",IF(tblSalaries[[#This Row],[Years of Experience]]&lt;10,"&lt;10",IF(tblSalaries[[#This Row],[Years of Experience]]&lt;15,"&lt;15",IF(tblSalaries[[#This Row],[Years of Experience]]&lt;20,"&lt;20"," &gt;20"))))</f>
        <v>&lt;5</v>
      </c>
      <c r="R1656" s="14">
        <v>1639</v>
      </c>
      <c r="S1656" s="14">
        <f>VLOOKUP(tblSalaries[[#This Row],[clean Country]],Table3[[Country]:[GNI]],2,FALSE)</f>
        <v>3400</v>
      </c>
      <c r="T1656" s="18">
        <f>tblSalaries[[#This Row],[Salary in USD]]/tblSalaries[[#This Row],[PPP GNI]]</f>
        <v>2.0950490220520668</v>
      </c>
      <c r="U1656" s="27">
        <f>IF(ISNUMBER(VLOOKUP(tblSalaries[[#This Row],[clean Country]],calc!$B$22:$C$127,2,TRUE)),tblSalaries[[#This Row],[Salary in USD]],0.001)</f>
        <v>7123.1666749770275</v>
      </c>
    </row>
    <row r="1657" spans="2:21" ht="15" customHeight="1" x14ac:dyDescent="0.25">
      <c r="B1657" s="6" t="s">
        <v>2594</v>
      </c>
      <c r="C1657" s="7">
        <v>41055.368796296294</v>
      </c>
      <c r="D1657" s="8" t="s">
        <v>694</v>
      </c>
      <c r="E1657" s="6">
        <v>400000</v>
      </c>
      <c r="F1657" s="6" t="s">
        <v>40</v>
      </c>
      <c r="G1657" s="9">
        <f>tblSalaries[[#This Row],[clean Salary (in local currency)]]*VLOOKUP(tblSalaries[[#This Row],[Currency]],tblXrate[],2,FALSE)</f>
        <v>7123.1666749770275</v>
      </c>
      <c r="H1657" s="6" t="s">
        <v>695</v>
      </c>
      <c r="I1657" s="6" t="s">
        <v>52</v>
      </c>
      <c r="J1657" s="6" t="s">
        <v>8</v>
      </c>
      <c r="K1657" s="6" t="str">
        <f>VLOOKUP(tblSalaries[[#This Row],[Where do you work]],tblCountries[[Actual]:[Mapping]],2,FALSE)</f>
        <v>India</v>
      </c>
      <c r="L1657" s="6" t="str">
        <f>VLOOKUP(tblSalaries[[#This Row],[clean Country]],tblCountries[[Mapping]:[Region]],2,FALSE)</f>
        <v>Asia</v>
      </c>
      <c r="M1657" s="6">
        <f>VLOOKUP(tblSalaries[[#This Row],[clean Country]],tblCountries[[Mapping]:[geo_latitude]],3,FALSE)</f>
        <v>79.718824157759499</v>
      </c>
      <c r="N1657" s="6">
        <f>VLOOKUP(tblSalaries[[#This Row],[clean Country]],tblCountries[[Mapping]:[geo_latitude]],4,FALSE)</f>
        <v>22.134914550529199</v>
      </c>
      <c r="O1657" s="6" t="s">
        <v>25</v>
      </c>
      <c r="P1657" s="6">
        <v>3</v>
      </c>
      <c r="Q1657" s="6" t="str">
        <f>IF(tblSalaries[[#This Row],[Years of Experience]]&lt;5,"&lt;5",IF(tblSalaries[[#This Row],[Years of Experience]]&lt;10,"&lt;10",IF(tblSalaries[[#This Row],[Years of Experience]]&lt;15,"&lt;15",IF(tblSalaries[[#This Row],[Years of Experience]]&lt;20,"&lt;20"," &gt;20"))))</f>
        <v>&lt;5</v>
      </c>
      <c r="R1657" s="14">
        <v>1640</v>
      </c>
      <c r="S1657" s="14">
        <f>VLOOKUP(tblSalaries[[#This Row],[clean Country]],Table3[[Country]:[GNI]],2,FALSE)</f>
        <v>3400</v>
      </c>
      <c r="T1657" s="18">
        <f>tblSalaries[[#This Row],[Salary in USD]]/tblSalaries[[#This Row],[PPP GNI]]</f>
        <v>2.0950490220520668</v>
      </c>
      <c r="U1657" s="27">
        <f>IF(ISNUMBER(VLOOKUP(tblSalaries[[#This Row],[clean Country]],calc!$B$22:$C$127,2,TRUE)),tblSalaries[[#This Row],[Salary in USD]],0.001)</f>
        <v>7123.1666749770275</v>
      </c>
    </row>
    <row r="1658" spans="2:21" ht="15" customHeight="1" x14ac:dyDescent="0.25">
      <c r="B1658" s="6" t="s">
        <v>2639</v>
      </c>
      <c r="C1658" s="7">
        <v>41055.493090277778</v>
      </c>
      <c r="D1658" s="8" t="s">
        <v>743</v>
      </c>
      <c r="E1658" s="6">
        <v>400000</v>
      </c>
      <c r="F1658" s="6" t="s">
        <v>40</v>
      </c>
      <c r="G1658" s="9">
        <f>tblSalaries[[#This Row],[clean Salary (in local currency)]]*VLOOKUP(tblSalaries[[#This Row],[Currency]],tblXrate[],2,FALSE)</f>
        <v>7123.1666749770275</v>
      </c>
      <c r="H1658" s="6" t="s">
        <v>744</v>
      </c>
      <c r="I1658" s="6" t="s">
        <v>52</v>
      </c>
      <c r="J1658" s="6" t="s">
        <v>8</v>
      </c>
      <c r="K1658" s="6" t="str">
        <f>VLOOKUP(tblSalaries[[#This Row],[Where do you work]],tblCountries[[Actual]:[Mapping]],2,FALSE)</f>
        <v>India</v>
      </c>
      <c r="L1658" s="6" t="str">
        <f>VLOOKUP(tblSalaries[[#This Row],[clean Country]],tblCountries[[Mapping]:[Region]],2,FALSE)</f>
        <v>Asia</v>
      </c>
      <c r="M1658" s="6">
        <f>VLOOKUP(tblSalaries[[#This Row],[clean Country]],tblCountries[[Mapping]:[geo_latitude]],3,FALSE)</f>
        <v>79.718824157759499</v>
      </c>
      <c r="N1658" s="6">
        <f>VLOOKUP(tblSalaries[[#This Row],[clean Country]],tblCountries[[Mapping]:[geo_latitude]],4,FALSE)</f>
        <v>22.134914550529199</v>
      </c>
      <c r="O1658" s="6" t="s">
        <v>25</v>
      </c>
      <c r="P1658" s="6">
        <v>5</v>
      </c>
      <c r="Q1658" s="6" t="str">
        <f>IF(tblSalaries[[#This Row],[Years of Experience]]&lt;5,"&lt;5",IF(tblSalaries[[#This Row],[Years of Experience]]&lt;10,"&lt;10",IF(tblSalaries[[#This Row],[Years of Experience]]&lt;15,"&lt;15",IF(tblSalaries[[#This Row],[Years of Experience]]&lt;20,"&lt;20"," &gt;20"))))</f>
        <v>&lt;10</v>
      </c>
      <c r="R1658" s="14">
        <v>1641</v>
      </c>
      <c r="S1658" s="14">
        <f>VLOOKUP(tblSalaries[[#This Row],[clean Country]],Table3[[Country]:[GNI]],2,FALSE)</f>
        <v>3400</v>
      </c>
      <c r="T1658" s="18">
        <f>tblSalaries[[#This Row],[Salary in USD]]/tblSalaries[[#This Row],[PPP GNI]]</f>
        <v>2.0950490220520668</v>
      </c>
      <c r="U1658" s="27">
        <f>IF(ISNUMBER(VLOOKUP(tblSalaries[[#This Row],[clean Country]],calc!$B$22:$C$127,2,TRUE)),tblSalaries[[#This Row],[Salary in USD]],0.001)</f>
        <v>7123.1666749770275</v>
      </c>
    </row>
    <row r="1659" spans="2:21" ht="15" customHeight="1" x14ac:dyDescent="0.25">
      <c r="B1659" s="6" t="s">
        <v>2717</v>
      </c>
      <c r="C1659" s="7">
        <v>41055.623888888891</v>
      </c>
      <c r="D1659" s="8" t="s">
        <v>830</v>
      </c>
      <c r="E1659" s="6">
        <v>400000</v>
      </c>
      <c r="F1659" s="6" t="s">
        <v>40</v>
      </c>
      <c r="G1659" s="9">
        <f>tblSalaries[[#This Row],[clean Salary (in local currency)]]*VLOOKUP(tblSalaries[[#This Row],[Currency]],tblXrate[],2,FALSE)</f>
        <v>7123.1666749770275</v>
      </c>
      <c r="H1659" s="6" t="s">
        <v>831</v>
      </c>
      <c r="I1659" s="6" t="s">
        <v>3999</v>
      </c>
      <c r="J1659" s="6" t="s">
        <v>8</v>
      </c>
      <c r="K1659" s="6" t="str">
        <f>VLOOKUP(tblSalaries[[#This Row],[Where do you work]],tblCountries[[Actual]:[Mapping]],2,FALSE)</f>
        <v>India</v>
      </c>
      <c r="L1659" s="6" t="str">
        <f>VLOOKUP(tblSalaries[[#This Row],[clean Country]],tblCountries[[Mapping]:[Region]],2,FALSE)</f>
        <v>Asia</v>
      </c>
      <c r="M1659" s="6">
        <f>VLOOKUP(tblSalaries[[#This Row],[clean Country]],tblCountries[[Mapping]:[geo_latitude]],3,FALSE)</f>
        <v>79.718824157759499</v>
      </c>
      <c r="N1659" s="6">
        <f>VLOOKUP(tblSalaries[[#This Row],[clean Country]],tblCountries[[Mapping]:[geo_latitude]],4,FALSE)</f>
        <v>22.134914550529199</v>
      </c>
      <c r="O1659" s="6" t="s">
        <v>13</v>
      </c>
      <c r="P1659" s="6">
        <v>4</v>
      </c>
      <c r="Q1659" s="6" t="str">
        <f>IF(tblSalaries[[#This Row],[Years of Experience]]&lt;5,"&lt;5",IF(tblSalaries[[#This Row],[Years of Experience]]&lt;10,"&lt;10",IF(tblSalaries[[#This Row],[Years of Experience]]&lt;15,"&lt;15",IF(tblSalaries[[#This Row],[Years of Experience]]&lt;20,"&lt;20"," &gt;20"))))</f>
        <v>&lt;5</v>
      </c>
      <c r="R1659" s="14">
        <v>1642</v>
      </c>
      <c r="S1659" s="14">
        <f>VLOOKUP(tblSalaries[[#This Row],[clean Country]],Table3[[Country]:[GNI]],2,FALSE)</f>
        <v>3400</v>
      </c>
      <c r="T1659" s="18">
        <f>tblSalaries[[#This Row],[Salary in USD]]/tblSalaries[[#This Row],[PPP GNI]]</f>
        <v>2.0950490220520668</v>
      </c>
      <c r="U1659" s="27">
        <f>IF(ISNUMBER(VLOOKUP(tblSalaries[[#This Row],[clean Country]],calc!$B$22:$C$127,2,TRUE)),tblSalaries[[#This Row],[Salary in USD]],0.001)</f>
        <v>7123.1666749770275</v>
      </c>
    </row>
    <row r="1660" spans="2:21" ht="15" customHeight="1" x14ac:dyDescent="0.25">
      <c r="B1660" s="6" t="s">
        <v>2781</v>
      </c>
      <c r="C1660" s="7">
        <v>41055.821944444448</v>
      </c>
      <c r="D1660" s="8" t="s">
        <v>906</v>
      </c>
      <c r="E1660" s="6">
        <v>400000</v>
      </c>
      <c r="F1660" s="6" t="s">
        <v>40</v>
      </c>
      <c r="G1660" s="9">
        <f>tblSalaries[[#This Row],[clean Salary (in local currency)]]*VLOOKUP(tblSalaries[[#This Row],[Currency]],tblXrate[],2,FALSE)</f>
        <v>7123.1666749770275</v>
      </c>
      <c r="H1660" s="6" t="s">
        <v>622</v>
      </c>
      <c r="I1660" s="6" t="s">
        <v>52</v>
      </c>
      <c r="J1660" s="6" t="s">
        <v>8</v>
      </c>
      <c r="K1660" s="6" t="str">
        <f>VLOOKUP(tblSalaries[[#This Row],[Where do you work]],tblCountries[[Actual]:[Mapping]],2,FALSE)</f>
        <v>India</v>
      </c>
      <c r="L1660" s="6" t="str">
        <f>VLOOKUP(tblSalaries[[#This Row],[clean Country]],tblCountries[[Mapping]:[Region]],2,FALSE)</f>
        <v>Asia</v>
      </c>
      <c r="M1660" s="6">
        <f>VLOOKUP(tblSalaries[[#This Row],[clean Country]],tblCountries[[Mapping]:[geo_latitude]],3,FALSE)</f>
        <v>79.718824157759499</v>
      </c>
      <c r="N1660" s="6">
        <f>VLOOKUP(tblSalaries[[#This Row],[clean Country]],tblCountries[[Mapping]:[geo_latitude]],4,FALSE)</f>
        <v>22.134914550529199</v>
      </c>
      <c r="O1660" s="6" t="s">
        <v>9</v>
      </c>
      <c r="P1660" s="6">
        <v>7</v>
      </c>
      <c r="Q1660" s="6" t="str">
        <f>IF(tblSalaries[[#This Row],[Years of Experience]]&lt;5,"&lt;5",IF(tblSalaries[[#This Row],[Years of Experience]]&lt;10,"&lt;10",IF(tblSalaries[[#This Row],[Years of Experience]]&lt;15,"&lt;15",IF(tblSalaries[[#This Row],[Years of Experience]]&lt;20,"&lt;20"," &gt;20"))))</f>
        <v>&lt;10</v>
      </c>
      <c r="R1660" s="14">
        <v>1643</v>
      </c>
      <c r="S1660" s="14">
        <f>VLOOKUP(tblSalaries[[#This Row],[clean Country]],Table3[[Country]:[GNI]],2,FALSE)</f>
        <v>3400</v>
      </c>
      <c r="T1660" s="18">
        <f>tblSalaries[[#This Row],[Salary in USD]]/tblSalaries[[#This Row],[PPP GNI]]</f>
        <v>2.0950490220520668</v>
      </c>
      <c r="U1660" s="27">
        <f>IF(ISNUMBER(VLOOKUP(tblSalaries[[#This Row],[clean Country]],calc!$B$22:$C$127,2,TRUE)),tblSalaries[[#This Row],[Salary in USD]],0.001)</f>
        <v>7123.1666749770275</v>
      </c>
    </row>
    <row r="1661" spans="2:21" ht="15" customHeight="1" x14ac:dyDescent="0.25">
      <c r="B1661" s="6" t="s">
        <v>2879</v>
      </c>
      <c r="C1661" s="7">
        <v>41056.570185185185</v>
      </c>
      <c r="D1661" s="8" t="s">
        <v>1025</v>
      </c>
      <c r="E1661" s="6">
        <v>400000</v>
      </c>
      <c r="F1661" s="6" t="s">
        <v>40</v>
      </c>
      <c r="G1661" s="9">
        <f>tblSalaries[[#This Row],[clean Salary (in local currency)]]*VLOOKUP(tblSalaries[[#This Row],[Currency]],tblXrate[],2,FALSE)</f>
        <v>7123.1666749770275</v>
      </c>
      <c r="H1661" s="6" t="s">
        <v>522</v>
      </c>
      <c r="I1661" s="6" t="s">
        <v>279</v>
      </c>
      <c r="J1661" s="6" t="s">
        <v>8</v>
      </c>
      <c r="K1661" s="6" t="str">
        <f>VLOOKUP(tblSalaries[[#This Row],[Where do you work]],tblCountries[[Actual]:[Mapping]],2,FALSE)</f>
        <v>India</v>
      </c>
      <c r="L1661" s="6" t="str">
        <f>VLOOKUP(tblSalaries[[#This Row],[clean Country]],tblCountries[[Mapping]:[Region]],2,FALSE)</f>
        <v>Asia</v>
      </c>
      <c r="M1661" s="6">
        <f>VLOOKUP(tblSalaries[[#This Row],[clean Country]],tblCountries[[Mapping]:[geo_latitude]],3,FALSE)</f>
        <v>79.718824157759499</v>
      </c>
      <c r="N1661" s="6">
        <f>VLOOKUP(tblSalaries[[#This Row],[clean Country]],tblCountries[[Mapping]:[geo_latitude]],4,FALSE)</f>
        <v>22.134914550529199</v>
      </c>
      <c r="O1661" s="6" t="s">
        <v>18</v>
      </c>
      <c r="P1661" s="6">
        <v>6</v>
      </c>
      <c r="Q1661" s="6" t="str">
        <f>IF(tblSalaries[[#This Row],[Years of Experience]]&lt;5,"&lt;5",IF(tblSalaries[[#This Row],[Years of Experience]]&lt;10,"&lt;10",IF(tblSalaries[[#This Row],[Years of Experience]]&lt;15,"&lt;15",IF(tblSalaries[[#This Row],[Years of Experience]]&lt;20,"&lt;20"," &gt;20"))))</f>
        <v>&lt;10</v>
      </c>
      <c r="R1661" s="14">
        <v>1644</v>
      </c>
      <c r="S1661" s="14">
        <f>VLOOKUP(tblSalaries[[#This Row],[clean Country]],Table3[[Country]:[GNI]],2,FALSE)</f>
        <v>3400</v>
      </c>
      <c r="T1661" s="18">
        <f>tblSalaries[[#This Row],[Salary in USD]]/tblSalaries[[#This Row],[PPP GNI]]</f>
        <v>2.0950490220520668</v>
      </c>
      <c r="U1661" s="27">
        <f>IF(ISNUMBER(VLOOKUP(tblSalaries[[#This Row],[clean Country]],calc!$B$22:$C$127,2,TRUE)),tblSalaries[[#This Row],[Salary in USD]],0.001)</f>
        <v>7123.1666749770275</v>
      </c>
    </row>
    <row r="1662" spans="2:21" ht="15" customHeight="1" x14ac:dyDescent="0.25">
      <c r="B1662" s="6" t="s">
        <v>2884</v>
      </c>
      <c r="C1662" s="7">
        <v>41056.586469907408</v>
      </c>
      <c r="D1662" s="8" t="s">
        <v>80</v>
      </c>
      <c r="E1662" s="6">
        <v>400000</v>
      </c>
      <c r="F1662" s="6" t="s">
        <v>40</v>
      </c>
      <c r="G1662" s="9">
        <f>tblSalaries[[#This Row],[clean Salary (in local currency)]]*VLOOKUP(tblSalaries[[#This Row],[Currency]],tblXrate[],2,FALSE)</f>
        <v>7123.1666749770275</v>
      </c>
      <c r="H1662" s="6" t="s">
        <v>1032</v>
      </c>
      <c r="I1662" s="6" t="s">
        <v>310</v>
      </c>
      <c r="J1662" s="6" t="s">
        <v>8</v>
      </c>
      <c r="K1662" s="6" t="str">
        <f>VLOOKUP(tblSalaries[[#This Row],[Where do you work]],tblCountries[[Actual]:[Mapping]],2,FALSE)</f>
        <v>India</v>
      </c>
      <c r="L1662" s="6" t="str">
        <f>VLOOKUP(tblSalaries[[#This Row],[clean Country]],tblCountries[[Mapping]:[Region]],2,FALSE)</f>
        <v>Asia</v>
      </c>
      <c r="M1662" s="6">
        <f>VLOOKUP(tblSalaries[[#This Row],[clean Country]],tblCountries[[Mapping]:[geo_latitude]],3,FALSE)</f>
        <v>79.718824157759499</v>
      </c>
      <c r="N1662" s="6">
        <f>VLOOKUP(tblSalaries[[#This Row],[clean Country]],tblCountries[[Mapping]:[geo_latitude]],4,FALSE)</f>
        <v>22.134914550529199</v>
      </c>
      <c r="O1662" s="6" t="s">
        <v>18</v>
      </c>
      <c r="P1662" s="6">
        <v>8</v>
      </c>
      <c r="Q1662" s="6" t="str">
        <f>IF(tblSalaries[[#This Row],[Years of Experience]]&lt;5,"&lt;5",IF(tblSalaries[[#This Row],[Years of Experience]]&lt;10,"&lt;10",IF(tblSalaries[[#This Row],[Years of Experience]]&lt;15,"&lt;15",IF(tblSalaries[[#This Row],[Years of Experience]]&lt;20,"&lt;20"," &gt;20"))))</f>
        <v>&lt;10</v>
      </c>
      <c r="R1662" s="14">
        <v>1645</v>
      </c>
      <c r="S1662" s="14">
        <f>VLOOKUP(tblSalaries[[#This Row],[clean Country]],Table3[[Country]:[GNI]],2,FALSE)</f>
        <v>3400</v>
      </c>
      <c r="T1662" s="18">
        <f>tblSalaries[[#This Row],[Salary in USD]]/tblSalaries[[#This Row],[PPP GNI]]</f>
        <v>2.0950490220520668</v>
      </c>
      <c r="U1662" s="27">
        <f>IF(ISNUMBER(VLOOKUP(tblSalaries[[#This Row],[clean Country]],calc!$B$22:$C$127,2,TRUE)),tblSalaries[[#This Row],[Salary in USD]],0.001)</f>
        <v>7123.1666749770275</v>
      </c>
    </row>
    <row r="1663" spans="2:21" ht="15" customHeight="1" x14ac:dyDescent="0.25">
      <c r="B1663" s="6" t="s">
        <v>3014</v>
      </c>
      <c r="C1663" s="7">
        <v>41057.539733796293</v>
      </c>
      <c r="D1663" s="8" t="s">
        <v>1168</v>
      </c>
      <c r="E1663" s="6">
        <v>400000</v>
      </c>
      <c r="F1663" s="6" t="s">
        <v>40</v>
      </c>
      <c r="G1663" s="9">
        <f>tblSalaries[[#This Row],[clean Salary (in local currency)]]*VLOOKUP(tblSalaries[[#This Row],[Currency]],tblXrate[],2,FALSE)</f>
        <v>7123.1666749770275</v>
      </c>
      <c r="H1663" s="6" t="s">
        <v>929</v>
      </c>
      <c r="I1663" s="6" t="s">
        <v>52</v>
      </c>
      <c r="J1663" s="6" t="s">
        <v>8</v>
      </c>
      <c r="K1663" s="6" t="str">
        <f>VLOOKUP(tblSalaries[[#This Row],[Where do you work]],tblCountries[[Actual]:[Mapping]],2,FALSE)</f>
        <v>India</v>
      </c>
      <c r="L1663" s="6" t="str">
        <f>VLOOKUP(tblSalaries[[#This Row],[clean Country]],tblCountries[[Mapping]:[Region]],2,FALSE)</f>
        <v>Asia</v>
      </c>
      <c r="M1663" s="6">
        <f>VLOOKUP(tblSalaries[[#This Row],[clean Country]],tblCountries[[Mapping]:[geo_latitude]],3,FALSE)</f>
        <v>79.718824157759499</v>
      </c>
      <c r="N1663" s="6">
        <f>VLOOKUP(tblSalaries[[#This Row],[clean Country]],tblCountries[[Mapping]:[geo_latitude]],4,FALSE)</f>
        <v>22.134914550529199</v>
      </c>
      <c r="O1663" s="6" t="s">
        <v>18</v>
      </c>
      <c r="P1663" s="6">
        <v>5</v>
      </c>
      <c r="Q1663" s="6" t="str">
        <f>IF(tblSalaries[[#This Row],[Years of Experience]]&lt;5,"&lt;5",IF(tblSalaries[[#This Row],[Years of Experience]]&lt;10,"&lt;10",IF(tblSalaries[[#This Row],[Years of Experience]]&lt;15,"&lt;15",IF(tblSalaries[[#This Row],[Years of Experience]]&lt;20,"&lt;20"," &gt;20"))))</f>
        <v>&lt;10</v>
      </c>
      <c r="R1663" s="14">
        <v>1646</v>
      </c>
      <c r="S1663" s="14">
        <f>VLOOKUP(tblSalaries[[#This Row],[clean Country]],Table3[[Country]:[GNI]],2,FALSE)</f>
        <v>3400</v>
      </c>
      <c r="T1663" s="18">
        <f>tblSalaries[[#This Row],[Salary in USD]]/tblSalaries[[#This Row],[PPP GNI]]</f>
        <v>2.0950490220520668</v>
      </c>
      <c r="U1663" s="27">
        <f>IF(ISNUMBER(VLOOKUP(tblSalaries[[#This Row],[clean Country]],calc!$B$22:$C$127,2,TRUE)),tblSalaries[[#This Row],[Salary in USD]],0.001)</f>
        <v>7123.1666749770275</v>
      </c>
    </row>
    <row r="1664" spans="2:21" ht="15" customHeight="1" x14ac:dyDescent="0.25">
      <c r="B1664" s="6" t="s">
        <v>3112</v>
      </c>
      <c r="C1664" s="7">
        <v>41057.751898148148</v>
      </c>
      <c r="D1664" s="8" t="s">
        <v>694</v>
      </c>
      <c r="E1664" s="6">
        <v>400000</v>
      </c>
      <c r="F1664" s="6" t="s">
        <v>40</v>
      </c>
      <c r="G1664" s="9">
        <f>tblSalaries[[#This Row],[clean Salary (in local currency)]]*VLOOKUP(tblSalaries[[#This Row],[Currency]],tblXrate[],2,FALSE)</f>
        <v>7123.1666749770275</v>
      </c>
      <c r="H1664" s="6" t="s">
        <v>1265</v>
      </c>
      <c r="I1664" s="6" t="s">
        <v>3999</v>
      </c>
      <c r="J1664" s="6" t="s">
        <v>8</v>
      </c>
      <c r="K1664" s="6" t="str">
        <f>VLOOKUP(tblSalaries[[#This Row],[Where do you work]],tblCountries[[Actual]:[Mapping]],2,FALSE)</f>
        <v>India</v>
      </c>
      <c r="L1664" s="6" t="str">
        <f>VLOOKUP(tblSalaries[[#This Row],[clean Country]],tblCountries[[Mapping]:[Region]],2,FALSE)</f>
        <v>Asia</v>
      </c>
      <c r="M1664" s="6">
        <f>VLOOKUP(tblSalaries[[#This Row],[clean Country]],tblCountries[[Mapping]:[geo_latitude]],3,FALSE)</f>
        <v>79.718824157759499</v>
      </c>
      <c r="N1664" s="6">
        <f>VLOOKUP(tblSalaries[[#This Row],[clean Country]],tblCountries[[Mapping]:[geo_latitude]],4,FALSE)</f>
        <v>22.134914550529199</v>
      </c>
      <c r="O1664" s="6" t="s">
        <v>9</v>
      </c>
      <c r="P1664" s="6">
        <v>9</v>
      </c>
      <c r="Q1664" s="6" t="str">
        <f>IF(tblSalaries[[#This Row],[Years of Experience]]&lt;5,"&lt;5",IF(tblSalaries[[#This Row],[Years of Experience]]&lt;10,"&lt;10",IF(tblSalaries[[#This Row],[Years of Experience]]&lt;15,"&lt;15",IF(tblSalaries[[#This Row],[Years of Experience]]&lt;20,"&lt;20"," &gt;20"))))</f>
        <v>&lt;10</v>
      </c>
      <c r="R1664" s="14">
        <v>1647</v>
      </c>
      <c r="S1664" s="14">
        <f>VLOOKUP(tblSalaries[[#This Row],[clean Country]],Table3[[Country]:[GNI]],2,FALSE)</f>
        <v>3400</v>
      </c>
      <c r="T1664" s="18">
        <f>tblSalaries[[#This Row],[Salary in USD]]/tblSalaries[[#This Row],[PPP GNI]]</f>
        <v>2.0950490220520668</v>
      </c>
      <c r="U1664" s="27">
        <f>IF(ISNUMBER(VLOOKUP(tblSalaries[[#This Row],[clean Country]],calc!$B$22:$C$127,2,TRUE)),tblSalaries[[#This Row],[Salary in USD]],0.001)</f>
        <v>7123.1666749770275</v>
      </c>
    </row>
    <row r="1665" spans="2:21" ht="15" customHeight="1" x14ac:dyDescent="0.25">
      <c r="B1665" s="6" t="s">
        <v>3120</v>
      </c>
      <c r="C1665" s="7">
        <v>41057.777870370373</v>
      </c>
      <c r="D1665" s="8">
        <v>400000</v>
      </c>
      <c r="E1665" s="6">
        <v>400000</v>
      </c>
      <c r="F1665" s="6" t="s">
        <v>40</v>
      </c>
      <c r="G1665" s="9">
        <f>tblSalaries[[#This Row],[clean Salary (in local currency)]]*VLOOKUP(tblSalaries[[#This Row],[Currency]],tblXrate[],2,FALSE)</f>
        <v>7123.1666749770275</v>
      </c>
      <c r="H1665" s="6" t="s">
        <v>1274</v>
      </c>
      <c r="I1665" s="6" t="s">
        <v>279</v>
      </c>
      <c r="J1665" s="6" t="s">
        <v>8</v>
      </c>
      <c r="K1665" s="6" t="str">
        <f>VLOOKUP(tblSalaries[[#This Row],[Where do you work]],tblCountries[[Actual]:[Mapping]],2,FALSE)</f>
        <v>India</v>
      </c>
      <c r="L1665" s="6" t="str">
        <f>VLOOKUP(tblSalaries[[#This Row],[clean Country]],tblCountries[[Mapping]:[Region]],2,FALSE)</f>
        <v>Asia</v>
      </c>
      <c r="M1665" s="6">
        <f>VLOOKUP(tblSalaries[[#This Row],[clean Country]],tblCountries[[Mapping]:[geo_latitude]],3,FALSE)</f>
        <v>79.718824157759499</v>
      </c>
      <c r="N1665" s="6">
        <f>VLOOKUP(tblSalaries[[#This Row],[clean Country]],tblCountries[[Mapping]:[geo_latitude]],4,FALSE)</f>
        <v>22.134914550529199</v>
      </c>
      <c r="O1665" s="6" t="s">
        <v>25</v>
      </c>
      <c r="P1665" s="6">
        <v>2</v>
      </c>
      <c r="Q1665" s="6" t="str">
        <f>IF(tblSalaries[[#This Row],[Years of Experience]]&lt;5,"&lt;5",IF(tblSalaries[[#This Row],[Years of Experience]]&lt;10,"&lt;10",IF(tblSalaries[[#This Row],[Years of Experience]]&lt;15,"&lt;15",IF(tblSalaries[[#This Row],[Years of Experience]]&lt;20,"&lt;20"," &gt;20"))))</f>
        <v>&lt;5</v>
      </c>
      <c r="R1665" s="14">
        <v>1648</v>
      </c>
      <c r="S1665" s="14">
        <f>VLOOKUP(tblSalaries[[#This Row],[clean Country]],Table3[[Country]:[GNI]],2,FALSE)</f>
        <v>3400</v>
      </c>
      <c r="T1665" s="18">
        <f>tblSalaries[[#This Row],[Salary in USD]]/tblSalaries[[#This Row],[PPP GNI]]</f>
        <v>2.0950490220520668</v>
      </c>
      <c r="U1665" s="27">
        <f>IF(ISNUMBER(VLOOKUP(tblSalaries[[#This Row],[clean Country]],calc!$B$22:$C$127,2,TRUE)),tblSalaries[[#This Row],[Salary in USD]],0.001)</f>
        <v>7123.1666749770275</v>
      </c>
    </row>
    <row r="1666" spans="2:21" ht="15" customHeight="1" x14ac:dyDescent="0.25">
      <c r="B1666" s="6" t="s">
        <v>3214</v>
      </c>
      <c r="C1666" s="7">
        <v>41058.098761574074</v>
      </c>
      <c r="D1666" s="8">
        <v>400000</v>
      </c>
      <c r="E1666" s="6">
        <v>400000</v>
      </c>
      <c r="F1666" s="6" t="s">
        <v>40</v>
      </c>
      <c r="G1666" s="9">
        <f>tblSalaries[[#This Row],[clean Salary (in local currency)]]*VLOOKUP(tblSalaries[[#This Row],[Currency]],tblXrate[],2,FALSE)</f>
        <v>7123.1666749770275</v>
      </c>
      <c r="H1666" s="6" t="s">
        <v>1384</v>
      </c>
      <c r="I1666" s="6" t="s">
        <v>52</v>
      </c>
      <c r="J1666" s="6" t="s">
        <v>8</v>
      </c>
      <c r="K1666" s="6" t="str">
        <f>VLOOKUP(tblSalaries[[#This Row],[Where do you work]],tblCountries[[Actual]:[Mapping]],2,FALSE)</f>
        <v>India</v>
      </c>
      <c r="L1666" s="6" t="str">
        <f>VLOOKUP(tblSalaries[[#This Row],[clean Country]],tblCountries[[Mapping]:[Region]],2,FALSE)</f>
        <v>Asia</v>
      </c>
      <c r="M1666" s="6">
        <f>VLOOKUP(tblSalaries[[#This Row],[clean Country]],tblCountries[[Mapping]:[geo_latitude]],3,FALSE)</f>
        <v>79.718824157759499</v>
      </c>
      <c r="N1666" s="6">
        <f>VLOOKUP(tblSalaries[[#This Row],[clean Country]],tblCountries[[Mapping]:[geo_latitude]],4,FALSE)</f>
        <v>22.134914550529199</v>
      </c>
      <c r="O1666" s="6" t="s">
        <v>9</v>
      </c>
      <c r="P1666" s="6">
        <v>1</v>
      </c>
      <c r="Q1666" s="6" t="str">
        <f>IF(tblSalaries[[#This Row],[Years of Experience]]&lt;5,"&lt;5",IF(tblSalaries[[#This Row],[Years of Experience]]&lt;10,"&lt;10",IF(tblSalaries[[#This Row],[Years of Experience]]&lt;15,"&lt;15",IF(tblSalaries[[#This Row],[Years of Experience]]&lt;20,"&lt;20"," &gt;20"))))</f>
        <v>&lt;5</v>
      </c>
      <c r="R1666" s="14">
        <v>1649</v>
      </c>
      <c r="S1666" s="14">
        <f>VLOOKUP(tblSalaries[[#This Row],[clean Country]],Table3[[Country]:[GNI]],2,FALSE)</f>
        <v>3400</v>
      </c>
      <c r="T1666" s="18">
        <f>tblSalaries[[#This Row],[Salary in USD]]/tblSalaries[[#This Row],[PPP GNI]]</f>
        <v>2.0950490220520668</v>
      </c>
      <c r="U1666" s="27">
        <f>IF(ISNUMBER(VLOOKUP(tblSalaries[[#This Row],[clean Country]],calc!$B$22:$C$127,2,TRUE)),tblSalaries[[#This Row],[Salary in USD]],0.001)</f>
        <v>7123.1666749770275</v>
      </c>
    </row>
    <row r="1667" spans="2:21" ht="15" customHeight="1" x14ac:dyDescent="0.25">
      <c r="B1667" s="6" t="s">
        <v>3268</v>
      </c>
      <c r="C1667" s="7">
        <v>41058.51425925926</v>
      </c>
      <c r="D1667" s="8" t="s">
        <v>1442</v>
      </c>
      <c r="E1667" s="6">
        <v>400000</v>
      </c>
      <c r="F1667" s="6" t="s">
        <v>40</v>
      </c>
      <c r="G1667" s="9">
        <f>tblSalaries[[#This Row],[clean Salary (in local currency)]]*VLOOKUP(tblSalaries[[#This Row],[Currency]],tblXrate[],2,FALSE)</f>
        <v>7123.1666749770275</v>
      </c>
      <c r="H1667" s="6" t="s">
        <v>767</v>
      </c>
      <c r="I1667" s="6" t="s">
        <v>52</v>
      </c>
      <c r="J1667" s="6" t="s">
        <v>8</v>
      </c>
      <c r="K1667" s="6" t="str">
        <f>VLOOKUP(tblSalaries[[#This Row],[Where do you work]],tblCountries[[Actual]:[Mapping]],2,FALSE)</f>
        <v>India</v>
      </c>
      <c r="L1667" s="6" t="str">
        <f>VLOOKUP(tblSalaries[[#This Row],[clean Country]],tblCountries[[Mapping]:[Region]],2,FALSE)</f>
        <v>Asia</v>
      </c>
      <c r="M1667" s="6">
        <f>VLOOKUP(tblSalaries[[#This Row],[clean Country]],tblCountries[[Mapping]:[geo_latitude]],3,FALSE)</f>
        <v>79.718824157759499</v>
      </c>
      <c r="N1667" s="6">
        <f>VLOOKUP(tblSalaries[[#This Row],[clean Country]],tblCountries[[Mapping]:[geo_latitude]],4,FALSE)</f>
        <v>22.134914550529199</v>
      </c>
      <c r="O1667" s="6" t="s">
        <v>13</v>
      </c>
      <c r="P1667" s="6">
        <v>3</v>
      </c>
      <c r="Q1667" s="6" t="str">
        <f>IF(tblSalaries[[#This Row],[Years of Experience]]&lt;5,"&lt;5",IF(tblSalaries[[#This Row],[Years of Experience]]&lt;10,"&lt;10",IF(tblSalaries[[#This Row],[Years of Experience]]&lt;15,"&lt;15",IF(tblSalaries[[#This Row],[Years of Experience]]&lt;20,"&lt;20"," &gt;20"))))</f>
        <v>&lt;5</v>
      </c>
      <c r="R1667" s="14">
        <v>1650</v>
      </c>
      <c r="S1667" s="14">
        <f>VLOOKUP(tblSalaries[[#This Row],[clean Country]],Table3[[Country]:[GNI]],2,FALSE)</f>
        <v>3400</v>
      </c>
      <c r="T1667" s="18">
        <f>tblSalaries[[#This Row],[Salary in USD]]/tblSalaries[[#This Row],[PPP GNI]]</f>
        <v>2.0950490220520668</v>
      </c>
      <c r="U1667" s="27">
        <f>IF(ISNUMBER(VLOOKUP(tblSalaries[[#This Row],[clean Country]],calc!$B$22:$C$127,2,TRUE)),tblSalaries[[#This Row],[Salary in USD]],0.001)</f>
        <v>7123.1666749770275</v>
      </c>
    </row>
    <row r="1668" spans="2:21" ht="15" customHeight="1" x14ac:dyDescent="0.25">
      <c r="B1668" s="6" t="s">
        <v>3437</v>
      </c>
      <c r="C1668" s="7">
        <v>41059.589699074073</v>
      </c>
      <c r="D1668" s="8" t="s">
        <v>1611</v>
      </c>
      <c r="E1668" s="6">
        <v>400000</v>
      </c>
      <c r="F1668" s="6" t="s">
        <v>40</v>
      </c>
      <c r="G1668" s="9">
        <f>tblSalaries[[#This Row],[clean Salary (in local currency)]]*VLOOKUP(tblSalaries[[#This Row],[Currency]],tblXrate[],2,FALSE)</f>
        <v>7123.1666749770275</v>
      </c>
      <c r="H1668" s="6" t="s">
        <v>986</v>
      </c>
      <c r="I1668" s="6" t="s">
        <v>52</v>
      </c>
      <c r="J1668" s="6" t="s">
        <v>8</v>
      </c>
      <c r="K1668" s="6" t="str">
        <f>VLOOKUP(tblSalaries[[#This Row],[Where do you work]],tblCountries[[Actual]:[Mapping]],2,FALSE)</f>
        <v>India</v>
      </c>
      <c r="L1668" s="6" t="str">
        <f>VLOOKUP(tblSalaries[[#This Row],[clean Country]],tblCountries[[Mapping]:[Region]],2,FALSE)</f>
        <v>Asia</v>
      </c>
      <c r="M1668" s="6">
        <f>VLOOKUP(tblSalaries[[#This Row],[clean Country]],tblCountries[[Mapping]:[geo_latitude]],3,FALSE)</f>
        <v>79.718824157759499</v>
      </c>
      <c r="N1668" s="6">
        <f>VLOOKUP(tblSalaries[[#This Row],[clean Country]],tblCountries[[Mapping]:[geo_latitude]],4,FALSE)</f>
        <v>22.134914550529199</v>
      </c>
      <c r="O1668" s="6" t="s">
        <v>9</v>
      </c>
      <c r="P1668" s="6">
        <v>6</v>
      </c>
      <c r="Q1668" s="6" t="str">
        <f>IF(tblSalaries[[#This Row],[Years of Experience]]&lt;5,"&lt;5",IF(tblSalaries[[#This Row],[Years of Experience]]&lt;10,"&lt;10",IF(tblSalaries[[#This Row],[Years of Experience]]&lt;15,"&lt;15",IF(tblSalaries[[#This Row],[Years of Experience]]&lt;20,"&lt;20"," &gt;20"))))</f>
        <v>&lt;10</v>
      </c>
      <c r="R1668" s="14">
        <v>1651</v>
      </c>
      <c r="S1668" s="14">
        <f>VLOOKUP(tblSalaries[[#This Row],[clean Country]],Table3[[Country]:[GNI]],2,FALSE)</f>
        <v>3400</v>
      </c>
      <c r="T1668" s="18">
        <f>tblSalaries[[#This Row],[Salary in USD]]/tblSalaries[[#This Row],[PPP GNI]]</f>
        <v>2.0950490220520668</v>
      </c>
      <c r="U1668" s="27">
        <f>IF(ISNUMBER(VLOOKUP(tblSalaries[[#This Row],[clean Country]],calc!$B$22:$C$127,2,TRUE)),tblSalaries[[#This Row],[Salary in USD]],0.001)</f>
        <v>7123.1666749770275</v>
      </c>
    </row>
    <row r="1669" spans="2:21" ht="15" customHeight="1" x14ac:dyDescent="0.25">
      <c r="B1669" s="6" t="s">
        <v>3595</v>
      </c>
      <c r="C1669" s="7">
        <v>41062.868518518517</v>
      </c>
      <c r="D1669" s="8">
        <v>400000</v>
      </c>
      <c r="E1669" s="6">
        <v>400000</v>
      </c>
      <c r="F1669" s="6" t="s">
        <v>40</v>
      </c>
      <c r="G1669" s="9">
        <f>tblSalaries[[#This Row],[clean Salary (in local currency)]]*VLOOKUP(tblSalaries[[#This Row],[Currency]],tblXrate[],2,FALSE)</f>
        <v>7123.1666749770275</v>
      </c>
      <c r="H1669" s="6" t="s">
        <v>1764</v>
      </c>
      <c r="I1669" s="6" t="s">
        <v>20</v>
      </c>
      <c r="J1669" s="6" t="s">
        <v>8</v>
      </c>
      <c r="K1669" s="6" t="str">
        <f>VLOOKUP(tblSalaries[[#This Row],[Where do you work]],tblCountries[[Actual]:[Mapping]],2,FALSE)</f>
        <v>India</v>
      </c>
      <c r="L1669" s="6" t="str">
        <f>VLOOKUP(tblSalaries[[#This Row],[clean Country]],tblCountries[[Mapping]:[Region]],2,FALSE)</f>
        <v>Asia</v>
      </c>
      <c r="M1669" s="6">
        <f>VLOOKUP(tblSalaries[[#This Row],[clean Country]],tblCountries[[Mapping]:[geo_latitude]],3,FALSE)</f>
        <v>79.718824157759499</v>
      </c>
      <c r="N1669" s="6">
        <f>VLOOKUP(tblSalaries[[#This Row],[clean Country]],tblCountries[[Mapping]:[geo_latitude]],4,FALSE)</f>
        <v>22.134914550529199</v>
      </c>
      <c r="O1669" s="6" t="s">
        <v>25</v>
      </c>
      <c r="P1669" s="6">
        <v>2.5</v>
      </c>
      <c r="Q1669" s="6" t="str">
        <f>IF(tblSalaries[[#This Row],[Years of Experience]]&lt;5,"&lt;5",IF(tblSalaries[[#This Row],[Years of Experience]]&lt;10,"&lt;10",IF(tblSalaries[[#This Row],[Years of Experience]]&lt;15,"&lt;15",IF(tblSalaries[[#This Row],[Years of Experience]]&lt;20,"&lt;20"," &gt;20"))))</f>
        <v>&lt;5</v>
      </c>
      <c r="R1669" s="14">
        <v>1652</v>
      </c>
      <c r="S1669" s="14">
        <f>VLOOKUP(tblSalaries[[#This Row],[clean Country]],Table3[[Country]:[GNI]],2,FALSE)</f>
        <v>3400</v>
      </c>
      <c r="T1669" s="18">
        <f>tblSalaries[[#This Row],[Salary in USD]]/tblSalaries[[#This Row],[PPP GNI]]</f>
        <v>2.0950490220520668</v>
      </c>
      <c r="U1669" s="27">
        <f>IF(ISNUMBER(VLOOKUP(tblSalaries[[#This Row],[clean Country]],calc!$B$22:$C$127,2,TRUE)),tblSalaries[[#This Row],[Salary in USD]],0.001)</f>
        <v>7123.1666749770275</v>
      </c>
    </row>
    <row r="1670" spans="2:21" ht="15" customHeight="1" x14ac:dyDescent="0.25">
      <c r="B1670" s="6" t="s">
        <v>3669</v>
      </c>
      <c r="C1670" s="7">
        <v>41066.044849537036</v>
      </c>
      <c r="D1670" s="8" t="s">
        <v>1835</v>
      </c>
      <c r="E1670" s="6">
        <v>400000</v>
      </c>
      <c r="F1670" s="6" t="s">
        <v>40</v>
      </c>
      <c r="G1670" s="9">
        <f>tblSalaries[[#This Row],[clean Salary (in local currency)]]*VLOOKUP(tblSalaries[[#This Row],[Currency]],tblXrate[],2,FALSE)</f>
        <v>7123.1666749770275</v>
      </c>
      <c r="H1670" s="6" t="s">
        <v>20</v>
      </c>
      <c r="I1670" s="6" t="s">
        <v>20</v>
      </c>
      <c r="J1670" s="6" t="s">
        <v>8</v>
      </c>
      <c r="K1670" s="6" t="str">
        <f>VLOOKUP(tblSalaries[[#This Row],[Where do you work]],tblCountries[[Actual]:[Mapping]],2,FALSE)</f>
        <v>India</v>
      </c>
      <c r="L1670" s="6" t="str">
        <f>VLOOKUP(tblSalaries[[#This Row],[clean Country]],tblCountries[[Mapping]:[Region]],2,FALSE)</f>
        <v>Asia</v>
      </c>
      <c r="M1670" s="6">
        <f>VLOOKUP(tblSalaries[[#This Row],[clean Country]],tblCountries[[Mapping]:[geo_latitude]],3,FALSE)</f>
        <v>79.718824157759499</v>
      </c>
      <c r="N1670" s="6">
        <f>VLOOKUP(tblSalaries[[#This Row],[clean Country]],tblCountries[[Mapping]:[geo_latitude]],4,FALSE)</f>
        <v>22.134914550529199</v>
      </c>
      <c r="O1670" s="6" t="s">
        <v>9</v>
      </c>
      <c r="P1670" s="6">
        <v>4</v>
      </c>
      <c r="Q1670" s="6" t="str">
        <f>IF(tblSalaries[[#This Row],[Years of Experience]]&lt;5,"&lt;5",IF(tblSalaries[[#This Row],[Years of Experience]]&lt;10,"&lt;10",IF(tblSalaries[[#This Row],[Years of Experience]]&lt;15,"&lt;15",IF(tblSalaries[[#This Row],[Years of Experience]]&lt;20,"&lt;20"," &gt;20"))))</f>
        <v>&lt;5</v>
      </c>
      <c r="R1670" s="14">
        <v>1653</v>
      </c>
      <c r="S1670" s="14">
        <f>VLOOKUP(tblSalaries[[#This Row],[clean Country]],Table3[[Country]:[GNI]],2,FALSE)</f>
        <v>3400</v>
      </c>
      <c r="T1670" s="18">
        <f>tblSalaries[[#This Row],[Salary in USD]]/tblSalaries[[#This Row],[PPP GNI]]</f>
        <v>2.0950490220520668</v>
      </c>
      <c r="U1670" s="27">
        <f>IF(ISNUMBER(VLOOKUP(tblSalaries[[#This Row],[clean Country]],calc!$B$22:$C$127,2,TRUE)),tblSalaries[[#This Row],[Salary in USD]],0.001)</f>
        <v>7123.1666749770275</v>
      </c>
    </row>
    <row r="1671" spans="2:21" ht="15" customHeight="1" x14ac:dyDescent="0.25">
      <c r="B1671" s="6" t="s">
        <v>3765</v>
      </c>
      <c r="C1671" s="7">
        <v>41072.081944444442</v>
      </c>
      <c r="D1671" s="8">
        <v>400000</v>
      </c>
      <c r="E1671" s="6">
        <v>400000</v>
      </c>
      <c r="F1671" s="6" t="s">
        <v>40</v>
      </c>
      <c r="G1671" s="9">
        <f>tblSalaries[[#This Row],[clean Salary (in local currency)]]*VLOOKUP(tblSalaries[[#This Row],[Currency]],tblXrate[],2,FALSE)</f>
        <v>7123.1666749770275</v>
      </c>
      <c r="H1671" s="6" t="s">
        <v>42</v>
      </c>
      <c r="I1671" s="6" t="s">
        <v>20</v>
      </c>
      <c r="J1671" s="6" t="s">
        <v>8</v>
      </c>
      <c r="K1671" s="6" t="str">
        <f>VLOOKUP(tblSalaries[[#This Row],[Where do you work]],tblCountries[[Actual]:[Mapping]],2,FALSE)</f>
        <v>India</v>
      </c>
      <c r="L1671" s="6" t="str">
        <f>VLOOKUP(tblSalaries[[#This Row],[clean Country]],tblCountries[[Mapping]:[Region]],2,FALSE)</f>
        <v>Asia</v>
      </c>
      <c r="M1671" s="6">
        <f>VLOOKUP(tblSalaries[[#This Row],[clean Country]],tblCountries[[Mapping]:[geo_latitude]],3,FALSE)</f>
        <v>79.718824157759499</v>
      </c>
      <c r="N1671" s="6">
        <f>VLOOKUP(tblSalaries[[#This Row],[clean Country]],tblCountries[[Mapping]:[geo_latitude]],4,FALSE)</f>
        <v>22.134914550529199</v>
      </c>
      <c r="O1671" s="6" t="s">
        <v>18</v>
      </c>
      <c r="P1671" s="6">
        <v>3</v>
      </c>
      <c r="Q1671" s="6" t="str">
        <f>IF(tblSalaries[[#This Row],[Years of Experience]]&lt;5,"&lt;5",IF(tblSalaries[[#This Row],[Years of Experience]]&lt;10,"&lt;10",IF(tblSalaries[[#This Row],[Years of Experience]]&lt;15,"&lt;15",IF(tblSalaries[[#This Row],[Years of Experience]]&lt;20,"&lt;20"," &gt;20"))))</f>
        <v>&lt;5</v>
      </c>
      <c r="R1671" s="14">
        <v>1654</v>
      </c>
      <c r="S1671" s="14">
        <f>VLOOKUP(tblSalaries[[#This Row],[clean Country]],Table3[[Country]:[GNI]],2,FALSE)</f>
        <v>3400</v>
      </c>
      <c r="T1671" s="18">
        <f>tblSalaries[[#This Row],[Salary in USD]]/tblSalaries[[#This Row],[PPP GNI]]</f>
        <v>2.0950490220520668</v>
      </c>
      <c r="U1671" s="27">
        <f>IF(ISNUMBER(VLOOKUP(tblSalaries[[#This Row],[clean Country]],calc!$B$22:$C$127,2,TRUE)),tblSalaries[[#This Row],[Salary in USD]],0.001)</f>
        <v>7123.1666749770275</v>
      </c>
    </row>
    <row r="1672" spans="2:21" ht="15" customHeight="1" x14ac:dyDescent="0.25">
      <c r="B1672" s="6" t="s">
        <v>3845</v>
      </c>
      <c r="C1672" s="7">
        <v>41077.065810185188</v>
      </c>
      <c r="D1672" s="8" t="s">
        <v>694</v>
      </c>
      <c r="E1672" s="6">
        <v>400000</v>
      </c>
      <c r="F1672" s="6" t="s">
        <v>40</v>
      </c>
      <c r="G1672" s="9">
        <f>tblSalaries[[#This Row],[clean Salary (in local currency)]]*VLOOKUP(tblSalaries[[#This Row],[Currency]],tblXrate[],2,FALSE)</f>
        <v>7123.1666749770275</v>
      </c>
      <c r="H1672" s="6" t="s">
        <v>1972</v>
      </c>
      <c r="I1672" s="6" t="s">
        <v>20</v>
      </c>
      <c r="J1672" s="6" t="s">
        <v>8</v>
      </c>
      <c r="K1672" s="6" t="str">
        <f>VLOOKUP(tblSalaries[[#This Row],[Where do you work]],tblCountries[[Actual]:[Mapping]],2,FALSE)</f>
        <v>India</v>
      </c>
      <c r="L1672" s="6" t="str">
        <f>VLOOKUP(tblSalaries[[#This Row],[clean Country]],tblCountries[[Mapping]:[Region]],2,FALSE)</f>
        <v>Asia</v>
      </c>
      <c r="M1672" s="6">
        <f>VLOOKUP(tblSalaries[[#This Row],[clean Country]],tblCountries[[Mapping]:[geo_latitude]],3,FALSE)</f>
        <v>79.718824157759499</v>
      </c>
      <c r="N1672" s="6">
        <f>VLOOKUP(tblSalaries[[#This Row],[clean Country]],tblCountries[[Mapping]:[geo_latitude]],4,FALSE)</f>
        <v>22.134914550529199</v>
      </c>
      <c r="O1672" s="6" t="s">
        <v>25</v>
      </c>
      <c r="P1672" s="6">
        <v>2</v>
      </c>
      <c r="Q1672" s="6" t="str">
        <f>IF(tblSalaries[[#This Row],[Years of Experience]]&lt;5,"&lt;5",IF(tblSalaries[[#This Row],[Years of Experience]]&lt;10,"&lt;10",IF(tblSalaries[[#This Row],[Years of Experience]]&lt;15,"&lt;15",IF(tblSalaries[[#This Row],[Years of Experience]]&lt;20,"&lt;20"," &gt;20"))))</f>
        <v>&lt;5</v>
      </c>
      <c r="R1672" s="14">
        <v>1655</v>
      </c>
      <c r="S1672" s="14">
        <f>VLOOKUP(tblSalaries[[#This Row],[clean Country]],Table3[[Country]:[GNI]],2,FALSE)</f>
        <v>3400</v>
      </c>
      <c r="T1672" s="18">
        <f>tblSalaries[[#This Row],[Salary in USD]]/tblSalaries[[#This Row],[PPP GNI]]</f>
        <v>2.0950490220520668</v>
      </c>
      <c r="U1672" s="27">
        <f>IF(ISNUMBER(VLOOKUP(tblSalaries[[#This Row],[clean Country]],calc!$B$22:$C$127,2,TRUE)),tblSalaries[[#This Row],[Salary in USD]],0.001)</f>
        <v>7123.1666749770275</v>
      </c>
    </row>
    <row r="1673" spans="2:21" ht="15" customHeight="1" x14ac:dyDescent="0.25">
      <c r="B1673" s="6" t="s">
        <v>2686</v>
      </c>
      <c r="C1673" s="7">
        <v>41055.558495370373</v>
      </c>
      <c r="D1673" s="8">
        <v>7000</v>
      </c>
      <c r="E1673" s="6">
        <v>7000</v>
      </c>
      <c r="F1673" s="6" t="s">
        <v>6</v>
      </c>
      <c r="G1673" s="9">
        <f>tblSalaries[[#This Row],[clean Salary (in local currency)]]*VLOOKUP(tblSalaries[[#This Row],[Currency]],tblXrate[],2,FALSE)</f>
        <v>7000</v>
      </c>
      <c r="H1673" s="6" t="s">
        <v>795</v>
      </c>
      <c r="I1673" s="6" t="s">
        <v>52</v>
      </c>
      <c r="J1673" s="6" t="s">
        <v>8</v>
      </c>
      <c r="K1673" s="6" t="str">
        <f>VLOOKUP(tblSalaries[[#This Row],[Where do you work]],tblCountries[[Actual]:[Mapping]],2,FALSE)</f>
        <v>India</v>
      </c>
      <c r="L1673" s="6" t="str">
        <f>VLOOKUP(tblSalaries[[#This Row],[clean Country]],tblCountries[[Mapping]:[Region]],2,FALSE)</f>
        <v>Asia</v>
      </c>
      <c r="M1673" s="6">
        <f>VLOOKUP(tblSalaries[[#This Row],[clean Country]],tblCountries[[Mapping]:[geo_latitude]],3,FALSE)</f>
        <v>79.718824157759499</v>
      </c>
      <c r="N1673" s="6">
        <f>VLOOKUP(tblSalaries[[#This Row],[clean Country]],tblCountries[[Mapping]:[geo_latitude]],4,FALSE)</f>
        <v>22.134914550529199</v>
      </c>
      <c r="O1673" s="6" t="s">
        <v>9</v>
      </c>
      <c r="P1673" s="6">
        <v>23</v>
      </c>
      <c r="Q1673" s="6" t="str">
        <f>IF(tblSalaries[[#This Row],[Years of Experience]]&lt;5,"&lt;5",IF(tblSalaries[[#This Row],[Years of Experience]]&lt;10,"&lt;10",IF(tblSalaries[[#This Row],[Years of Experience]]&lt;15,"&lt;15",IF(tblSalaries[[#This Row],[Years of Experience]]&lt;20,"&lt;20"," &gt;20"))))</f>
        <v xml:space="preserve"> &gt;20</v>
      </c>
      <c r="R1673" s="14">
        <v>1656</v>
      </c>
      <c r="S1673" s="14">
        <f>VLOOKUP(tblSalaries[[#This Row],[clean Country]],Table3[[Country]:[GNI]],2,FALSE)</f>
        <v>3400</v>
      </c>
      <c r="T1673" s="18">
        <f>tblSalaries[[#This Row],[Salary in USD]]/tblSalaries[[#This Row],[PPP GNI]]</f>
        <v>2.0588235294117645</v>
      </c>
      <c r="U1673" s="27">
        <f>IF(ISNUMBER(VLOOKUP(tblSalaries[[#This Row],[clean Country]],calc!$B$22:$C$127,2,TRUE)),tblSalaries[[#This Row],[Salary in USD]],0.001)</f>
        <v>7000</v>
      </c>
    </row>
    <row r="1674" spans="2:21" ht="15" customHeight="1" x14ac:dyDescent="0.25">
      <c r="B1674" s="6" t="s">
        <v>3056</v>
      </c>
      <c r="C1674" s="7">
        <v>41057.633773148147</v>
      </c>
      <c r="D1674" s="8">
        <v>7000</v>
      </c>
      <c r="E1674" s="6">
        <v>7000</v>
      </c>
      <c r="F1674" s="6" t="s">
        <v>6</v>
      </c>
      <c r="G1674" s="9">
        <f>tblSalaries[[#This Row],[clean Salary (in local currency)]]*VLOOKUP(tblSalaries[[#This Row],[Currency]],tblXrate[],2,FALSE)</f>
        <v>7000</v>
      </c>
      <c r="H1674" s="6" t="s">
        <v>721</v>
      </c>
      <c r="I1674" s="6" t="s">
        <v>3999</v>
      </c>
      <c r="J1674" s="6" t="s">
        <v>8</v>
      </c>
      <c r="K1674" s="6" t="str">
        <f>VLOOKUP(tblSalaries[[#This Row],[Where do you work]],tblCountries[[Actual]:[Mapping]],2,FALSE)</f>
        <v>India</v>
      </c>
      <c r="L1674" s="6" t="str">
        <f>VLOOKUP(tblSalaries[[#This Row],[clean Country]],tblCountries[[Mapping]:[Region]],2,FALSE)</f>
        <v>Asia</v>
      </c>
      <c r="M1674" s="6">
        <f>VLOOKUP(tblSalaries[[#This Row],[clean Country]],tblCountries[[Mapping]:[geo_latitude]],3,FALSE)</f>
        <v>79.718824157759499</v>
      </c>
      <c r="N1674" s="6">
        <f>VLOOKUP(tblSalaries[[#This Row],[clean Country]],tblCountries[[Mapping]:[geo_latitude]],4,FALSE)</f>
        <v>22.134914550529199</v>
      </c>
      <c r="O1674" s="6" t="s">
        <v>13</v>
      </c>
      <c r="P1674" s="6">
        <v>5</v>
      </c>
      <c r="Q1674" s="6" t="str">
        <f>IF(tblSalaries[[#This Row],[Years of Experience]]&lt;5,"&lt;5",IF(tblSalaries[[#This Row],[Years of Experience]]&lt;10,"&lt;10",IF(tblSalaries[[#This Row],[Years of Experience]]&lt;15,"&lt;15",IF(tblSalaries[[#This Row],[Years of Experience]]&lt;20,"&lt;20"," &gt;20"))))</f>
        <v>&lt;10</v>
      </c>
      <c r="R1674" s="14">
        <v>1657</v>
      </c>
      <c r="S1674" s="14">
        <f>VLOOKUP(tblSalaries[[#This Row],[clean Country]],Table3[[Country]:[GNI]],2,FALSE)</f>
        <v>3400</v>
      </c>
      <c r="T1674" s="18">
        <f>tblSalaries[[#This Row],[Salary in USD]]/tblSalaries[[#This Row],[PPP GNI]]</f>
        <v>2.0588235294117645</v>
      </c>
      <c r="U1674" s="27">
        <f>IF(ISNUMBER(VLOOKUP(tblSalaries[[#This Row],[clean Country]],calc!$B$22:$C$127,2,TRUE)),tblSalaries[[#This Row],[Salary in USD]],0.001)</f>
        <v>7000</v>
      </c>
    </row>
    <row r="1675" spans="2:21" ht="15" customHeight="1" x14ac:dyDescent="0.25">
      <c r="B1675" s="6" t="s">
        <v>3593</v>
      </c>
      <c r="C1675" s="7">
        <v>41062.783009259256</v>
      </c>
      <c r="D1675" s="8">
        <v>7000</v>
      </c>
      <c r="E1675" s="6">
        <v>7000</v>
      </c>
      <c r="F1675" s="6" t="s">
        <v>6</v>
      </c>
      <c r="G1675" s="9">
        <f>tblSalaries[[#This Row],[clean Salary (in local currency)]]*VLOOKUP(tblSalaries[[#This Row],[Currency]],tblXrate[],2,FALSE)</f>
        <v>7000</v>
      </c>
      <c r="H1675" s="6" t="s">
        <v>1763</v>
      </c>
      <c r="I1675" s="6" t="s">
        <v>3999</v>
      </c>
      <c r="J1675" s="6" t="s">
        <v>8</v>
      </c>
      <c r="K1675" s="6" t="str">
        <f>VLOOKUP(tblSalaries[[#This Row],[Where do you work]],tblCountries[[Actual]:[Mapping]],2,FALSE)</f>
        <v>India</v>
      </c>
      <c r="L1675" s="6" t="str">
        <f>VLOOKUP(tblSalaries[[#This Row],[clean Country]],tblCountries[[Mapping]:[Region]],2,FALSE)</f>
        <v>Asia</v>
      </c>
      <c r="M1675" s="6">
        <f>VLOOKUP(tblSalaries[[#This Row],[clean Country]],tblCountries[[Mapping]:[geo_latitude]],3,FALSE)</f>
        <v>79.718824157759499</v>
      </c>
      <c r="N1675" s="6">
        <f>VLOOKUP(tblSalaries[[#This Row],[clean Country]],tblCountries[[Mapping]:[geo_latitude]],4,FALSE)</f>
        <v>22.134914550529199</v>
      </c>
      <c r="O1675" s="6" t="s">
        <v>9</v>
      </c>
      <c r="P1675" s="6">
        <v>1</v>
      </c>
      <c r="Q1675" s="6" t="str">
        <f>IF(tblSalaries[[#This Row],[Years of Experience]]&lt;5,"&lt;5",IF(tblSalaries[[#This Row],[Years of Experience]]&lt;10,"&lt;10",IF(tblSalaries[[#This Row],[Years of Experience]]&lt;15,"&lt;15",IF(tblSalaries[[#This Row],[Years of Experience]]&lt;20,"&lt;20"," &gt;20"))))</f>
        <v>&lt;5</v>
      </c>
      <c r="R1675" s="14">
        <v>1658</v>
      </c>
      <c r="S1675" s="14">
        <f>VLOOKUP(tblSalaries[[#This Row],[clean Country]],Table3[[Country]:[GNI]],2,FALSE)</f>
        <v>3400</v>
      </c>
      <c r="T1675" s="18">
        <f>tblSalaries[[#This Row],[Salary in USD]]/tblSalaries[[#This Row],[PPP GNI]]</f>
        <v>2.0588235294117645</v>
      </c>
      <c r="U1675" s="27">
        <f>IF(ISNUMBER(VLOOKUP(tblSalaries[[#This Row],[clean Country]],calc!$B$22:$C$127,2,TRUE)),tblSalaries[[#This Row],[Salary in USD]],0.001)</f>
        <v>7000</v>
      </c>
    </row>
    <row r="1676" spans="2:21" ht="15" customHeight="1" x14ac:dyDescent="0.25">
      <c r="B1676" s="6" t="s">
        <v>2721</v>
      </c>
      <c r="C1676" s="7">
        <v>41055.628159722219</v>
      </c>
      <c r="D1676" s="8" t="s">
        <v>835</v>
      </c>
      <c r="E1676" s="6">
        <v>390000</v>
      </c>
      <c r="F1676" s="6" t="s">
        <v>40</v>
      </c>
      <c r="G1676" s="9">
        <f>tblSalaries[[#This Row],[clean Salary (in local currency)]]*VLOOKUP(tblSalaries[[#This Row],[Currency]],tblXrate[],2,FALSE)</f>
        <v>6945.0875081026015</v>
      </c>
      <c r="H1676" s="6" t="s">
        <v>207</v>
      </c>
      <c r="I1676" s="6" t="s">
        <v>20</v>
      </c>
      <c r="J1676" s="6" t="s">
        <v>8</v>
      </c>
      <c r="K1676" s="6" t="str">
        <f>VLOOKUP(tblSalaries[[#This Row],[Where do you work]],tblCountries[[Actual]:[Mapping]],2,FALSE)</f>
        <v>India</v>
      </c>
      <c r="L1676" s="6" t="str">
        <f>VLOOKUP(tblSalaries[[#This Row],[clean Country]],tblCountries[[Mapping]:[Region]],2,FALSE)</f>
        <v>Asia</v>
      </c>
      <c r="M1676" s="6">
        <f>VLOOKUP(tblSalaries[[#This Row],[clean Country]],tblCountries[[Mapping]:[geo_latitude]],3,FALSE)</f>
        <v>79.718824157759499</v>
      </c>
      <c r="N1676" s="6">
        <f>VLOOKUP(tblSalaries[[#This Row],[clean Country]],tblCountries[[Mapping]:[geo_latitude]],4,FALSE)</f>
        <v>22.134914550529199</v>
      </c>
      <c r="O1676" s="6" t="s">
        <v>9</v>
      </c>
      <c r="P1676" s="6">
        <v>1</v>
      </c>
      <c r="Q1676" s="6" t="str">
        <f>IF(tblSalaries[[#This Row],[Years of Experience]]&lt;5,"&lt;5",IF(tblSalaries[[#This Row],[Years of Experience]]&lt;10,"&lt;10",IF(tblSalaries[[#This Row],[Years of Experience]]&lt;15,"&lt;15",IF(tblSalaries[[#This Row],[Years of Experience]]&lt;20,"&lt;20"," &gt;20"))))</f>
        <v>&lt;5</v>
      </c>
      <c r="R1676" s="14">
        <v>1659</v>
      </c>
      <c r="S1676" s="14">
        <f>VLOOKUP(tblSalaries[[#This Row],[clean Country]],Table3[[Country]:[GNI]],2,FALSE)</f>
        <v>3400</v>
      </c>
      <c r="T1676" s="18">
        <f>tblSalaries[[#This Row],[Salary in USD]]/tblSalaries[[#This Row],[PPP GNI]]</f>
        <v>2.0426727965007649</v>
      </c>
      <c r="U1676" s="27">
        <f>IF(ISNUMBER(VLOOKUP(tblSalaries[[#This Row],[clean Country]],calc!$B$22:$C$127,2,TRUE)),tblSalaries[[#This Row],[Salary in USD]],0.001)</f>
        <v>6945.0875081026015</v>
      </c>
    </row>
    <row r="1677" spans="2:21" ht="15" customHeight="1" x14ac:dyDescent="0.25">
      <c r="B1677" s="6" t="s">
        <v>2605</v>
      </c>
      <c r="C1677" s="7">
        <v>41055.417685185188</v>
      </c>
      <c r="D1677" s="8">
        <v>380000</v>
      </c>
      <c r="E1677" s="6">
        <v>380000</v>
      </c>
      <c r="F1677" s="6" t="s">
        <v>40</v>
      </c>
      <c r="G1677" s="9">
        <f>tblSalaries[[#This Row],[clean Salary (in local currency)]]*VLOOKUP(tblSalaries[[#This Row],[Currency]],tblXrate[],2,FALSE)</f>
        <v>6767.0083412281756</v>
      </c>
      <c r="H1677" s="6" t="s">
        <v>709</v>
      </c>
      <c r="I1677" s="6" t="s">
        <v>52</v>
      </c>
      <c r="J1677" s="6" t="s">
        <v>8</v>
      </c>
      <c r="K1677" s="6" t="str">
        <f>VLOOKUP(tblSalaries[[#This Row],[Where do you work]],tblCountries[[Actual]:[Mapping]],2,FALSE)</f>
        <v>India</v>
      </c>
      <c r="L1677" s="6" t="str">
        <f>VLOOKUP(tblSalaries[[#This Row],[clean Country]],tblCountries[[Mapping]:[Region]],2,FALSE)</f>
        <v>Asia</v>
      </c>
      <c r="M1677" s="6">
        <f>VLOOKUP(tblSalaries[[#This Row],[clean Country]],tblCountries[[Mapping]:[geo_latitude]],3,FALSE)</f>
        <v>79.718824157759499</v>
      </c>
      <c r="N1677" s="6">
        <f>VLOOKUP(tblSalaries[[#This Row],[clean Country]],tblCountries[[Mapping]:[geo_latitude]],4,FALSE)</f>
        <v>22.134914550529199</v>
      </c>
      <c r="O1677" s="6" t="s">
        <v>9</v>
      </c>
      <c r="P1677" s="6">
        <v>10</v>
      </c>
      <c r="Q1677" s="6" t="str">
        <f>IF(tblSalaries[[#This Row],[Years of Experience]]&lt;5,"&lt;5",IF(tblSalaries[[#This Row],[Years of Experience]]&lt;10,"&lt;10",IF(tblSalaries[[#This Row],[Years of Experience]]&lt;15,"&lt;15",IF(tblSalaries[[#This Row],[Years of Experience]]&lt;20,"&lt;20"," &gt;20"))))</f>
        <v>&lt;15</v>
      </c>
      <c r="R1677" s="14">
        <v>1660</v>
      </c>
      <c r="S1677" s="14">
        <f>VLOOKUP(tblSalaries[[#This Row],[clean Country]],Table3[[Country]:[GNI]],2,FALSE)</f>
        <v>3400</v>
      </c>
      <c r="T1677" s="18">
        <f>tblSalaries[[#This Row],[Salary in USD]]/tblSalaries[[#This Row],[PPP GNI]]</f>
        <v>1.9902965709494633</v>
      </c>
      <c r="U1677" s="27">
        <f>IF(ISNUMBER(VLOOKUP(tblSalaries[[#This Row],[clean Country]],calc!$B$22:$C$127,2,TRUE)),tblSalaries[[#This Row],[Salary in USD]],0.001)</f>
        <v>6767.0083412281756</v>
      </c>
    </row>
    <row r="1678" spans="2:21" ht="15" customHeight="1" x14ac:dyDescent="0.25">
      <c r="B1678" s="6" t="s">
        <v>2687</v>
      </c>
      <c r="C1678" s="7">
        <v>41055.558749999997</v>
      </c>
      <c r="D1678" s="8">
        <v>380000</v>
      </c>
      <c r="E1678" s="6">
        <v>380000</v>
      </c>
      <c r="F1678" s="6" t="s">
        <v>40</v>
      </c>
      <c r="G1678" s="9">
        <f>tblSalaries[[#This Row],[clean Salary (in local currency)]]*VLOOKUP(tblSalaries[[#This Row],[Currency]],tblXrate[],2,FALSE)</f>
        <v>6767.0083412281756</v>
      </c>
      <c r="H1678" s="6" t="s">
        <v>796</v>
      </c>
      <c r="I1678" s="6" t="s">
        <v>3999</v>
      </c>
      <c r="J1678" s="6" t="s">
        <v>8</v>
      </c>
      <c r="K1678" s="6" t="str">
        <f>VLOOKUP(tblSalaries[[#This Row],[Where do you work]],tblCountries[[Actual]:[Mapping]],2,FALSE)</f>
        <v>India</v>
      </c>
      <c r="L1678" s="6" t="str">
        <f>VLOOKUP(tblSalaries[[#This Row],[clean Country]],tblCountries[[Mapping]:[Region]],2,FALSE)</f>
        <v>Asia</v>
      </c>
      <c r="M1678" s="6">
        <f>VLOOKUP(tblSalaries[[#This Row],[clean Country]],tblCountries[[Mapping]:[geo_latitude]],3,FALSE)</f>
        <v>79.718824157759499</v>
      </c>
      <c r="N1678" s="6">
        <f>VLOOKUP(tblSalaries[[#This Row],[clean Country]],tblCountries[[Mapping]:[geo_latitude]],4,FALSE)</f>
        <v>22.134914550529199</v>
      </c>
      <c r="O1678" s="6" t="s">
        <v>18</v>
      </c>
      <c r="P1678" s="6">
        <v>6</v>
      </c>
      <c r="Q1678" s="6" t="str">
        <f>IF(tblSalaries[[#This Row],[Years of Experience]]&lt;5,"&lt;5",IF(tblSalaries[[#This Row],[Years of Experience]]&lt;10,"&lt;10",IF(tblSalaries[[#This Row],[Years of Experience]]&lt;15,"&lt;15",IF(tblSalaries[[#This Row],[Years of Experience]]&lt;20,"&lt;20"," &gt;20"))))</f>
        <v>&lt;10</v>
      </c>
      <c r="R1678" s="14">
        <v>1661</v>
      </c>
      <c r="S1678" s="14">
        <f>VLOOKUP(tblSalaries[[#This Row],[clean Country]],Table3[[Country]:[GNI]],2,FALSE)</f>
        <v>3400</v>
      </c>
      <c r="T1678" s="18">
        <f>tblSalaries[[#This Row],[Salary in USD]]/tblSalaries[[#This Row],[PPP GNI]]</f>
        <v>1.9902965709494633</v>
      </c>
      <c r="U1678" s="27">
        <f>IF(ISNUMBER(VLOOKUP(tblSalaries[[#This Row],[clean Country]],calc!$B$22:$C$127,2,TRUE)),tblSalaries[[#This Row],[Salary in USD]],0.001)</f>
        <v>6767.0083412281756</v>
      </c>
    </row>
    <row r="1679" spans="2:21" ht="15" customHeight="1" x14ac:dyDescent="0.25">
      <c r="B1679" s="6" t="s">
        <v>3511</v>
      </c>
      <c r="C1679" s="7">
        <v>41060.673935185187</v>
      </c>
      <c r="D1679" s="8" t="s">
        <v>1684</v>
      </c>
      <c r="E1679" s="6">
        <v>380000</v>
      </c>
      <c r="F1679" s="6" t="s">
        <v>40</v>
      </c>
      <c r="G1679" s="9">
        <f>tblSalaries[[#This Row],[clean Salary (in local currency)]]*VLOOKUP(tblSalaries[[#This Row],[Currency]],tblXrate[],2,FALSE)</f>
        <v>6767.0083412281756</v>
      </c>
      <c r="H1679" s="6" t="s">
        <v>1685</v>
      </c>
      <c r="I1679" s="6" t="s">
        <v>20</v>
      </c>
      <c r="J1679" s="6" t="s">
        <v>8</v>
      </c>
      <c r="K1679" s="6" t="str">
        <f>VLOOKUP(tblSalaries[[#This Row],[Where do you work]],tblCountries[[Actual]:[Mapping]],2,FALSE)</f>
        <v>India</v>
      </c>
      <c r="L1679" s="6" t="str">
        <f>VLOOKUP(tblSalaries[[#This Row],[clean Country]],tblCountries[[Mapping]:[Region]],2,FALSE)</f>
        <v>Asia</v>
      </c>
      <c r="M1679" s="6">
        <f>VLOOKUP(tblSalaries[[#This Row],[clean Country]],tblCountries[[Mapping]:[geo_latitude]],3,FALSE)</f>
        <v>79.718824157759499</v>
      </c>
      <c r="N1679" s="6">
        <f>VLOOKUP(tblSalaries[[#This Row],[clean Country]],tblCountries[[Mapping]:[geo_latitude]],4,FALSE)</f>
        <v>22.134914550529199</v>
      </c>
      <c r="O1679" s="6" t="s">
        <v>18</v>
      </c>
      <c r="P1679" s="6">
        <v>6</v>
      </c>
      <c r="Q1679" s="6" t="str">
        <f>IF(tblSalaries[[#This Row],[Years of Experience]]&lt;5,"&lt;5",IF(tblSalaries[[#This Row],[Years of Experience]]&lt;10,"&lt;10",IF(tblSalaries[[#This Row],[Years of Experience]]&lt;15,"&lt;15",IF(tblSalaries[[#This Row],[Years of Experience]]&lt;20,"&lt;20"," &gt;20"))))</f>
        <v>&lt;10</v>
      </c>
      <c r="R1679" s="14">
        <v>1662</v>
      </c>
      <c r="S1679" s="14">
        <f>VLOOKUP(tblSalaries[[#This Row],[clean Country]],Table3[[Country]:[GNI]],2,FALSE)</f>
        <v>3400</v>
      </c>
      <c r="T1679" s="18">
        <f>tblSalaries[[#This Row],[Salary in USD]]/tblSalaries[[#This Row],[PPP GNI]]</f>
        <v>1.9902965709494633</v>
      </c>
      <c r="U1679" s="27">
        <f>IF(ISNUMBER(VLOOKUP(tblSalaries[[#This Row],[clean Country]],calc!$B$22:$C$127,2,TRUE)),tblSalaries[[#This Row],[Salary in USD]],0.001)</f>
        <v>6767.0083412281756</v>
      </c>
    </row>
    <row r="1680" spans="2:21" ht="15" customHeight="1" x14ac:dyDescent="0.25">
      <c r="B1680" s="6" t="s">
        <v>3059</v>
      </c>
      <c r="C1680" s="7">
        <v>41057.644432870373</v>
      </c>
      <c r="D1680" s="8">
        <v>560</v>
      </c>
      <c r="E1680" s="6">
        <v>6720</v>
      </c>
      <c r="F1680" s="6" t="s">
        <v>6</v>
      </c>
      <c r="G1680" s="9">
        <f>tblSalaries[[#This Row],[clean Salary (in local currency)]]*VLOOKUP(tblSalaries[[#This Row],[Currency]],tblXrate[],2,FALSE)</f>
        <v>6720</v>
      </c>
      <c r="H1680" s="6" t="s">
        <v>721</v>
      </c>
      <c r="I1680" s="6" t="s">
        <v>3999</v>
      </c>
      <c r="J1680" s="6" t="s">
        <v>8</v>
      </c>
      <c r="K1680" s="6" t="str">
        <f>VLOOKUP(tblSalaries[[#This Row],[Where do you work]],tblCountries[[Actual]:[Mapping]],2,FALSE)</f>
        <v>India</v>
      </c>
      <c r="L1680" s="6" t="str">
        <f>VLOOKUP(tblSalaries[[#This Row],[clean Country]],tblCountries[[Mapping]:[Region]],2,FALSE)</f>
        <v>Asia</v>
      </c>
      <c r="M1680" s="6">
        <f>VLOOKUP(tblSalaries[[#This Row],[clean Country]],tblCountries[[Mapping]:[geo_latitude]],3,FALSE)</f>
        <v>79.718824157759499</v>
      </c>
      <c r="N1680" s="6">
        <f>VLOOKUP(tblSalaries[[#This Row],[clean Country]],tblCountries[[Mapping]:[geo_latitude]],4,FALSE)</f>
        <v>22.134914550529199</v>
      </c>
      <c r="O1680" s="6" t="s">
        <v>9</v>
      </c>
      <c r="P1680" s="6">
        <v>6</v>
      </c>
      <c r="Q1680" s="6" t="str">
        <f>IF(tblSalaries[[#This Row],[Years of Experience]]&lt;5,"&lt;5",IF(tblSalaries[[#This Row],[Years of Experience]]&lt;10,"&lt;10",IF(tblSalaries[[#This Row],[Years of Experience]]&lt;15,"&lt;15",IF(tblSalaries[[#This Row],[Years of Experience]]&lt;20,"&lt;20"," &gt;20"))))</f>
        <v>&lt;10</v>
      </c>
      <c r="R1680" s="14">
        <v>1663</v>
      </c>
      <c r="S1680" s="14">
        <f>VLOOKUP(tblSalaries[[#This Row],[clean Country]],Table3[[Country]:[GNI]],2,FALSE)</f>
        <v>3400</v>
      </c>
      <c r="T1680" s="18">
        <f>tblSalaries[[#This Row],[Salary in USD]]/tblSalaries[[#This Row],[PPP GNI]]</f>
        <v>1.9764705882352942</v>
      </c>
      <c r="U1680" s="27">
        <f>IF(ISNUMBER(VLOOKUP(tblSalaries[[#This Row],[clean Country]],calc!$B$22:$C$127,2,TRUE)),tblSalaries[[#This Row],[Salary in USD]],0.001)</f>
        <v>6720</v>
      </c>
    </row>
    <row r="1681" spans="2:21" ht="15" customHeight="1" x14ac:dyDescent="0.25">
      <c r="B1681" s="6" t="s">
        <v>3808</v>
      </c>
      <c r="C1681" s="7">
        <v>41074.768796296295</v>
      </c>
      <c r="D1681" s="8">
        <v>560</v>
      </c>
      <c r="E1681" s="6">
        <v>6720</v>
      </c>
      <c r="F1681" s="6" t="s">
        <v>6</v>
      </c>
      <c r="G1681" s="9">
        <f>tblSalaries[[#This Row],[clean Salary (in local currency)]]*VLOOKUP(tblSalaries[[#This Row],[Currency]],tblXrate[],2,FALSE)</f>
        <v>6720</v>
      </c>
      <c r="H1681" s="6" t="s">
        <v>1942</v>
      </c>
      <c r="I1681" s="6" t="s">
        <v>310</v>
      </c>
      <c r="J1681" s="6" t="s">
        <v>8</v>
      </c>
      <c r="K1681" s="6" t="str">
        <f>VLOOKUP(tblSalaries[[#This Row],[Where do you work]],tblCountries[[Actual]:[Mapping]],2,FALSE)</f>
        <v>India</v>
      </c>
      <c r="L1681" s="6" t="str">
        <f>VLOOKUP(tblSalaries[[#This Row],[clean Country]],tblCountries[[Mapping]:[Region]],2,FALSE)</f>
        <v>Asia</v>
      </c>
      <c r="M1681" s="6">
        <f>VLOOKUP(tblSalaries[[#This Row],[clean Country]],tblCountries[[Mapping]:[geo_latitude]],3,FALSE)</f>
        <v>79.718824157759499</v>
      </c>
      <c r="N1681" s="6">
        <f>VLOOKUP(tblSalaries[[#This Row],[clean Country]],tblCountries[[Mapping]:[geo_latitude]],4,FALSE)</f>
        <v>22.134914550529199</v>
      </c>
      <c r="O1681" s="6" t="s">
        <v>9</v>
      </c>
      <c r="P1681" s="6">
        <v>5</v>
      </c>
      <c r="Q1681" s="6" t="str">
        <f>IF(tblSalaries[[#This Row],[Years of Experience]]&lt;5,"&lt;5",IF(tblSalaries[[#This Row],[Years of Experience]]&lt;10,"&lt;10",IF(tblSalaries[[#This Row],[Years of Experience]]&lt;15,"&lt;15",IF(tblSalaries[[#This Row],[Years of Experience]]&lt;20,"&lt;20"," &gt;20"))))</f>
        <v>&lt;10</v>
      </c>
      <c r="R1681" s="14">
        <v>1664</v>
      </c>
      <c r="S1681" s="14">
        <f>VLOOKUP(tblSalaries[[#This Row],[clean Country]],Table3[[Country]:[GNI]],2,FALSE)</f>
        <v>3400</v>
      </c>
      <c r="T1681" s="18">
        <f>tblSalaries[[#This Row],[Salary in USD]]/tblSalaries[[#This Row],[PPP GNI]]</f>
        <v>1.9764705882352942</v>
      </c>
      <c r="U1681" s="27">
        <f>IF(ISNUMBER(VLOOKUP(tblSalaries[[#This Row],[clean Country]],calc!$B$22:$C$127,2,TRUE)),tblSalaries[[#This Row],[Salary in USD]],0.001)</f>
        <v>6720</v>
      </c>
    </row>
    <row r="1682" spans="2:21" ht="15" customHeight="1" x14ac:dyDescent="0.25">
      <c r="B1682" s="6" t="s">
        <v>2792</v>
      </c>
      <c r="C1682" s="7">
        <v>41055.878877314812</v>
      </c>
      <c r="D1682" s="8" t="s">
        <v>921</v>
      </c>
      <c r="E1682" s="6">
        <v>377000</v>
      </c>
      <c r="F1682" s="6" t="s">
        <v>40</v>
      </c>
      <c r="G1682" s="9">
        <f>tblSalaries[[#This Row],[clean Salary (in local currency)]]*VLOOKUP(tblSalaries[[#This Row],[Currency]],tblXrate[],2,FALSE)</f>
        <v>6713.584591165848</v>
      </c>
      <c r="H1682" s="6" t="s">
        <v>922</v>
      </c>
      <c r="I1682" s="6" t="s">
        <v>20</v>
      </c>
      <c r="J1682" s="6" t="s">
        <v>8</v>
      </c>
      <c r="K1682" s="6" t="str">
        <f>VLOOKUP(tblSalaries[[#This Row],[Where do you work]],tblCountries[[Actual]:[Mapping]],2,FALSE)</f>
        <v>India</v>
      </c>
      <c r="L1682" s="6" t="str">
        <f>VLOOKUP(tblSalaries[[#This Row],[clean Country]],tblCountries[[Mapping]:[Region]],2,FALSE)</f>
        <v>Asia</v>
      </c>
      <c r="M1682" s="6">
        <f>VLOOKUP(tblSalaries[[#This Row],[clean Country]],tblCountries[[Mapping]:[geo_latitude]],3,FALSE)</f>
        <v>79.718824157759499</v>
      </c>
      <c r="N1682" s="6">
        <f>VLOOKUP(tblSalaries[[#This Row],[clean Country]],tblCountries[[Mapping]:[geo_latitude]],4,FALSE)</f>
        <v>22.134914550529199</v>
      </c>
      <c r="O1682" s="6" t="s">
        <v>25</v>
      </c>
      <c r="P1682" s="6">
        <v>7</v>
      </c>
      <c r="Q1682" s="6" t="str">
        <f>IF(tblSalaries[[#This Row],[Years of Experience]]&lt;5,"&lt;5",IF(tblSalaries[[#This Row],[Years of Experience]]&lt;10,"&lt;10",IF(tblSalaries[[#This Row],[Years of Experience]]&lt;15,"&lt;15",IF(tblSalaries[[#This Row],[Years of Experience]]&lt;20,"&lt;20"," &gt;20"))))</f>
        <v>&lt;10</v>
      </c>
      <c r="R1682" s="14">
        <v>1665</v>
      </c>
      <c r="S1682" s="14">
        <f>VLOOKUP(tblSalaries[[#This Row],[clean Country]],Table3[[Country]:[GNI]],2,FALSE)</f>
        <v>3400</v>
      </c>
      <c r="T1682" s="18">
        <f>tblSalaries[[#This Row],[Salary in USD]]/tblSalaries[[#This Row],[PPP GNI]]</f>
        <v>1.974583703284073</v>
      </c>
      <c r="U1682" s="27">
        <f>IF(ISNUMBER(VLOOKUP(tblSalaries[[#This Row],[clean Country]],calc!$B$22:$C$127,2,TRUE)),tblSalaries[[#This Row],[Salary in USD]],0.001)</f>
        <v>6713.584591165848</v>
      </c>
    </row>
    <row r="1683" spans="2:21" ht="15" customHeight="1" x14ac:dyDescent="0.25">
      <c r="B1683" s="6" t="s">
        <v>2713</v>
      </c>
      <c r="C1683" s="7">
        <v>41055.615914351853</v>
      </c>
      <c r="D1683" s="8">
        <v>375000</v>
      </c>
      <c r="E1683" s="6">
        <v>375000</v>
      </c>
      <c r="F1683" s="6" t="s">
        <v>40</v>
      </c>
      <c r="G1683" s="9">
        <f>tblSalaries[[#This Row],[clean Salary (in local currency)]]*VLOOKUP(tblSalaries[[#This Row],[Currency]],tblXrate[],2,FALSE)</f>
        <v>6677.9687577909626</v>
      </c>
      <c r="H1683" s="6" t="s">
        <v>91</v>
      </c>
      <c r="I1683" s="6" t="s">
        <v>52</v>
      </c>
      <c r="J1683" s="6" t="s">
        <v>8</v>
      </c>
      <c r="K1683" s="6" t="str">
        <f>VLOOKUP(tblSalaries[[#This Row],[Where do you work]],tblCountries[[Actual]:[Mapping]],2,FALSE)</f>
        <v>India</v>
      </c>
      <c r="L1683" s="6" t="str">
        <f>VLOOKUP(tblSalaries[[#This Row],[clean Country]],tblCountries[[Mapping]:[Region]],2,FALSE)</f>
        <v>Asia</v>
      </c>
      <c r="M1683" s="6">
        <f>VLOOKUP(tblSalaries[[#This Row],[clean Country]],tblCountries[[Mapping]:[geo_latitude]],3,FALSE)</f>
        <v>79.718824157759499</v>
      </c>
      <c r="N1683" s="6">
        <f>VLOOKUP(tblSalaries[[#This Row],[clean Country]],tblCountries[[Mapping]:[geo_latitude]],4,FALSE)</f>
        <v>22.134914550529199</v>
      </c>
      <c r="O1683" s="6" t="s">
        <v>18</v>
      </c>
      <c r="P1683" s="6">
        <v>6</v>
      </c>
      <c r="Q1683" s="6" t="str">
        <f>IF(tblSalaries[[#This Row],[Years of Experience]]&lt;5,"&lt;5",IF(tblSalaries[[#This Row],[Years of Experience]]&lt;10,"&lt;10",IF(tblSalaries[[#This Row],[Years of Experience]]&lt;15,"&lt;15",IF(tblSalaries[[#This Row],[Years of Experience]]&lt;20,"&lt;20"," &gt;20"))))</f>
        <v>&lt;10</v>
      </c>
      <c r="R1683" s="14">
        <v>1666</v>
      </c>
      <c r="S1683" s="14">
        <f>VLOOKUP(tblSalaries[[#This Row],[clean Country]],Table3[[Country]:[GNI]],2,FALSE)</f>
        <v>3400</v>
      </c>
      <c r="T1683" s="18">
        <f>tblSalaries[[#This Row],[Salary in USD]]/tblSalaries[[#This Row],[PPP GNI]]</f>
        <v>1.9641084581738126</v>
      </c>
      <c r="U1683" s="27">
        <f>IF(ISNUMBER(VLOOKUP(tblSalaries[[#This Row],[clean Country]],calc!$B$22:$C$127,2,TRUE)),tblSalaries[[#This Row],[Salary in USD]],0.001)</f>
        <v>6677.9687577909626</v>
      </c>
    </row>
    <row r="1684" spans="2:21" ht="15" customHeight="1" x14ac:dyDescent="0.25">
      <c r="B1684" s="6" t="s">
        <v>2434</v>
      </c>
      <c r="C1684" s="7">
        <v>41055.106944444444</v>
      </c>
      <c r="D1684" s="8" t="s">
        <v>525</v>
      </c>
      <c r="E1684" s="6">
        <v>6629</v>
      </c>
      <c r="F1684" s="6" t="s">
        <v>6</v>
      </c>
      <c r="G1684" s="9">
        <f>tblSalaries[[#This Row],[clean Salary (in local currency)]]*VLOOKUP(tblSalaries[[#This Row],[Currency]],tblXrate[],2,FALSE)</f>
        <v>6629</v>
      </c>
      <c r="H1684" s="6" t="s">
        <v>279</v>
      </c>
      <c r="I1684" s="6" t="s">
        <v>279</v>
      </c>
      <c r="J1684" s="6" t="s">
        <v>526</v>
      </c>
      <c r="K1684" s="6" t="str">
        <f>VLOOKUP(tblSalaries[[#This Row],[Where do you work]],tblCountries[[Actual]:[Mapping]],2,FALSE)</f>
        <v>Dominican Republic</v>
      </c>
      <c r="L1684" s="6" t="str">
        <f>VLOOKUP(tblSalaries[[#This Row],[clean Country]],tblCountries[[Mapping]:[Region]],2,FALSE)</f>
        <v>Latin America</v>
      </c>
      <c r="M1684" s="6">
        <f>VLOOKUP(tblSalaries[[#This Row],[clean Country]],tblCountries[[Mapping]:[geo_latitude]],3,FALSE)</f>
        <v>-70.301270599999995</v>
      </c>
      <c r="N1684" s="6">
        <f>VLOOKUP(tblSalaries[[#This Row],[clean Country]],tblCountries[[Mapping]:[geo_latitude]],4,FALSE)</f>
        <v>19.094175199999999</v>
      </c>
      <c r="O1684" s="6" t="s">
        <v>13</v>
      </c>
      <c r="P1684" s="6"/>
      <c r="Q1684" s="6" t="str">
        <f>IF(tblSalaries[[#This Row],[Years of Experience]]&lt;5,"&lt;5",IF(tblSalaries[[#This Row],[Years of Experience]]&lt;10,"&lt;10",IF(tblSalaries[[#This Row],[Years of Experience]]&lt;15,"&lt;15",IF(tblSalaries[[#This Row],[Years of Experience]]&lt;20,"&lt;20"," &gt;20"))))</f>
        <v>&lt;5</v>
      </c>
      <c r="R1684" s="14">
        <v>1667</v>
      </c>
      <c r="S1684" s="14">
        <f>VLOOKUP(tblSalaries[[#This Row],[clean Country]],Table3[[Country]:[GNI]],2,FALSE)</f>
        <v>11940</v>
      </c>
      <c r="T1684" s="18">
        <f>tblSalaries[[#This Row],[Salary in USD]]/tblSalaries[[#This Row],[PPP GNI]]</f>
        <v>0.55519262981574535</v>
      </c>
      <c r="U1684" s="27">
        <f>IF(ISNUMBER(VLOOKUP(tblSalaries[[#This Row],[clean Country]],calc!$B$22:$C$127,2,TRUE)),tblSalaries[[#This Row],[Salary in USD]],0.001)</f>
        <v>6629</v>
      </c>
    </row>
    <row r="1685" spans="2:21" ht="15" customHeight="1" x14ac:dyDescent="0.25">
      <c r="B1685" s="6" t="s">
        <v>3322</v>
      </c>
      <c r="C1685" s="7">
        <v>41058.750219907408</v>
      </c>
      <c r="D1685" s="8">
        <v>6600</v>
      </c>
      <c r="E1685" s="6">
        <v>6600</v>
      </c>
      <c r="F1685" s="6" t="s">
        <v>6</v>
      </c>
      <c r="G1685" s="9">
        <f>tblSalaries[[#This Row],[clean Salary (in local currency)]]*VLOOKUP(tblSalaries[[#This Row],[Currency]],tblXrate[],2,FALSE)</f>
        <v>6600</v>
      </c>
      <c r="H1685" s="6" t="s">
        <v>1508</v>
      </c>
      <c r="I1685" s="6" t="s">
        <v>3999</v>
      </c>
      <c r="J1685" s="6" t="s">
        <v>8</v>
      </c>
      <c r="K1685" s="6" t="str">
        <f>VLOOKUP(tblSalaries[[#This Row],[Where do you work]],tblCountries[[Actual]:[Mapping]],2,FALSE)</f>
        <v>India</v>
      </c>
      <c r="L1685" s="6" t="str">
        <f>VLOOKUP(tblSalaries[[#This Row],[clean Country]],tblCountries[[Mapping]:[Region]],2,FALSE)</f>
        <v>Asia</v>
      </c>
      <c r="M1685" s="6">
        <f>VLOOKUP(tblSalaries[[#This Row],[clean Country]],tblCountries[[Mapping]:[geo_latitude]],3,FALSE)</f>
        <v>79.718824157759499</v>
      </c>
      <c r="N1685" s="6">
        <f>VLOOKUP(tblSalaries[[#This Row],[clean Country]],tblCountries[[Mapping]:[geo_latitude]],4,FALSE)</f>
        <v>22.134914550529199</v>
      </c>
      <c r="O1685" s="6" t="s">
        <v>18</v>
      </c>
      <c r="P1685" s="6">
        <v>6.4</v>
      </c>
      <c r="Q1685" s="6" t="str">
        <f>IF(tblSalaries[[#This Row],[Years of Experience]]&lt;5,"&lt;5",IF(tblSalaries[[#This Row],[Years of Experience]]&lt;10,"&lt;10",IF(tblSalaries[[#This Row],[Years of Experience]]&lt;15,"&lt;15",IF(tblSalaries[[#This Row],[Years of Experience]]&lt;20,"&lt;20"," &gt;20"))))</f>
        <v>&lt;10</v>
      </c>
      <c r="R1685" s="14">
        <v>1668</v>
      </c>
      <c r="S1685" s="14">
        <f>VLOOKUP(tblSalaries[[#This Row],[clean Country]],Table3[[Country]:[GNI]],2,FALSE)</f>
        <v>3400</v>
      </c>
      <c r="T1685" s="18">
        <f>tblSalaries[[#This Row],[Salary in USD]]/tblSalaries[[#This Row],[PPP GNI]]</f>
        <v>1.9411764705882353</v>
      </c>
      <c r="U1685" s="27">
        <f>IF(ISNUMBER(VLOOKUP(tblSalaries[[#This Row],[clean Country]],calc!$B$22:$C$127,2,TRUE)),tblSalaries[[#This Row],[Salary in USD]],0.001)</f>
        <v>6600</v>
      </c>
    </row>
    <row r="1686" spans="2:21" ht="15" customHeight="1" x14ac:dyDescent="0.25">
      <c r="B1686" s="6" t="s">
        <v>2353</v>
      </c>
      <c r="C1686" s="7">
        <v>41055.070509259262</v>
      </c>
      <c r="D1686" s="8" t="s">
        <v>434</v>
      </c>
      <c r="E1686" s="6">
        <v>370000</v>
      </c>
      <c r="F1686" s="6" t="s">
        <v>40</v>
      </c>
      <c r="G1686" s="9">
        <f>tblSalaries[[#This Row],[clean Salary (in local currency)]]*VLOOKUP(tblSalaries[[#This Row],[Currency]],tblXrate[],2,FALSE)</f>
        <v>6588.9291743537506</v>
      </c>
      <c r="H1686" s="6" t="s">
        <v>435</v>
      </c>
      <c r="I1686" s="6" t="s">
        <v>20</v>
      </c>
      <c r="J1686" s="6" t="s">
        <v>8</v>
      </c>
      <c r="K1686" s="6" t="str">
        <f>VLOOKUP(tblSalaries[[#This Row],[Where do you work]],tblCountries[[Actual]:[Mapping]],2,FALSE)</f>
        <v>India</v>
      </c>
      <c r="L1686" s="6" t="str">
        <f>VLOOKUP(tblSalaries[[#This Row],[clean Country]],tblCountries[[Mapping]:[Region]],2,FALSE)</f>
        <v>Asia</v>
      </c>
      <c r="M1686" s="6">
        <f>VLOOKUP(tblSalaries[[#This Row],[clean Country]],tblCountries[[Mapping]:[geo_latitude]],3,FALSE)</f>
        <v>79.718824157759499</v>
      </c>
      <c r="N1686" s="6">
        <f>VLOOKUP(tblSalaries[[#This Row],[clean Country]],tblCountries[[Mapping]:[geo_latitude]],4,FALSE)</f>
        <v>22.134914550529199</v>
      </c>
      <c r="O1686" s="6" t="s">
        <v>13</v>
      </c>
      <c r="P1686" s="6"/>
      <c r="Q1686" s="6" t="str">
        <f>IF(tblSalaries[[#This Row],[Years of Experience]]&lt;5,"&lt;5",IF(tblSalaries[[#This Row],[Years of Experience]]&lt;10,"&lt;10",IF(tblSalaries[[#This Row],[Years of Experience]]&lt;15,"&lt;15",IF(tblSalaries[[#This Row],[Years of Experience]]&lt;20,"&lt;20"," &gt;20"))))</f>
        <v>&lt;5</v>
      </c>
      <c r="R1686" s="14">
        <v>1669</v>
      </c>
      <c r="S1686" s="14">
        <f>VLOOKUP(tblSalaries[[#This Row],[clean Country]],Table3[[Country]:[GNI]],2,FALSE)</f>
        <v>3400</v>
      </c>
      <c r="T1686" s="18">
        <f>tblSalaries[[#This Row],[Salary in USD]]/tblSalaries[[#This Row],[PPP GNI]]</f>
        <v>1.9379203453981619</v>
      </c>
      <c r="U1686" s="27">
        <f>IF(ISNUMBER(VLOOKUP(tblSalaries[[#This Row],[clean Country]],calc!$B$22:$C$127,2,TRUE)),tblSalaries[[#This Row],[Salary in USD]],0.001)</f>
        <v>6588.9291743537506</v>
      </c>
    </row>
    <row r="1687" spans="2:21" ht="15" customHeight="1" x14ac:dyDescent="0.25">
      <c r="B1687" s="6" t="s">
        <v>2695</v>
      </c>
      <c r="C1687" s="7">
        <v>41055.574212962965</v>
      </c>
      <c r="D1687" s="8" t="s">
        <v>807</v>
      </c>
      <c r="E1687" s="6">
        <v>370000</v>
      </c>
      <c r="F1687" s="6" t="s">
        <v>40</v>
      </c>
      <c r="G1687" s="9">
        <f>tblSalaries[[#This Row],[clean Salary (in local currency)]]*VLOOKUP(tblSalaries[[#This Row],[Currency]],tblXrate[],2,FALSE)</f>
        <v>6588.9291743537506</v>
      </c>
      <c r="H1687" s="6" t="s">
        <v>386</v>
      </c>
      <c r="I1687" s="6" t="s">
        <v>20</v>
      </c>
      <c r="J1687" s="6" t="s">
        <v>8</v>
      </c>
      <c r="K1687" s="6" t="str">
        <f>VLOOKUP(tblSalaries[[#This Row],[Where do you work]],tblCountries[[Actual]:[Mapping]],2,FALSE)</f>
        <v>India</v>
      </c>
      <c r="L1687" s="6" t="str">
        <f>VLOOKUP(tblSalaries[[#This Row],[clean Country]],tblCountries[[Mapping]:[Region]],2,FALSE)</f>
        <v>Asia</v>
      </c>
      <c r="M1687" s="6">
        <f>VLOOKUP(tblSalaries[[#This Row],[clean Country]],tblCountries[[Mapping]:[geo_latitude]],3,FALSE)</f>
        <v>79.718824157759499</v>
      </c>
      <c r="N1687" s="6">
        <f>VLOOKUP(tblSalaries[[#This Row],[clean Country]],tblCountries[[Mapping]:[geo_latitude]],4,FALSE)</f>
        <v>22.134914550529199</v>
      </c>
      <c r="O1687" s="6" t="s">
        <v>13</v>
      </c>
      <c r="P1687" s="6">
        <v>2</v>
      </c>
      <c r="Q1687" s="6" t="str">
        <f>IF(tblSalaries[[#This Row],[Years of Experience]]&lt;5,"&lt;5",IF(tblSalaries[[#This Row],[Years of Experience]]&lt;10,"&lt;10",IF(tblSalaries[[#This Row],[Years of Experience]]&lt;15,"&lt;15",IF(tblSalaries[[#This Row],[Years of Experience]]&lt;20,"&lt;20"," &gt;20"))))</f>
        <v>&lt;5</v>
      </c>
      <c r="R1687" s="14">
        <v>1670</v>
      </c>
      <c r="S1687" s="14">
        <f>VLOOKUP(tblSalaries[[#This Row],[clean Country]],Table3[[Country]:[GNI]],2,FALSE)</f>
        <v>3400</v>
      </c>
      <c r="T1687" s="18">
        <f>tblSalaries[[#This Row],[Salary in USD]]/tblSalaries[[#This Row],[PPP GNI]]</f>
        <v>1.9379203453981619</v>
      </c>
      <c r="U1687" s="27">
        <f>IF(ISNUMBER(VLOOKUP(tblSalaries[[#This Row],[clean Country]],calc!$B$22:$C$127,2,TRUE)),tblSalaries[[#This Row],[Salary in USD]],0.001)</f>
        <v>6588.9291743537506</v>
      </c>
    </row>
    <row r="1688" spans="2:21" ht="15" customHeight="1" x14ac:dyDescent="0.25">
      <c r="B1688" s="6" t="s">
        <v>2696</v>
      </c>
      <c r="C1688" s="7">
        <v>41055.574374999997</v>
      </c>
      <c r="D1688" s="8" t="s">
        <v>807</v>
      </c>
      <c r="E1688" s="6">
        <v>370000</v>
      </c>
      <c r="F1688" s="6" t="s">
        <v>40</v>
      </c>
      <c r="G1688" s="9">
        <f>tblSalaries[[#This Row],[clean Salary (in local currency)]]*VLOOKUP(tblSalaries[[#This Row],[Currency]],tblXrate[],2,FALSE)</f>
        <v>6588.9291743537506</v>
      </c>
      <c r="H1688" s="6" t="s">
        <v>386</v>
      </c>
      <c r="I1688" s="6" t="s">
        <v>20</v>
      </c>
      <c r="J1688" s="6" t="s">
        <v>8</v>
      </c>
      <c r="K1688" s="6" t="str">
        <f>VLOOKUP(tblSalaries[[#This Row],[Where do you work]],tblCountries[[Actual]:[Mapping]],2,FALSE)</f>
        <v>India</v>
      </c>
      <c r="L1688" s="6" t="str">
        <f>VLOOKUP(tblSalaries[[#This Row],[clean Country]],tblCountries[[Mapping]:[Region]],2,FALSE)</f>
        <v>Asia</v>
      </c>
      <c r="M1688" s="6">
        <f>VLOOKUP(tblSalaries[[#This Row],[clean Country]],tblCountries[[Mapping]:[geo_latitude]],3,FALSE)</f>
        <v>79.718824157759499</v>
      </c>
      <c r="N1688" s="6">
        <f>VLOOKUP(tblSalaries[[#This Row],[clean Country]],tblCountries[[Mapping]:[geo_latitude]],4,FALSE)</f>
        <v>22.134914550529199</v>
      </c>
      <c r="O1688" s="6" t="s">
        <v>13</v>
      </c>
      <c r="P1688" s="6">
        <v>2</v>
      </c>
      <c r="Q1688" s="6" t="str">
        <f>IF(tblSalaries[[#This Row],[Years of Experience]]&lt;5,"&lt;5",IF(tblSalaries[[#This Row],[Years of Experience]]&lt;10,"&lt;10",IF(tblSalaries[[#This Row],[Years of Experience]]&lt;15,"&lt;15",IF(tblSalaries[[#This Row],[Years of Experience]]&lt;20,"&lt;20"," &gt;20"))))</f>
        <v>&lt;5</v>
      </c>
      <c r="R1688" s="14">
        <v>1671</v>
      </c>
      <c r="S1688" s="14">
        <f>VLOOKUP(tblSalaries[[#This Row],[clean Country]],Table3[[Country]:[GNI]],2,FALSE)</f>
        <v>3400</v>
      </c>
      <c r="T1688" s="18">
        <f>tblSalaries[[#This Row],[Salary in USD]]/tblSalaries[[#This Row],[PPP GNI]]</f>
        <v>1.9379203453981619</v>
      </c>
      <c r="U1688" s="27">
        <f>IF(ISNUMBER(VLOOKUP(tblSalaries[[#This Row],[clean Country]],calc!$B$22:$C$127,2,TRUE)),tblSalaries[[#This Row],[Salary in USD]],0.001)</f>
        <v>6588.9291743537506</v>
      </c>
    </row>
    <row r="1689" spans="2:21" ht="15" customHeight="1" x14ac:dyDescent="0.25">
      <c r="B1689" s="6" t="s">
        <v>3608</v>
      </c>
      <c r="C1689" s="7">
        <v>41063.424108796295</v>
      </c>
      <c r="D1689" s="8">
        <v>6545</v>
      </c>
      <c r="E1689" s="6">
        <v>6545</v>
      </c>
      <c r="F1689" s="6" t="s">
        <v>6</v>
      </c>
      <c r="G1689" s="9">
        <f>tblSalaries[[#This Row],[clean Salary (in local currency)]]*VLOOKUP(tblSalaries[[#This Row],[Currency]],tblXrate[],2,FALSE)</f>
        <v>6545</v>
      </c>
      <c r="H1689" s="6" t="s">
        <v>700</v>
      </c>
      <c r="I1689" s="6" t="s">
        <v>52</v>
      </c>
      <c r="J1689" s="6" t="s">
        <v>8</v>
      </c>
      <c r="K1689" s="6" t="str">
        <f>VLOOKUP(tblSalaries[[#This Row],[Where do you work]],tblCountries[[Actual]:[Mapping]],2,FALSE)</f>
        <v>India</v>
      </c>
      <c r="L1689" s="6" t="str">
        <f>VLOOKUP(tblSalaries[[#This Row],[clean Country]],tblCountries[[Mapping]:[Region]],2,FALSE)</f>
        <v>Asia</v>
      </c>
      <c r="M1689" s="6">
        <f>VLOOKUP(tblSalaries[[#This Row],[clean Country]],tblCountries[[Mapping]:[geo_latitude]],3,FALSE)</f>
        <v>79.718824157759499</v>
      </c>
      <c r="N1689" s="6">
        <f>VLOOKUP(tblSalaries[[#This Row],[clean Country]],tblCountries[[Mapping]:[geo_latitude]],4,FALSE)</f>
        <v>22.134914550529199</v>
      </c>
      <c r="O1689" s="6" t="s">
        <v>13</v>
      </c>
      <c r="P1689" s="6">
        <v>9</v>
      </c>
      <c r="Q1689" s="6" t="str">
        <f>IF(tblSalaries[[#This Row],[Years of Experience]]&lt;5,"&lt;5",IF(tblSalaries[[#This Row],[Years of Experience]]&lt;10,"&lt;10",IF(tblSalaries[[#This Row],[Years of Experience]]&lt;15,"&lt;15",IF(tblSalaries[[#This Row],[Years of Experience]]&lt;20,"&lt;20"," &gt;20"))))</f>
        <v>&lt;10</v>
      </c>
      <c r="R1689" s="14">
        <v>1672</v>
      </c>
      <c r="S1689" s="14">
        <f>VLOOKUP(tblSalaries[[#This Row],[clean Country]],Table3[[Country]:[GNI]],2,FALSE)</f>
        <v>3400</v>
      </c>
      <c r="T1689" s="18">
        <f>tblSalaries[[#This Row],[Salary in USD]]/tblSalaries[[#This Row],[PPP GNI]]</f>
        <v>1.925</v>
      </c>
      <c r="U1689" s="27">
        <f>IF(ISNUMBER(VLOOKUP(tblSalaries[[#This Row],[clean Country]],calc!$B$22:$C$127,2,TRUE)),tblSalaries[[#This Row],[Salary in USD]],0.001)</f>
        <v>6545</v>
      </c>
    </row>
    <row r="1690" spans="2:21" ht="15" customHeight="1" x14ac:dyDescent="0.25">
      <c r="B1690" s="6" t="s">
        <v>3002</v>
      </c>
      <c r="C1690" s="7">
        <v>41057.500162037039</v>
      </c>
      <c r="D1690" s="8">
        <v>3.65</v>
      </c>
      <c r="E1690" s="6">
        <v>365000</v>
      </c>
      <c r="F1690" s="6" t="s">
        <v>40</v>
      </c>
      <c r="G1690" s="9">
        <f>tblSalaries[[#This Row],[clean Salary (in local currency)]]*VLOOKUP(tblSalaries[[#This Row],[Currency]],tblXrate[],2,FALSE)</f>
        <v>6499.8895909165376</v>
      </c>
      <c r="H1690" s="6" t="s">
        <v>1153</v>
      </c>
      <c r="I1690" s="6" t="s">
        <v>20</v>
      </c>
      <c r="J1690" s="6" t="s">
        <v>8</v>
      </c>
      <c r="K1690" s="6" t="str">
        <f>VLOOKUP(tblSalaries[[#This Row],[Where do you work]],tblCountries[[Actual]:[Mapping]],2,FALSE)</f>
        <v>India</v>
      </c>
      <c r="L1690" s="6" t="str">
        <f>VLOOKUP(tblSalaries[[#This Row],[clean Country]],tblCountries[[Mapping]:[Region]],2,FALSE)</f>
        <v>Asia</v>
      </c>
      <c r="M1690" s="6">
        <f>VLOOKUP(tblSalaries[[#This Row],[clean Country]],tblCountries[[Mapping]:[geo_latitude]],3,FALSE)</f>
        <v>79.718824157759499</v>
      </c>
      <c r="N1690" s="6">
        <f>VLOOKUP(tblSalaries[[#This Row],[clean Country]],tblCountries[[Mapping]:[geo_latitude]],4,FALSE)</f>
        <v>22.134914550529199</v>
      </c>
      <c r="O1690" s="6" t="s">
        <v>9</v>
      </c>
      <c r="P1690" s="6">
        <v>3</v>
      </c>
      <c r="Q1690" s="6" t="str">
        <f>IF(tblSalaries[[#This Row],[Years of Experience]]&lt;5,"&lt;5",IF(tblSalaries[[#This Row],[Years of Experience]]&lt;10,"&lt;10",IF(tblSalaries[[#This Row],[Years of Experience]]&lt;15,"&lt;15",IF(tblSalaries[[#This Row],[Years of Experience]]&lt;20,"&lt;20"," &gt;20"))))</f>
        <v>&lt;5</v>
      </c>
      <c r="R1690" s="14">
        <v>1673</v>
      </c>
      <c r="S1690" s="14">
        <f>VLOOKUP(tblSalaries[[#This Row],[clean Country]],Table3[[Country]:[GNI]],2,FALSE)</f>
        <v>3400</v>
      </c>
      <c r="T1690" s="18">
        <f>tblSalaries[[#This Row],[Salary in USD]]/tblSalaries[[#This Row],[PPP GNI]]</f>
        <v>1.911732232622511</v>
      </c>
      <c r="U1690" s="27">
        <f>IF(ISNUMBER(VLOOKUP(tblSalaries[[#This Row],[clean Country]],calc!$B$22:$C$127,2,TRUE)),tblSalaries[[#This Row],[Salary in USD]],0.001)</f>
        <v>6499.8895909165376</v>
      </c>
    </row>
    <row r="1691" spans="2:21" ht="15" customHeight="1" x14ac:dyDescent="0.25">
      <c r="B1691" s="6" t="s">
        <v>2039</v>
      </c>
      <c r="C1691" s="7">
        <v>41054.206319444442</v>
      </c>
      <c r="D1691" s="8" t="s">
        <v>66</v>
      </c>
      <c r="E1691" s="6">
        <v>360000</v>
      </c>
      <c r="F1691" s="6" t="s">
        <v>40</v>
      </c>
      <c r="G1691" s="9">
        <f>tblSalaries[[#This Row],[clean Salary (in local currency)]]*VLOOKUP(tblSalaries[[#This Row],[Currency]],tblXrate[],2,FALSE)</f>
        <v>6410.8500074793246</v>
      </c>
      <c r="H1691" s="6" t="s">
        <v>67</v>
      </c>
      <c r="I1691" s="6" t="s">
        <v>67</v>
      </c>
      <c r="J1691" s="6" t="s">
        <v>8</v>
      </c>
      <c r="K1691" s="6" t="str">
        <f>VLOOKUP(tblSalaries[[#This Row],[Where do you work]],tblCountries[[Actual]:[Mapping]],2,FALSE)</f>
        <v>India</v>
      </c>
      <c r="L1691" s="6" t="str">
        <f>VLOOKUP(tblSalaries[[#This Row],[clean Country]],tblCountries[[Mapping]:[Region]],2,FALSE)</f>
        <v>Asia</v>
      </c>
      <c r="M1691" s="6">
        <f>VLOOKUP(tblSalaries[[#This Row],[clean Country]],tblCountries[[Mapping]:[geo_latitude]],3,FALSE)</f>
        <v>79.718824157759499</v>
      </c>
      <c r="N1691" s="6">
        <f>VLOOKUP(tblSalaries[[#This Row],[clean Country]],tblCountries[[Mapping]:[geo_latitude]],4,FALSE)</f>
        <v>22.134914550529199</v>
      </c>
      <c r="O1691" s="6" t="s">
        <v>9</v>
      </c>
      <c r="P1691" s="6"/>
      <c r="Q1691" s="6" t="str">
        <f>IF(tblSalaries[[#This Row],[Years of Experience]]&lt;5,"&lt;5",IF(tblSalaries[[#This Row],[Years of Experience]]&lt;10,"&lt;10",IF(tblSalaries[[#This Row],[Years of Experience]]&lt;15,"&lt;15",IF(tblSalaries[[#This Row],[Years of Experience]]&lt;20,"&lt;20"," &gt;20"))))</f>
        <v>&lt;5</v>
      </c>
      <c r="R1691" s="14">
        <v>1674</v>
      </c>
      <c r="S1691" s="14">
        <f>VLOOKUP(tblSalaries[[#This Row],[clean Country]],Table3[[Country]:[GNI]],2,FALSE)</f>
        <v>3400</v>
      </c>
      <c r="T1691" s="18">
        <f>tblSalaries[[#This Row],[Salary in USD]]/tblSalaries[[#This Row],[PPP GNI]]</f>
        <v>1.8855441198468601</v>
      </c>
      <c r="U1691" s="27">
        <f>IF(ISNUMBER(VLOOKUP(tblSalaries[[#This Row],[clean Country]],calc!$B$22:$C$127,2,TRUE)),tblSalaries[[#This Row],[Salary in USD]],0.001)</f>
        <v>6410.8500074793246</v>
      </c>
    </row>
    <row r="1692" spans="2:21" ht="15" customHeight="1" x14ac:dyDescent="0.25">
      <c r="B1692" s="6" t="s">
        <v>2342</v>
      </c>
      <c r="C1692" s="7">
        <v>41055.066180555557</v>
      </c>
      <c r="D1692" s="8" t="s">
        <v>419</v>
      </c>
      <c r="E1692" s="6">
        <v>360000</v>
      </c>
      <c r="F1692" s="6" t="s">
        <v>40</v>
      </c>
      <c r="G1692" s="9">
        <f>tblSalaries[[#This Row],[clean Salary (in local currency)]]*VLOOKUP(tblSalaries[[#This Row],[Currency]],tblXrate[],2,FALSE)</f>
        <v>6410.8500074793246</v>
      </c>
      <c r="H1692" s="6" t="s">
        <v>420</v>
      </c>
      <c r="I1692" s="6" t="s">
        <v>20</v>
      </c>
      <c r="J1692" s="6" t="s">
        <v>8</v>
      </c>
      <c r="K1692" s="6" t="str">
        <f>VLOOKUP(tblSalaries[[#This Row],[Where do you work]],tblCountries[[Actual]:[Mapping]],2,FALSE)</f>
        <v>India</v>
      </c>
      <c r="L1692" s="6" t="str">
        <f>VLOOKUP(tblSalaries[[#This Row],[clean Country]],tblCountries[[Mapping]:[Region]],2,FALSE)</f>
        <v>Asia</v>
      </c>
      <c r="M1692" s="6">
        <f>VLOOKUP(tblSalaries[[#This Row],[clean Country]],tblCountries[[Mapping]:[geo_latitude]],3,FALSE)</f>
        <v>79.718824157759499</v>
      </c>
      <c r="N1692" s="6">
        <f>VLOOKUP(tblSalaries[[#This Row],[clean Country]],tblCountries[[Mapping]:[geo_latitude]],4,FALSE)</f>
        <v>22.134914550529199</v>
      </c>
      <c r="O1692" s="6" t="s">
        <v>18</v>
      </c>
      <c r="P1692" s="6"/>
      <c r="Q1692" s="6" t="str">
        <f>IF(tblSalaries[[#This Row],[Years of Experience]]&lt;5,"&lt;5",IF(tblSalaries[[#This Row],[Years of Experience]]&lt;10,"&lt;10",IF(tblSalaries[[#This Row],[Years of Experience]]&lt;15,"&lt;15",IF(tblSalaries[[#This Row],[Years of Experience]]&lt;20,"&lt;20"," &gt;20"))))</f>
        <v>&lt;5</v>
      </c>
      <c r="R1692" s="14">
        <v>1675</v>
      </c>
      <c r="S1692" s="14">
        <f>VLOOKUP(tblSalaries[[#This Row],[clean Country]],Table3[[Country]:[GNI]],2,FALSE)</f>
        <v>3400</v>
      </c>
      <c r="T1692" s="18">
        <f>tblSalaries[[#This Row],[Salary in USD]]/tblSalaries[[#This Row],[PPP GNI]]</f>
        <v>1.8855441198468601</v>
      </c>
      <c r="U1692" s="27">
        <f>IF(ISNUMBER(VLOOKUP(tblSalaries[[#This Row],[clean Country]],calc!$B$22:$C$127,2,TRUE)),tblSalaries[[#This Row],[Salary in USD]],0.001)</f>
        <v>6410.8500074793246</v>
      </c>
    </row>
    <row r="1693" spans="2:21" ht="15" customHeight="1" x14ac:dyDescent="0.25">
      <c r="B1693" s="6" t="s">
        <v>2744</v>
      </c>
      <c r="C1693" s="7">
        <v>41055.685127314813</v>
      </c>
      <c r="D1693" s="8" t="s">
        <v>860</v>
      </c>
      <c r="E1693" s="6">
        <v>360000</v>
      </c>
      <c r="F1693" s="6" t="s">
        <v>40</v>
      </c>
      <c r="G1693" s="9">
        <f>tblSalaries[[#This Row],[clean Salary (in local currency)]]*VLOOKUP(tblSalaries[[#This Row],[Currency]],tblXrate[],2,FALSE)</f>
        <v>6410.8500074793246</v>
      </c>
      <c r="H1693" s="6" t="s">
        <v>861</v>
      </c>
      <c r="I1693" s="6" t="s">
        <v>52</v>
      </c>
      <c r="J1693" s="6" t="s">
        <v>8</v>
      </c>
      <c r="K1693" s="6" t="str">
        <f>VLOOKUP(tblSalaries[[#This Row],[Where do you work]],tblCountries[[Actual]:[Mapping]],2,FALSE)</f>
        <v>India</v>
      </c>
      <c r="L1693" s="6" t="str">
        <f>VLOOKUP(tblSalaries[[#This Row],[clean Country]],tblCountries[[Mapping]:[Region]],2,FALSE)</f>
        <v>Asia</v>
      </c>
      <c r="M1693" s="6">
        <f>VLOOKUP(tblSalaries[[#This Row],[clean Country]],tblCountries[[Mapping]:[geo_latitude]],3,FALSE)</f>
        <v>79.718824157759499</v>
      </c>
      <c r="N1693" s="6">
        <f>VLOOKUP(tblSalaries[[#This Row],[clean Country]],tblCountries[[Mapping]:[geo_latitude]],4,FALSE)</f>
        <v>22.134914550529199</v>
      </c>
      <c r="O1693" s="6" t="s">
        <v>13</v>
      </c>
      <c r="P1693" s="6">
        <v>6</v>
      </c>
      <c r="Q1693" s="6" t="str">
        <f>IF(tblSalaries[[#This Row],[Years of Experience]]&lt;5,"&lt;5",IF(tblSalaries[[#This Row],[Years of Experience]]&lt;10,"&lt;10",IF(tblSalaries[[#This Row],[Years of Experience]]&lt;15,"&lt;15",IF(tblSalaries[[#This Row],[Years of Experience]]&lt;20,"&lt;20"," &gt;20"))))</f>
        <v>&lt;10</v>
      </c>
      <c r="R1693" s="14">
        <v>1676</v>
      </c>
      <c r="S1693" s="14">
        <f>VLOOKUP(tblSalaries[[#This Row],[clean Country]],Table3[[Country]:[GNI]],2,FALSE)</f>
        <v>3400</v>
      </c>
      <c r="T1693" s="18">
        <f>tblSalaries[[#This Row],[Salary in USD]]/tblSalaries[[#This Row],[PPP GNI]]</f>
        <v>1.8855441198468601</v>
      </c>
      <c r="U1693" s="27">
        <f>IF(ISNUMBER(VLOOKUP(tblSalaries[[#This Row],[clean Country]],calc!$B$22:$C$127,2,TRUE)),tblSalaries[[#This Row],[Salary in USD]],0.001)</f>
        <v>6410.8500074793246</v>
      </c>
    </row>
    <row r="1694" spans="2:21" ht="15" customHeight="1" x14ac:dyDescent="0.25">
      <c r="B1694" s="6" t="s">
        <v>2820</v>
      </c>
      <c r="C1694" s="7">
        <v>41055.961099537039</v>
      </c>
      <c r="D1694" s="8" t="s">
        <v>419</v>
      </c>
      <c r="E1694" s="6">
        <v>360000</v>
      </c>
      <c r="F1694" s="6" t="s">
        <v>40</v>
      </c>
      <c r="G1694" s="9">
        <f>tblSalaries[[#This Row],[clean Salary (in local currency)]]*VLOOKUP(tblSalaries[[#This Row],[Currency]],tblXrate[],2,FALSE)</f>
        <v>6410.8500074793246</v>
      </c>
      <c r="H1694" s="6" t="s">
        <v>955</v>
      </c>
      <c r="I1694" s="6" t="s">
        <v>20</v>
      </c>
      <c r="J1694" s="6" t="s">
        <v>8</v>
      </c>
      <c r="K1694" s="6" t="str">
        <f>VLOOKUP(tblSalaries[[#This Row],[Where do you work]],tblCountries[[Actual]:[Mapping]],2,FALSE)</f>
        <v>India</v>
      </c>
      <c r="L1694" s="6" t="str">
        <f>VLOOKUP(tblSalaries[[#This Row],[clean Country]],tblCountries[[Mapping]:[Region]],2,FALSE)</f>
        <v>Asia</v>
      </c>
      <c r="M1694" s="6">
        <f>VLOOKUP(tblSalaries[[#This Row],[clean Country]],tblCountries[[Mapping]:[geo_latitude]],3,FALSE)</f>
        <v>79.718824157759499</v>
      </c>
      <c r="N1694" s="6">
        <f>VLOOKUP(tblSalaries[[#This Row],[clean Country]],tblCountries[[Mapping]:[geo_latitude]],4,FALSE)</f>
        <v>22.134914550529199</v>
      </c>
      <c r="O1694" s="6" t="s">
        <v>13</v>
      </c>
      <c r="P1694" s="6">
        <v>4</v>
      </c>
      <c r="Q1694" s="6" t="str">
        <f>IF(tblSalaries[[#This Row],[Years of Experience]]&lt;5,"&lt;5",IF(tblSalaries[[#This Row],[Years of Experience]]&lt;10,"&lt;10",IF(tblSalaries[[#This Row],[Years of Experience]]&lt;15,"&lt;15",IF(tblSalaries[[#This Row],[Years of Experience]]&lt;20,"&lt;20"," &gt;20"))))</f>
        <v>&lt;5</v>
      </c>
      <c r="R1694" s="14">
        <v>1677</v>
      </c>
      <c r="S1694" s="14">
        <f>VLOOKUP(tblSalaries[[#This Row],[clean Country]],Table3[[Country]:[GNI]],2,FALSE)</f>
        <v>3400</v>
      </c>
      <c r="T1694" s="18">
        <f>tblSalaries[[#This Row],[Salary in USD]]/tblSalaries[[#This Row],[PPP GNI]]</f>
        <v>1.8855441198468601</v>
      </c>
      <c r="U1694" s="27">
        <f>IF(ISNUMBER(VLOOKUP(tblSalaries[[#This Row],[clean Country]],calc!$B$22:$C$127,2,TRUE)),tblSalaries[[#This Row],[Salary in USD]],0.001)</f>
        <v>6410.8500074793246</v>
      </c>
    </row>
    <row r="1695" spans="2:21" ht="15" customHeight="1" x14ac:dyDescent="0.25">
      <c r="B1695" s="6" t="s">
        <v>3259</v>
      </c>
      <c r="C1695" s="7">
        <v>41058.452106481483</v>
      </c>
      <c r="D1695" s="8" t="s">
        <v>1431</v>
      </c>
      <c r="E1695" s="6">
        <v>360000</v>
      </c>
      <c r="F1695" s="6" t="s">
        <v>40</v>
      </c>
      <c r="G1695" s="9">
        <f>tblSalaries[[#This Row],[clean Salary (in local currency)]]*VLOOKUP(tblSalaries[[#This Row],[Currency]],tblXrate[],2,FALSE)</f>
        <v>6410.8500074793246</v>
      </c>
      <c r="H1695" s="6" t="s">
        <v>1432</v>
      </c>
      <c r="I1695" s="6" t="s">
        <v>52</v>
      </c>
      <c r="J1695" s="6" t="s">
        <v>8</v>
      </c>
      <c r="K1695" s="6" t="str">
        <f>VLOOKUP(tblSalaries[[#This Row],[Where do you work]],tblCountries[[Actual]:[Mapping]],2,FALSE)</f>
        <v>India</v>
      </c>
      <c r="L1695" s="6" t="str">
        <f>VLOOKUP(tblSalaries[[#This Row],[clean Country]],tblCountries[[Mapping]:[Region]],2,FALSE)</f>
        <v>Asia</v>
      </c>
      <c r="M1695" s="6">
        <f>VLOOKUP(tblSalaries[[#This Row],[clean Country]],tblCountries[[Mapping]:[geo_latitude]],3,FALSE)</f>
        <v>79.718824157759499</v>
      </c>
      <c r="N1695" s="6">
        <f>VLOOKUP(tblSalaries[[#This Row],[clean Country]],tblCountries[[Mapping]:[geo_latitude]],4,FALSE)</f>
        <v>22.134914550529199</v>
      </c>
      <c r="O1695" s="6" t="s">
        <v>13</v>
      </c>
      <c r="P1695" s="6">
        <v>6</v>
      </c>
      <c r="Q1695" s="6" t="str">
        <f>IF(tblSalaries[[#This Row],[Years of Experience]]&lt;5,"&lt;5",IF(tblSalaries[[#This Row],[Years of Experience]]&lt;10,"&lt;10",IF(tblSalaries[[#This Row],[Years of Experience]]&lt;15,"&lt;15",IF(tblSalaries[[#This Row],[Years of Experience]]&lt;20,"&lt;20"," &gt;20"))))</f>
        <v>&lt;10</v>
      </c>
      <c r="R1695" s="14">
        <v>1678</v>
      </c>
      <c r="S1695" s="14">
        <f>VLOOKUP(tblSalaries[[#This Row],[clean Country]],Table3[[Country]:[GNI]],2,FALSE)</f>
        <v>3400</v>
      </c>
      <c r="T1695" s="18">
        <f>tblSalaries[[#This Row],[Salary in USD]]/tblSalaries[[#This Row],[PPP GNI]]</f>
        <v>1.8855441198468601</v>
      </c>
      <c r="U1695" s="27">
        <f>IF(ISNUMBER(VLOOKUP(tblSalaries[[#This Row],[clean Country]],calc!$B$22:$C$127,2,TRUE)),tblSalaries[[#This Row],[Salary in USD]],0.001)</f>
        <v>6410.8500074793246</v>
      </c>
    </row>
    <row r="1696" spans="2:21" ht="15" customHeight="1" x14ac:dyDescent="0.25">
      <c r="B1696" s="6" t="s">
        <v>3290</v>
      </c>
      <c r="C1696" s="7">
        <v>41058.627905092595</v>
      </c>
      <c r="D1696" s="8" t="s">
        <v>1472</v>
      </c>
      <c r="E1696" s="6">
        <v>360000</v>
      </c>
      <c r="F1696" s="6" t="s">
        <v>40</v>
      </c>
      <c r="G1696" s="9">
        <f>tblSalaries[[#This Row],[clean Salary (in local currency)]]*VLOOKUP(tblSalaries[[#This Row],[Currency]],tblXrate[],2,FALSE)</f>
        <v>6410.8500074793246</v>
      </c>
      <c r="H1696" s="6" t="s">
        <v>1473</v>
      </c>
      <c r="I1696" s="6" t="s">
        <v>20</v>
      </c>
      <c r="J1696" s="6" t="s">
        <v>8</v>
      </c>
      <c r="K1696" s="6" t="str">
        <f>VLOOKUP(tblSalaries[[#This Row],[Where do you work]],tblCountries[[Actual]:[Mapping]],2,FALSE)</f>
        <v>India</v>
      </c>
      <c r="L1696" s="6" t="str">
        <f>VLOOKUP(tblSalaries[[#This Row],[clean Country]],tblCountries[[Mapping]:[Region]],2,FALSE)</f>
        <v>Asia</v>
      </c>
      <c r="M1696" s="6">
        <f>VLOOKUP(tblSalaries[[#This Row],[clean Country]],tblCountries[[Mapping]:[geo_latitude]],3,FALSE)</f>
        <v>79.718824157759499</v>
      </c>
      <c r="N1696" s="6">
        <f>VLOOKUP(tblSalaries[[#This Row],[clean Country]],tblCountries[[Mapping]:[geo_latitude]],4,FALSE)</f>
        <v>22.134914550529199</v>
      </c>
      <c r="O1696" s="6" t="s">
        <v>13</v>
      </c>
      <c r="P1696" s="6">
        <v>6</v>
      </c>
      <c r="Q1696" s="6" t="str">
        <f>IF(tblSalaries[[#This Row],[Years of Experience]]&lt;5,"&lt;5",IF(tblSalaries[[#This Row],[Years of Experience]]&lt;10,"&lt;10",IF(tblSalaries[[#This Row],[Years of Experience]]&lt;15,"&lt;15",IF(tblSalaries[[#This Row],[Years of Experience]]&lt;20,"&lt;20"," &gt;20"))))</f>
        <v>&lt;10</v>
      </c>
      <c r="R1696" s="14">
        <v>1679</v>
      </c>
      <c r="S1696" s="14">
        <f>VLOOKUP(tblSalaries[[#This Row],[clean Country]],Table3[[Country]:[GNI]],2,FALSE)</f>
        <v>3400</v>
      </c>
      <c r="T1696" s="18">
        <f>tblSalaries[[#This Row],[Salary in USD]]/tblSalaries[[#This Row],[PPP GNI]]</f>
        <v>1.8855441198468601</v>
      </c>
      <c r="U1696" s="27">
        <f>IF(ISNUMBER(VLOOKUP(tblSalaries[[#This Row],[clean Country]],calc!$B$22:$C$127,2,TRUE)),tblSalaries[[#This Row],[Salary in USD]],0.001)</f>
        <v>6410.8500074793246</v>
      </c>
    </row>
    <row r="1697" spans="2:21" ht="15" customHeight="1" x14ac:dyDescent="0.25">
      <c r="B1697" s="6" t="s">
        <v>3439</v>
      </c>
      <c r="C1697" s="7">
        <v>41059.598576388889</v>
      </c>
      <c r="D1697" s="8">
        <v>360000</v>
      </c>
      <c r="E1697" s="6">
        <v>360000</v>
      </c>
      <c r="F1697" s="6" t="s">
        <v>40</v>
      </c>
      <c r="G1697" s="9">
        <f>tblSalaries[[#This Row],[clean Salary (in local currency)]]*VLOOKUP(tblSalaries[[#This Row],[Currency]],tblXrate[],2,FALSE)</f>
        <v>6410.8500074793246</v>
      </c>
      <c r="H1697" s="6" t="s">
        <v>256</v>
      </c>
      <c r="I1697" s="6" t="s">
        <v>20</v>
      </c>
      <c r="J1697" s="6" t="s">
        <v>8</v>
      </c>
      <c r="K1697" s="6" t="str">
        <f>VLOOKUP(tblSalaries[[#This Row],[Where do you work]],tblCountries[[Actual]:[Mapping]],2,FALSE)</f>
        <v>India</v>
      </c>
      <c r="L1697" s="6" t="str">
        <f>VLOOKUP(tblSalaries[[#This Row],[clean Country]],tblCountries[[Mapping]:[Region]],2,FALSE)</f>
        <v>Asia</v>
      </c>
      <c r="M1697" s="6">
        <f>VLOOKUP(tblSalaries[[#This Row],[clean Country]],tblCountries[[Mapping]:[geo_latitude]],3,FALSE)</f>
        <v>79.718824157759499</v>
      </c>
      <c r="N1697" s="6">
        <f>VLOOKUP(tblSalaries[[#This Row],[clean Country]],tblCountries[[Mapping]:[geo_latitude]],4,FALSE)</f>
        <v>22.134914550529199</v>
      </c>
      <c r="O1697" s="6" t="s">
        <v>18</v>
      </c>
      <c r="P1697" s="6">
        <v>6</v>
      </c>
      <c r="Q1697" s="6" t="str">
        <f>IF(tblSalaries[[#This Row],[Years of Experience]]&lt;5,"&lt;5",IF(tblSalaries[[#This Row],[Years of Experience]]&lt;10,"&lt;10",IF(tblSalaries[[#This Row],[Years of Experience]]&lt;15,"&lt;15",IF(tblSalaries[[#This Row],[Years of Experience]]&lt;20,"&lt;20"," &gt;20"))))</f>
        <v>&lt;10</v>
      </c>
      <c r="R1697" s="14">
        <v>1680</v>
      </c>
      <c r="S1697" s="14">
        <f>VLOOKUP(tblSalaries[[#This Row],[clean Country]],Table3[[Country]:[GNI]],2,FALSE)</f>
        <v>3400</v>
      </c>
      <c r="T1697" s="18">
        <f>tblSalaries[[#This Row],[Salary in USD]]/tblSalaries[[#This Row],[PPP GNI]]</f>
        <v>1.8855441198468601</v>
      </c>
      <c r="U1697" s="27">
        <f>IF(ISNUMBER(VLOOKUP(tblSalaries[[#This Row],[clean Country]],calc!$B$22:$C$127,2,TRUE)),tblSalaries[[#This Row],[Salary in USD]],0.001)</f>
        <v>6410.8500074793246</v>
      </c>
    </row>
    <row r="1698" spans="2:21" ht="15" customHeight="1" x14ac:dyDescent="0.25">
      <c r="B1698" s="6" t="s">
        <v>3558</v>
      </c>
      <c r="C1698" s="7">
        <v>41061.456932870373</v>
      </c>
      <c r="D1698" s="8" t="s">
        <v>419</v>
      </c>
      <c r="E1698" s="6">
        <v>360000</v>
      </c>
      <c r="F1698" s="6" t="s">
        <v>40</v>
      </c>
      <c r="G1698" s="9">
        <f>tblSalaries[[#This Row],[clean Salary (in local currency)]]*VLOOKUP(tblSalaries[[#This Row],[Currency]],tblXrate[],2,FALSE)</f>
        <v>6410.8500074793246</v>
      </c>
      <c r="H1698" s="6" t="s">
        <v>1737</v>
      </c>
      <c r="I1698" s="6" t="s">
        <v>52</v>
      </c>
      <c r="J1698" s="6" t="s">
        <v>8</v>
      </c>
      <c r="K1698" s="6" t="str">
        <f>VLOOKUP(tblSalaries[[#This Row],[Where do you work]],tblCountries[[Actual]:[Mapping]],2,FALSE)</f>
        <v>India</v>
      </c>
      <c r="L1698" s="6" t="str">
        <f>VLOOKUP(tblSalaries[[#This Row],[clean Country]],tblCountries[[Mapping]:[Region]],2,FALSE)</f>
        <v>Asia</v>
      </c>
      <c r="M1698" s="6">
        <f>VLOOKUP(tblSalaries[[#This Row],[clean Country]],tblCountries[[Mapping]:[geo_latitude]],3,FALSE)</f>
        <v>79.718824157759499</v>
      </c>
      <c r="N1698" s="6">
        <f>VLOOKUP(tblSalaries[[#This Row],[clean Country]],tblCountries[[Mapping]:[geo_latitude]],4,FALSE)</f>
        <v>22.134914550529199</v>
      </c>
      <c r="O1698" s="6" t="s">
        <v>18</v>
      </c>
      <c r="P1698" s="6">
        <v>8</v>
      </c>
      <c r="Q1698" s="6" t="str">
        <f>IF(tblSalaries[[#This Row],[Years of Experience]]&lt;5,"&lt;5",IF(tblSalaries[[#This Row],[Years of Experience]]&lt;10,"&lt;10",IF(tblSalaries[[#This Row],[Years of Experience]]&lt;15,"&lt;15",IF(tblSalaries[[#This Row],[Years of Experience]]&lt;20,"&lt;20"," &gt;20"))))</f>
        <v>&lt;10</v>
      </c>
      <c r="R1698" s="14">
        <v>1681</v>
      </c>
      <c r="S1698" s="14">
        <f>VLOOKUP(tblSalaries[[#This Row],[clean Country]],Table3[[Country]:[GNI]],2,FALSE)</f>
        <v>3400</v>
      </c>
      <c r="T1698" s="18">
        <f>tblSalaries[[#This Row],[Salary in USD]]/tblSalaries[[#This Row],[PPP GNI]]</f>
        <v>1.8855441198468601</v>
      </c>
      <c r="U1698" s="27">
        <f>IF(ISNUMBER(VLOOKUP(tblSalaries[[#This Row],[clean Country]],calc!$B$22:$C$127,2,TRUE)),tblSalaries[[#This Row],[Salary in USD]],0.001)</f>
        <v>6410.8500074793246</v>
      </c>
    </row>
    <row r="1699" spans="2:21" ht="15" customHeight="1" x14ac:dyDescent="0.25">
      <c r="B1699" s="6" t="s">
        <v>3700</v>
      </c>
      <c r="C1699" s="7">
        <v>41067.714791666665</v>
      </c>
      <c r="D1699" s="8">
        <v>360000</v>
      </c>
      <c r="E1699" s="6">
        <v>360000</v>
      </c>
      <c r="F1699" s="6" t="s">
        <v>40</v>
      </c>
      <c r="G1699" s="9">
        <f>tblSalaries[[#This Row],[clean Salary (in local currency)]]*VLOOKUP(tblSalaries[[#This Row],[Currency]],tblXrate[],2,FALSE)</f>
        <v>6410.8500074793246</v>
      </c>
      <c r="H1699" s="6" t="s">
        <v>1863</v>
      </c>
      <c r="I1699" s="6" t="s">
        <v>356</v>
      </c>
      <c r="J1699" s="6" t="s">
        <v>8</v>
      </c>
      <c r="K1699" s="6" t="str">
        <f>VLOOKUP(tblSalaries[[#This Row],[Where do you work]],tblCountries[[Actual]:[Mapping]],2,FALSE)</f>
        <v>India</v>
      </c>
      <c r="L1699" s="6" t="str">
        <f>VLOOKUP(tblSalaries[[#This Row],[clean Country]],tblCountries[[Mapping]:[Region]],2,FALSE)</f>
        <v>Asia</v>
      </c>
      <c r="M1699" s="6">
        <f>VLOOKUP(tblSalaries[[#This Row],[clean Country]],tblCountries[[Mapping]:[geo_latitude]],3,FALSE)</f>
        <v>79.718824157759499</v>
      </c>
      <c r="N1699" s="6">
        <f>VLOOKUP(tblSalaries[[#This Row],[clean Country]],tblCountries[[Mapping]:[geo_latitude]],4,FALSE)</f>
        <v>22.134914550529199</v>
      </c>
      <c r="O1699" s="6" t="s">
        <v>25</v>
      </c>
      <c r="P1699" s="6">
        <v>2</v>
      </c>
      <c r="Q1699" s="6" t="str">
        <f>IF(tblSalaries[[#This Row],[Years of Experience]]&lt;5,"&lt;5",IF(tblSalaries[[#This Row],[Years of Experience]]&lt;10,"&lt;10",IF(tblSalaries[[#This Row],[Years of Experience]]&lt;15,"&lt;15",IF(tblSalaries[[#This Row],[Years of Experience]]&lt;20,"&lt;20"," &gt;20"))))</f>
        <v>&lt;5</v>
      </c>
      <c r="R1699" s="14">
        <v>1682</v>
      </c>
      <c r="S1699" s="14">
        <f>VLOOKUP(tblSalaries[[#This Row],[clean Country]],Table3[[Country]:[GNI]],2,FALSE)</f>
        <v>3400</v>
      </c>
      <c r="T1699" s="18">
        <f>tblSalaries[[#This Row],[Salary in USD]]/tblSalaries[[#This Row],[PPP GNI]]</f>
        <v>1.8855441198468601</v>
      </c>
      <c r="U1699" s="27">
        <f>IF(ISNUMBER(VLOOKUP(tblSalaries[[#This Row],[clean Country]],calc!$B$22:$C$127,2,TRUE)),tblSalaries[[#This Row],[Salary in USD]],0.001)</f>
        <v>6410.8500074793246</v>
      </c>
    </row>
    <row r="1700" spans="2:21" ht="15" customHeight="1" x14ac:dyDescent="0.25">
      <c r="B1700" s="6" t="s">
        <v>3838</v>
      </c>
      <c r="C1700" s="7">
        <v>41076.590868055559</v>
      </c>
      <c r="D1700" s="8" t="s">
        <v>1966</v>
      </c>
      <c r="E1700" s="6">
        <v>360000</v>
      </c>
      <c r="F1700" s="6" t="s">
        <v>40</v>
      </c>
      <c r="G1700" s="9">
        <f>tblSalaries[[#This Row],[clean Salary (in local currency)]]*VLOOKUP(tblSalaries[[#This Row],[Currency]],tblXrate[],2,FALSE)</f>
        <v>6410.8500074793246</v>
      </c>
      <c r="H1700" s="6" t="s">
        <v>20</v>
      </c>
      <c r="I1700" s="6" t="s">
        <v>20</v>
      </c>
      <c r="J1700" s="6" t="s">
        <v>8</v>
      </c>
      <c r="K1700" s="6" t="str">
        <f>VLOOKUP(tblSalaries[[#This Row],[Where do you work]],tblCountries[[Actual]:[Mapping]],2,FALSE)</f>
        <v>India</v>
      </c>
      <c r="L1700" s="6" t="str">
        <f>VLOOKUP(tblSalaries[[#This Row],[clean Country]],tblCountries[[Mapping]:[Region]],2,FALSE)</f>
        <v>Asia</v>
      </c>
      <c r="M1700" s="6">
        <f>VLOOKUP(tblSalaries[[#This Row],[clean Country]],tblCountries[[Mapping]:[geo_latitude]],3,FALSE)</f>
        <v>79.718824157759499</v>
      </c>
      <c r="N1700" s="6">
        <f>VLOOKUP(tblSalaries[[#This Row],[clean Country]],tblCountries[[Mapping]:[geo_latitude]],4,FALSE)</f>
        <v>22.134914550529199</v>
      </c>
      <c r="O1700" s="6" t="s">
        <v>13</v>
      </c>
      <c r="P1700" s="6">
        <v>2</v>
      </c>
      <c r="Q1700" s="6" t="str">
        <f>IF(tblSalaries[[#This Row],[Years of Experience]]&lt;5,"&lt;5",IF(tblSalaries[[#This Row],[Years of Experience]]&lt;10,"&lt;10",IF(tblSalaries[[#This Row],[Years of Experience]]&lt;15,"&lt;15",IF(tblSalaries[[#This Row],[Years of Experience]]&lt;20,"&lt;20"," &gt;20"))))</f>
        <v>&lt;5</v>
      </c>
      <c r="R1700" s="14">
        <v>1683</v>
      </c>
      <c r="S1700" s="14">
        <f>VLOOKUP(tblSalaries[[#This Row],[clean Country]],Table3[[Country]:[GNI]],2,FALSE)</f>
        <v>3400</v>
      </c>
      <c r="T1700" s="18">
        <f>tblSalaries[[#This Row],[Salary in USD]]/tblSalaries[[#This Row],[PPP GNI]]</f>
        <v>1.8855441198468601</v>
      </c>
      <c r="U1700" s="27">
        <f>IF(ISNUMBER(VLOOKUP(tblSalaries[[#This Row],[clean Country]],calc!$B$22:$C$127,2,TRUE)),tblSalaries[[#This Row],[Salary in USD]],0.001)</f>
        <v>6410.8500074793246</v>
      </c>
    </row>
    <row r="1701" spans="2:21" ht="15" customHeight="1" x14ac:dyDescent="0.25">
      <c r="B1701" s="6" t="s">
        <v>2539</v>
      </c>
      <c r="C1701" s="7">
        <v>41055.227511574078</v>
      </c>
      <c r="D1701" s="8" t="s">
        <v>645</v>
      </c>
      <c r="E1701" s="6">
        <v>600000</v>
      </c>
      <c r="F1701" s="6" t="s">
        <v>32</v>
      </c>
      <c r="G1701" s="9">
        <f>tblSalaries[[#This Row],[clean Salary (in local currency)]]*VLOOKUP(tblSalaries[[#This Row],[Currency]],tblXrate[],2,FALSE)</f>
        <v>6368.453230079479</v>
      </c>
      <c r="H1701" s="6" t="s">
        <v>646</v>
      </c>
      <c r="I1701" s="6" t="s">
        <v>356</v>
      </c>
      <c r="J1701" s="6" t="s">
        <v>17</v>
      </c>
      <c r="K1701" s="6" t="str">
        <f>VLOOKUP(tblSalaries[[#This Row],[Where do you work]],tblCountries[[Actual]:[Mapping]],2,FALSE)</f>
        <v>Pakistan</v>
      </c>
      <c r="L1701" s="6" t="str">
        <f>VLOOKUP(tblSalaries[[#This Row],[clean Country]],tblCountries[[Mapping]:[Region]],2,FALSE)</f>
        <v>Asia</v>
      </c>
      <c r="M1701" s="6">
        <f>VLOOKUP(tblSalaries[[#This Row],[clean Country]],tblCountries[[Mapping]:[geo_latitude]],3,FALSE)</f>
        <v>71.247499000000005</v>
      </c>
      <c r="N1701" s="6">
        <f>VLOOKUP(tblSalaries[[#This Row],[clean Country]],tblCountries[[Mapping]:[geo_latitude]],4,FALSE)</f>
        <v>30.3308401</v>
      </c>
      <c r="O1701" s="6" t="s">
        <v>9</v>
      </c>
      <c r="P1701" s="6"/>
      <c r="Q1701" s="6" t="str">
        <f>IF(tblSalaries[[#This Row],[Years of Experience]]&lt;5,"&lt;5",IF(tblSalaries[[#This Row],[Years of Experience]]&lt;10,"&lt;10",IF(tblSalaries[[#This Row],[Years of Experience]]&lt;15,"&lt;15",IF(tblSalaries[[#This Row],[Years of Experience]]&lt;20,"&lt;20"," &gt;20"))))</f>
        <v>&lt;5</v>
      </c>
      <c r="R1701" s="14">
        <v>1684</v>
      </c>
      <c r="S1701" s="14">
        <f>VLOOKUP(tblSalaries[[#This Row],[clean Country]],Table3[[Country]:[GNI]],2,FALSE)</f>
        <v>2790</v>
      </c>
      <c r="T1701" s="18">
        <f>tblSalaries[[#This Row],[Salary in USD]]/tblSalaries[[#This Row],[PPP GNI]]</f>
        <v>2.2825997240428242</v>
      </c>
      <c r="U1701" s="27">
        <f>IF(ISNUMBER(VLOOKUP(tblSalaries[[#This Row],[clean Country]],calc!$B$22:$C$127,2,TRUE)),tblSalaries[[#This Row],[Salary in USD]],0.001)</f>
        <v>6368.453230079479</v>
      </c>
    </row>
    <row r="1702" spans="2:21" ht="15" customHeight="1" x14ac:dyDescent="0.25">
      <c r="B1702" s="6" t="s">
        <v>2224</v>
      </c>
      <c r="C1702" s="7">
        <v>41055.039988425924</v>
      </c>
      <c r="D1702" s="8" t="s">
        <v>294</v>
      </c>
      <c r="E1702" s="6">
        <v>350000</v>
      </c>
      <c r="F1702" s="6" t="s">
        <v>40</v>
      </c>
      <c r="G1702" s="9">
        <f>tblSalaries[[#This Row],[clean Salary (in local currency)]]*VLOOKUP(tblSalaries[[#This Row],[Currency]],tblXrate[],2,FALSE)</f>
        <v>6232.7708406048987</v>
      </c>
      <c r="H1702" s="6" t="s">
        <v>295</v>
      </c>
      <c r="I1702" s="6" t="s">
        <v>310</v>
      </c>
      <c r="J1702" s="6" t="s">
        <v>8</v>
      </c>
      <c r="K1702" s="6" t="str">
        <f>VLOOKUP(tblSalaries[[#This Row],[Where do you work]],tblCountries[[Actual]:[Mapping]],2,FALSE)</f>
        <v>India</v>
      </c>
      <c r="L1702" s="6" t="str">
        <f>VLOOKUP(tblSalaries[[#This Row],[clean Country]],tblCountries[[Mapping]:[Region]],2,FALSE)</f>
        <v>Asia</v>
      </c>
      <c r="M1702" s="6">
        <f>VLOOKUP(tblSalaries[[#This Row],[clean Country]],tblCountries[[Mapping]:[geo_latitude]],3,FALSE)</f>
        <v>79.718824157759499</v>
      </c>
      <c r="N1702" s="6">
        <f>VLOOKUP(tblSalaries[[#This Row],[clean Country]],tblCountries[[Mapping]:[geo_latitude]],4,FALSE)</f>
        <v>22.134914550529199</v>
      </c>
      <c r="O1702" s="6" t="s">
        <v>9</v>
      </c>
      <c r="P1702" s="6"/>
      <c r="Q1702" s="6" t="str">
        <f>IF(tblSalaries[[#This Row],[Years of Experience]]&lt;5,"&lt;5",IF(tblSalaries[[#This Row],[Years of Experience]]&lt;10,"&lt;10",IF(tblSalaries[[#This Row],[Years of Experience]]&lt;15,"&lt;15",IF(tblSalaries[[#This Row],[Years of Experience]]&lt;20,"&lt;20"," &gt;20"))))</f>
        <v>&lt;5</v>
      </c>
      <c r="R1702" s="14">
        <v>1685</v>
      </c>
      <c r="S1702" s="14">
        <f>VLOOKUP(tblSalaries[[#This Row],[clean Country]],Table3[[Country]:[GNI]],2,FALSE)</f>
        <v>3400</v>
      </c>
      <c r="T1702" s="18">
        <f>tblSalaries[[#This Row],[Salary in USD]]/tblSalaries[[#This Row],[PPP GNI]]</f>
        <v>1.8331678942955585</v>
      </c>
      <c r="U1702" s="27">
        <f>IF(ISNUMBER(VLOOKUP(tblSalaries[[#This Row],[clean Country]],calc!$B$22:$C$127,2,TRUE)),tblSalaries[[#This Row],[Salary in USD]],0.001)</f>
        <v>6232.7708406048987</v>
      </c>
    </row>
    <row r="1703" spans="2:21" ht="15" customHeight="1" x14ac:dyDescent="0.25">
      <c r="B1703" s="6" t="s">
        <v>2997</v>
      </c>
      <c r="C1703" s="7">
        <v>41057.48133101852</v>
      </c>
      <c r="D1703" s="8" t="s">
        <v>1145</v>
      </c>
      <c r="E1703" s="6">
        <v>350000</v>
      </c>
      <c r="F1703" s="6" t="s">
        <v>40</v>
      </c>
      <c r="G1703" s="9">
        <f>tblSalaries[[#This Row],[clean Salary (in local currency)]]*VLOOKUP(tblSalaries[[#This Row],[Currency]],tblXrate[],2,FALSE)</f>
        <v>6232.7708406048987</v>
      </c>
      <c r="H1703" s="6" t="s">
        <v>153</v>
      </c>
      <c r="I1703" s="6" t="s">
        <v>20</v>
      </c>
      <c r="J1703" s="6" t="s">
        <v>8</v>
      </c>
      <c r="K1703" s="6" t="str">
        <f>VLOOKUP(tblSalaries[[#This Row],[Where do you work]],tblCountries[[Actual]:[Mapping]],2,FALSE)</f>
        <v>India</v>
      </c>
      <c r="L1703" s="6" t="str">
        <f>VLOOKUP(tblSalaries[[#This Row],[clean Country]],tblCountries[[Mapping]:[Region]],2,FALSE)</f>
        <v>Asia</v>
      </c>
      <c r="M1703" s="6">
        <f>VLOOKUP(tblSalaries[[#This Row],[clean Country]],tblCountries[[Mapping]:[geo_latitude]],3,FALSE)</f>
        <v>79.718824157759499</v>
      </c>
      <c r="N1703" s="6">
        <f>VLOOKUP(tblSalaries[[#This Row],[clean Country]],tblCountries[[Mapping]:[geo_latitude]],4,FALSE)</f>
        <v>22.134914550529199</v>
      </c>
      <c r="O1703" s="6" t="s">
        <v>9</v>
      </c>
      <c r="P1703" s="6">
        <v>2.5</v>
      </c>
      <c r="Q1703" s="6" t="str">
        <f>IF(tblSalaries[[#This Row],[Years of Experience]]&lt;5,"&lt;5",IF(tblSalaries[[#This Row],[Years of Experience]]&lt;10,"&lt;10",IF(tblSalaries[[#This Row],[Years of Experience]]&lt;15,"&lt;15",IF(tblSalaries[[#This Row],[Years of Experience]]&lt;20,"&lt;20"," &gt;20"))))</f>
        <v>&lt;5</v>
      </c>
      <c r="R1703" s="14">
        <v>1686</v>
      </c>
      <c r="S1703" s="14">
        <f>VLOOKUP(tblSalaries[[#This Row],[clean Country]],Table3[[Country]:[GNI]],2,FALSE)</f>
        <v>3400</v>
      </c>
      <c r="T1703" s="18">
        <f>tblSalaries[[#This Row],[Salary in USD]]/tblSalaries[[#This Row],[PPP GNI]]</f>
        <v>1.8331678942955585</v>
      </c>
      <c r="U1703" s="27">
        <f>IF(ISNUMBER(VLOOKUP(tblSalaries[[#This Row],[clean Country]],calc!$B$22:$C$127,2,TRUE)),tblSalaries[[#This Row],[Salary in USD]],0.001)</f>
        <v>6232.7708406048987</v>
      </c>
    </row>
    <row r="1704" spans="2:21" ht="15" customHeight="1" x14ac:dyDescent="0.25">
      <c r="B1704" s="6" t="s">
        <v>3164</v>
      </c>
      <c r="C1704" s="7">
        <v>41057.954444444447</v>
      </c>
      <c r="D1704" s="8" t="s">
        <v>1326</v>
      </c>
      <c r="E1704" s="6">
        <v>350000</v>
      </c>
      <c r="F1704" s="6" t="s">
        <v>40</v>
      </c>
      <c r="G1704" s="9">
        <f>tblSalaries[[#This Row],[clean Salary (in local currency)]]*VLOOKUP(tblSalaries[[#This Row],[Currency]],tblXrate[],2,FALSE)</f>
        <v>6232.7708406048987</v>
      </c>
      <c r="H1704" s="6" t="s">
        <v>1327</v>
      </c>
      <c r="I1704" s="6" t="s">
        <v>310</v>
      </c>
      <c r="J1704" s="6" t="s">
        <v>8</v>
      </c>
      <c r="K1704" s="6" t="str">
        <f>VLOOKUP(tblSalaries[[#This Row],[Where do you work]],tblCountries[[Actual]:[Mapping]],2,FALSE)</f>
        <v>India</v>
      </c>
      <c r="L1704" s="6" t="str">
        <f>VLOOKUP(tblSalaries[[#This Row],[clean Country]],tblCountries[[Mapping]:[Region]],2,FALSE)</f>
        <v>Asia</v>
      </c>
      <c r="M1704" s="6">
        <f>VLOOKUP(tblSalaries[[#This Row],[clean Country]],tblCountries[[Mapping]:[geo_latitude]],3,FALSE)</f>
        <v>79.718824157759499</v>
      </c>
      <c r="N1704" s="6">
        <f>VLOOKUP(tblSalaries[[#This Row],[clean Country]],tblCountries[[Mapping]:[geo_latitude]],4,FALSE)</f>
        <v>22.134914550529199</v>
      </c>
      <c r="O1704" s="6" t="s">
        <v>18</v>
      </c>
      <c r="P1704" s="6">
        <v>1.5</v>
      </c>
      <c r="Q1704" s="6" t="str">
        <f>IF(tblSalaries[[#This Row],[Years of Experience]]&lt;5,"&lt;5",IF(tblSalaries[[#This Row],[Years of Experience]]&lt;10,"&lt;10",IF(tblSalaries[[#This Row],[Years of Experience]]&lt;15,"&lt;15",IF(tblSalaries[[#This Row],[Years of Experience]]&lt;20,"&lt;20"," &gt;20"))))</f>
        <v>&lt;5</v>
      </c>
      <c r="R1704" s="14">
        <v>1687</v>
      </c>
      <c r="S1704" s="14">
        <f>VLOOKUP(tblSalaries[[#This Row],[clean Country]],Table3[[Country]:[GNI]],2,FALSE)</f>
        <v>3400</v>
      </c>
      <c r="T1704" s="18">
        <f>tblSalaries[[#This Row],[Salary in USD]]/tblSalaries[[#This Row],[PPP GNI]]</f>
        <v>1.8331678942955585</v>
      </c>
      <c r="U1704" s="27">
        <f>IF(ISNUMBER(VLOOKUP(tblSalaries[[#This Row],[clean Country]],calc!$B$22:$C$127,2,TRUE)),tblSalaries[[#This Row],[Salary in USD]],0.001)</f>
        <v>6232.7708406048987</v>
      </c>
    </row>
    <row r="1705" spans="2:21" ht="15" customHeight="1" x14ac:dyDescent="0.25">
      <c r="B1705" s="6" t="s">
        <v>3277</v>
      </c>
      <c r="C1705" s="7">
        <v>41058.569548611114</v>
      </c>
      <c r="D1705" s="8" t="s">
        <v>1453</v>
      </c>
      <c r="E1705" s="6">
        <v>350000</v>
      </c>
      <c r="F1705" s="6" t="s">
        <v>40</v>
      </c>
      <c r="G1705" s="9">
        <f>tblSalaries[[#This Row],[clean Salary (in local currency)]]*VLOOKUP(tblSalaries[[#This Row],[Currency]],tblXrate[],2,FALSE)</f>
        <v>6232.7708406048987</v>
      </c>
      <c r="H1705" s="6" t="s">
        <v>1454</v>
      </c>
      <c r="I1705" s="6" t="s">
        <v>20</v>
      </c>
      <c r="J1705" s="6" t="s">
        <v>8</v>
      </c>
      <c r="K1705" s="6" t="str">
        <f>VLOOKUP(tblSalaries[[#This Row],[Where do you work]],tblCountries[[Actual]:[Mapping]],2,FALSE)</f>
        <v>India</v>
      </c>
      <c r="L1705" s="6" t="str">
        <f>VLOOKUP(tblSalaries[[#This Row],[clean Country]],tblCountries[[Mapping]:[Region]],2,FALSE)</f>
        <v>Asia</v>
      </c>
      <c r="M1705" s="6">
        <f>VLOOKUP(tblSalaries[[#This Row],[clean Country]],tblCountries[[Mapping]:[geo_latitude]],3,FALSE)</f>
        <v>79.718824157759499</v>
      </c>
      <c r="N1705" s="6">
        <f>VLOOKUP(tblSalaries[[#This Row],[clean Country]],tblCountries[[Mapping]:[geo_latitude]],4,FALSE)</f>
        <v>22.134914550529199</v>
      </c>
      <c r="O1705" s="6" t="s">
        <v>9</v>
      </c>
      <c r="P1705" s="6">
        <v>1.5</v>
      </c>
      <c r="Q1705" s="6" t="str">
        <f>IF(tblSalaries[[#This Row],[Years of Experience]]&lt;5,"&lt;5",IF(tblSalaries[[#This Row],[Years of Experience]]&lt;10,"&lt;10",IF(tblSalaries[[#This Row],[Years of Experience]]&lt;15,"&lt;15",IF(tblSalaries[[#This Row],[Years of Experience]]&lt;20,"&lt;20"," &gt;20"))))</f>
        <v>&lt;5</v>
      </c>
      <c r="R1705" s="14">
        <v>1688</v>
      </c>
      <c r="S1705" s="14">
        <f>VLOOKUP(tblSalaries[[#This Row],[clean Country]],Table3[[Country]:[GNI]],2,FALSE)</f>
        <v>3400</v>
      </c>
      <c r="T1705" s="18">
        <f>tblSalaries[[#This Row],[Salary in USD]]/tblSalaries[[#This Row],[PPP GNI]]</f>
        <v>1.8331678942955585</v>
      </c>
      <c r="U1705" s="27">
        <f>IF(ISNUMBER(VLOOKUP(tblSalaries[[#This Row],[clean Country]],calc!$B$22:$C$127,2,TRUE)),tblSalaries[[#This Row],[Salary in USD]],0.001)</f>
        <v>6232.7708406048987</v>
      </c>
    </row>
    <row r="1706" spans="2:21" ht="15" customHeight="1" x14ac:dyDescent="0.25">
      <c r="B1706" s="6" t="s">
        <v>3841</v>
      </c>
      <c r="C1706" s="7">
        <v>41076.742673611108</v>
      </c>
      <c r="D1706" s="8" t="s">
        <v>1969</v>
      </c>
      <c r="E1706" s="6">
        <v>350000</v>
      </c>
      <c r="F1706" s="6" t="s">
        <v>40</v>
      </c>
      <c r="G1706" s="9">
        <f>tblSalaries[[#This Row],[clean Salary (in local currency)]]*VLOOKUP(tblSalaries[[#This Row],[Currency]],tblXrate[],2,FALSE)</f>
        <v>6232.7708406048987</v>
      </c>
      <c r="H1706" s="6" t="s">
        <v>20</v>
      </c>
      <c r="I1706" s="6" t="s">
        <v>20</v>
      </c>
      <c r="J1706" s="6" t="s">
        <v>8</v>
      </c>
      <c r="K1706" s="6" t="str">
        <f>VLOOKUP(tblSalaries[[#This Row],[Where do you work]],tblCountries[[Actual]:[Mapping]],2,FALSE)</f>
        <v>India</v>
      </c>
      <c r="L1706" s="6" t="str">
        <f>VLOOKUP(tblSalaries[[#This Row],[clean Country]],tblCountries[[Mapping]:[Region]],2,FALSE)</f>
        <v>Asia</v>
      </c>
      <c r="M1706" s="6">
        <f>VLOOKUP(tblSalaries[[#This Row],[clean Country]],tblCountries[[Mapping]:[geo_latitude]],3,FALSE)</f>
        <v>79.718824157759499</v>
      </c>
      <c r="N1706" s="6">
        <f>VLOOKUP(tblSalaries[[#This Row],[clean Country]],tblCountries[[Mapping]:[geo_latitude]],4,FALSE)</f>
        <v>22.134914550529199</v>
      </c>
      <c r="O1706" s="6" t="s">
        <v>9</v>
      </c>
      <c r="P1706" s="6">
        <v>6</v>
      </c>
      <c r="Q1706" s="6" t="str">
        <f>IF(tblSalaries[[#This Row],[Years of Experience]]&lt;5,"&lt;5",IF(tblSalaries[[#This Row],[Years of Experience]]&lt;10,"&lt;10",IF(tblSalaries[[#This Row],[Years of Experience]]&lt;15,"&lt;15",IF(tblSalaries[[#This Row],[Years of Experience]]&lt;20,"&lt;20"," &gt;20"))))</f>
        <v>&lt;10</v>
      </c>
      <c r="R1706" s="14">
        <v>1689</v>
      </c>
      <c r="S1706" s="14">
        <f>VLOOKUP(tblSalaries[[#This Row],[clean Country]],Table3[[Country]:[GNI]],2,FALSE)</f>
        <v>3400</v>
      </c>
      <c r="T1706" s="18">
        <f>tblSalaries[[#This Row],[Salary in USD]]/tblSalaries[[#This Row],[PPP GNI]]</f>
        <v>1.8331678942955585</v>
      </c>
      <c r="U1706" s="27">
        <f>IF(ISNUMBER(VLOOKUP(tblSalaries[[#This Row],[clean Country]],calc!$B$22:$C$127,2,TRUE)),tblSalaries[[#This Row],[Salary in USD]],0.001)</f>
        <v>6232.7708406048987</v>
      </c>
    </row>
    <row r="1707" spans="2:21" ht="15" customHeight="1" x14ac:dyDescent="0.25">
      <c r="B1707" s="6" t="s">
        <v>3856</v>
      </c>
      <c r="C1707" s="7">
        <v>41078.744351851848</v>
      </c>
      <c r="D1707" s="8" t="s">
        <v>1326</v>
      </c>
      <c r="E1707" s="6">
        <v>350000</v>
      </c>
      <c r="F1707" s="6" t="s">
        <v>40</v>
      </c>
      <c r="G1707" s="9">
        <f>tblSalaries[[#This Row],[clean Salary (in local currency)]]*VLOOKUP(tblSalaries[[#This Row],[Currency]],tblXrate[],2,FALSE)</f>
        <v>6232.7708406048987</v>
      </c>
      <c r="H1707" s="6" t="s">
        <v>1982</v>
      </c>
      <c r="I1707" s="6" t="s">
        <v>52</v>
      </c>
      <c r="J1707" s="6" t="s">
        <v>8</v>
      </c>
      <c r="K1707" s="6" t="str">
        <f>VLOOKUP(tblSalaries[[#This Row],[Where do you work]],tblCountries[[Actual]:[Mapping]],2,FALSE)</f>
        <v>India</v>
      </c>
      <c r="L1707" s="6" t="str">
        <f>VLOOKUP(tblSalaries[[#This Row],[clean Country]],tblCountries[[Mapping]:[Region]],2,FALSE)</f>
        <v>Asia</v>
      </c>
      <c r="M1707" s="6">
        <f>VLOOKUP(tblSalaries[[#This Row],[clean Country]],tblCountries[[Mapping]:[geo_latitude]],3,FALSE)</f>
        <v>79.718824157759499</v>
      </c>
      <c r="N1707" s="6">
        <f>VLOOKUP(tblSalaries[[#This Row],[clean Country]],tblCountries[[Mapping]:[geo_latitude]],4,FALSE)</f>
        <v>22.134914550529199</v>
      </c>
      <c r="O1707" s="6" t="s">
        <v>18</v>
      </c>
      <c r="P1707" s="6">
        <v>27</v>
      </c>
      <c r="Q1707" s="6" t="str">
        <f>IF(tblSalaries[[#This Row],[Years of Experience]]&lt;5,"&lt;5",IF(tblSalaries[[#This Row],[Years of Experience]]&lt;10,"&lt;10",IF(tblSalaries[[#This Row],[Years of Experience]]&lt;15,"&lt;15",IF(tblSalaries[[#This Row],[Years of Experience]]&lt;20,"&lt;20"," &gt;20"))))</f>
        <v xml:space="preserve"> &gt;20</v>
      </c>
      <c r="R1707" s="14">
        <v>1690</v>
      </c>
      <c r="S1707" s="14">
        <f>VLOOKUP(tblSalaries[[#This Row],[clean Country]],Table3[[Country]:[GNI]],2,FALSE)</f>
        <v>3400</v>
      </c>
      <c r="T1707" s="18">
        <f>tblSalaries[[#This Row],[Salary in USD]]/tblSalaries[[#This Row],[PPP GNI]]</f>
        <v>1.8331678942955585</v>
      </c>
      <c r="U1707" s="27">
        <f>IF(ISNUMBER(VLOOKUP(tblSalaries[[#This Row],[clean Country]],calc!$B$22:$C$127,2,TRUE)),tblSalaries[[#This Row],[Salary in USD]],0.001)</f>
        <v>6232.7708406048987</v>
      </c>
    </row>
    <row r="1708" spans="2:21" ht="15" customHeight="1" x14ac:dyDescent="0.25">
      <c r="B1708" s="6" t="s">
        <v>3619</v>
      </c>
      <c r="C1708" s="7">
        <v>41064.072951388887</v>
      </c>
      <c r="D1708" s="8">
        <v>340000</v>
      </c>
      <c r="E1708" s="6">
        <v>340000</v>
      </c>
      <c r="F1708" s="6" t="s">
        <v>40</v>
      </c>
      <c r="G1708" s="9">
        <f>tblSalaries[[#This Row],[clean Salary (in local currency)]]*VLOOKUP(tblSalaries[[#This Row],[Currency]],tblXrate[],2,FALSE)</f>
        <v>6054.6916737304728</v>
      </c>
      <c r="H1708" s="6" t="s">
        <v>1022</v>
      </c>
      <c r="I1708" s="6" t="s">
        <v>52</v>
      </c>
      <c r="J1708" s="6" t="s">
        <v>8</v>
      </c>
      <c r="K1708" s="6" t="str">
        <f>VLOOKUP(tblSalaries[[#This Row],[Where do you work]],tblCountries[[Actual]:[Mapping]],2,FALSE)</f>
        <v>India</v>
      </c>
      <c r="L1708" s="6" t="str">
        <f>VLOOKUP(tblSalaries[[#This Row],[clean Country]],tblCountries[[Mapping]:[Region]],2,FALSE)</f>
        <v>Asia</v>
      </c>
      <c r="M1708" s="6">
        <f>VLOOKUP(tblSalaries[[#This Row],[clean Country]],tblCountries[[Mapping]:[geo_latitude]],3,FALSE)</f>
        <v>79.718824157759499</v>
      </c>
      <c r="N1708" s="6">
        <f>VLOOKUP(tblSalaries[[#This Row],[clean Country]],tblCountries[[Mapping]:[geo_latitude]],4,FALSE)</f>
        <v>22.134914550529199</v>
      </c>
      <c r="O1708" s="6" t="s">
        <v>9</v>
      </c>
      <c r="P1708" s="6">
        <v>5</v>
      </c>
      <c r="Q1708" s="6" t="str">
        <f>IF(tblSalaries[[#This Row],[Years of Experience]]&lt;5,"&lt;5",IF(tblSalaries[[#This Row],[Years of Experience]]&lt;10,"&lt;10",IF(tblSalaries[[#This Row],[Years of Experience]]&lt;15,"&lt;15",IF(tblSalaries[[#This Row],[Years of Experience]]&lt;20,"&lt;20"," &gt;20"))))</f>
        <v>&lt;10</v>
      </c>
      <c r="R1708" s="14">
        <v>1691</v>
      </c>
      <c r="S1708" s="14">
        <f>VLOOKUP(tblSalaries[[#This Row],[clean Country]],Table3[[Country]:[GNI]],2,FALSE)</f>
        <v>3400</v>
      </c>
      <c r="T1708" s="18">
        <f>tblSalaries[[#This Row],[Salary in USD]]/tblSalaries[[#This Row],[PPP GNI]]</f>
        <v>1.7807916687442567</v>
      </c>
      <c r="U1708" s="27">
        <f>IF(ISNUMBER(VLOOKUP(tblSalaries[[#This Row],[clean Country]],calc!$B$22:$C$127,2,TRUE)),tblSalaries[[#This Row],[Salary in USD]],0.001)</f>
        <v>6054.6916737304728</v>
      </c>
    </row>
    <row r="1709" spans="2:21" ht="15" customHeight="1" x14ac:dyDescent="0.25">
      <c r="B1709" s="6" t="s">
        <v>2490</v>
      </c>
      <c r="C1709" s="7">
        <v>41055.148784722223</v>
      </c>
      <c r="D1709" s="8">
        <v>6000</v>
      </c>
      <c r="E1709" s="6">
        <v>6000</v>
      </c>
      <c r="F1709" s="6" t="s">
        <v>6</v>
      </c>
      <c r="G1709" s="9">
        <f>tblSalaries[[#This Row],[clean Salary (in local currency)]]*VLOOKUP(tblSalaries[[#This Row],[Currency]],tblXrate[],2,FALSE)</f>
        <v>6000</v>
      </c>
      <c r="H1709" s="6" t="s">
        <v>360</v>
      </c>
      <c r="I1709" s="6" t="s">
        <v>3999</v>
      </c>
      <c r="J1709" s="6" t="s">
        <v>8</v>
      </c>
      <c r="K1709" s="6" t="str">
        <f>VLOOKUP(tblSalaries[[#This Row],[Where do you work]],tblCountries[[Actual]:[Mapping]],2,FALSE)</f>
        <v>India</v>
      </c>
      <c r="L1709" s="6" t="str">
        <f>VLOOKUP(tblSalaries[[#This Row],[clean Country]],tblCountries[[Mapping]:[Region]],2,FALSE)</f>
        <v>Asia</v>
      </c>
      <c r="M1709" s="6">
        <f>VLOOKUP(tblSalaries[[#This Row],[clean Country]],tblCountries[[Mapping]:[geo_latitude]],3,FALSE)</f>
        <v>79.718824157759499</v>
      </c>
      <c r="N1709" s="6">
        <f>VLOOKUP(tblSalaries[[#This Row],[clean Country]],tblCountries[[Mapping]:[geo_latitude]],4,FALSE)</f>
        <v>22.134914550529199</v>
      </c>
      <c r="O1709" s="6" t="s">
        <v>13</v>
      </c>
      <c r="P1709" s="6"/>
      <c r="Q1709" s="6" t="str">
        <f>IF(tblSalaries[[#This Row],[Years of Experience]]&lt;5,"&lt;5",IF(tblSalaries[[#This Row],[Years of Experience]]&lt;10,"&lt;10",IF(tblSalaries[[#This Row],[Years of Experience]]&lt;15,"&lt;15",IF(tblSalaries[[#This Row],[Years of Experience]]&lt;20,"&lt;20"," &gt;20"))))</f>
        <v>&lt;5</v>
      </c>
      <c r="R1709" s="14">
        <v>1692</v>
      </c>
      <c r="S1709" s="14">
        <f>VLOOKUP(tblSalaries[[#This Row],[clean Country]],Table3[[Country]:[GNI]],2,FALSE)</f>
        <v>3400</v>
      </c>
      <c r="T1709" s="18">
        <f>tblSalaries[[#This Row],[Salary in USD]]/tblSalaries[[#This Row],[PPP GNI]]</f>
        <v>1.7647058823529411</v>
      </c>
      <c r="U1709" s="27">
        <f>IF(ISNUMBER(VLOOKUP(tblSalaries[[#This Row],[clean Country]],calc!$B$22:$C$127,2,TRUE)),tblSalaries[[#This Row],[Salary in USD]],0.001)</f>
        <v>6000</v>
      </c>
    </row>
    <row r="1710" spans="2:21" ht="15" customHeight="1" x14ac:dyDescent="0.25">
      <c r="B1710" s="6" t="s">
        <v>2573</v>
      </c>
      <c r="C1710" s="7">
        <v>41055.301412037035</v>
      </c>
      <c r="D1710" s="8">
        <v>6000</v>
      </c>
      <c r="E1710" s="6">
        <v>6000</v>
      </c>
      <c r="F1710" s="6" t="s">
        <v>6</v>
      </c>
      <c r="G1710" s="9">
        <f>tblSalaries[[#This Row],[clean Salary (in local currency)]]*VLOOKUP(tblSalaries[[#This Row],[Currency]],tblXrate[],2,FALSE)</f>
        <v>6000</v>
      </c>
      <c r="H1710" s="6" t="s">
        <v>679</v>
      </c>
      <c r="I1710" s="6" t="s">
        <v>52</v>
      </c>
      <c r="J1710" s="6" t="s">
        <v>680</v>
      </c>
      <c r="K1710" s="6" t="str">
        <f>VLOOKUP(tblSalaries[[#This Row],[Where do you work]],tblCountries[[Actual]:[Mapping]],2,FALSE)</f>
        <v>Guyana</v>
      </c>
      <c r="L1710" s="6" t="str">
        <f>VLOOKUP(tblSalaries[[#This Row],[clean Country]],tblCountries[[Mapping]:[Region]],2,FALSE)</f>
        <v>Latin America</v>
      </c>
      <c r="M1710" s="6">
        <f>VLOOKUP(tblSalaries[[#This Row],[clean Country]],tblCountries[[Mapping]:[geo_latitude]],3,FALSE)</f>
        <v>-58.641689100000001</v>
      </c>
      <c r="N1710" s="6">
        <f>VLOOKUP(tblSalaries[[#This Row],[clean Country]],tblCountries[[Mapping]:[geo_latitude]],4,FALSE)</f>
        <v>4.8417097</v>
      </c>
      <c r="O1710" s="6" t="s">
        <v>25</v>
      </c>
      <c r="P1710" s="6">
        <v>20</v>
      </c>
      <c r="Q1710" s="6" t="str">
        <f>IF(tblSalaries[[#This Row],[Years of Experience]]&lt;5,"&lt;5",IF(tblSalaries[[#This Row],[Years of Experience]]&lt;10,"&lt;10",IF(tblSalaries[[#This Row],[Years of Experience]]&lt;15,"&lt;15",IF(tblSalaries[[#This Row],[Years of Experience]]&lt;20,"&lt;20"," &gt;20"))))</f>
        <v xml:space="preserve"> &gt;20</v>
      </c>
      <c r="R1710" s="14">
        <v>1693</v>
      </c>
      <c r="S1710" s="14">
        <f>VLOOKUP(tblSalaries[[#This Row],[clean Country]],Table3[[Country]:[GNI]],2,FALSE)</f>
        <v>3450</v>
      </c>
      <c r="T1710" s="18">
        <f>tblSalaries[[#This Row],[Salary in USD]]/tblSalaries[[#This Row],[PPP GNI]]</f>
        <v>1.7391304347826086</v>
      </c>
      <c r="U1710" s="27">
        <f>IF(ISNUMBER(VLOOKUP(tblSalaries[[#This Row],[clean Country]],calc!$B$22:$C$127,2,TRUE)),tblSalaries[[#This Row],[Salary in USD]],0.001)</f>
        <v>1E-3</v>
      </c>
    </row>
    <row r="1711" spans="2:21" ht="15" customHeight="1" x14ac:dyDescent="0.25">
      <c r="B1711" s="6" t="s">
        <v>2743</v>
      </c>
      <c r="C1711" s="7">
        <v>41055.684641203705</v>
      </c>
      <c r="D1711" s="8">
        <v>6000</v>
      </c>
      <c r="E1711" s="6">
        <v>6000</v>
      </c>
      <c r="F1711" s="6" t="s">
        <v>6</v>
      </c>
      <c r="G1711" s="9">
        <f>tblSalaries[[#This Row],[clean Salary (in local currency)]]*VLOOKUP(tblSalaries[[#This Row],[Currency]],tblXrate[],2,FALSE)</f>
        <v>6000</v>
      </c>
      <c r="H1711" s="6" t="s">
        <v>859</v>
      </c>
      <c r="I1711" s="6" t="s">
        <v>52</v>
      </c>
      <c r="J1711" s="6" t="s">
        <v>8</v>
      </c>
      <c r="K1711" s="6" t="str">
        <f>VLOOKUP(tblSalaries[[#This Row],[Where do you work]],tblCountries[[Actual]:[Mapping]],2,FALSE)</f>
        <v>India</v>
      </c>
      <c r="L1711" s="6" t="str">
        <f>VLOOKUP(tblSalaries[[#This Row],[clean Country]],tblCountries[[Mapping]:[Region]],2,FALSE)</f>
        <v>Asia</v>
      </c>
      <c r="M1711" s="6">
        <f>VLOOKUP(tblSalaries[[#This Row],[clean Country]],tblCountries[[Mapping]:[geo_latitude]],3,FALSE)</f>
        <v>79.718824157759499</v>
      </c>
      <c r="N1711" s="6">
        <f>VLOOKUP(tblSalaries[[#This Row],[clean Country]],tblCountries[[Mapping]:[geo_latitude]],4,FALSE)</f>
        <v>22.134914550529199</v>
      </c>
      <c r="O1711" s="6" t="s">
        <v>18</v>
      </c>
      <c r="P1711" s="6">
        <v>6</v>
      </c>
      <c r="Q1711" s="6" t="str">
        <f>IF(tblSalaries[[#This Row],[Years of Experience]]&lt;5,"&lt;5",IF(tblSalaries[[#This Row],[Years of Experience]]&lt;10,"&lt;10",IF(tblSalaries[[#This Row],[Years of Experience]]&lt;15,"&lt;15",IF(tblSalaries[[#This Row],[Years of Experience]]&lt;20,"&lt;20"," &gt;20"))))</f>
        <v>&lt;10</v>
      </c>
      <c r="R1711" s="14">
        <v>1694</v>
      </c>
      <c r="S1711" s="14">
        <f>VLOOKUP(tblSalaries[[#This Row],[clean Country]],Table3[[Country]:[GNI]],2,FALSE)</f>
        <v>3400</v>
      </c>
      <c r="T1711" s="18">
        <f>tblSalaries[[#This Row],[Salary in USD]]/tblSalaries[[#This Row],[PPP GNI]]</f>
        <v>1.7647058823529411</v>
      </c>
      <c r="U1711" s="27">
        <f>IF(ISNUMBER(VLOOKUP(tblSalaries[[#This Row],[clean Country]],calc!$B$22:$C$127,2,TRUE)),tblSalaries[[#This Row],[Salary in USD]],0.001)</f>
        <v>6000</v>
      </c>
    </row>
    <row r="1712" spans="2:21" ht="15" customHeight="1" x14ac:dyDescent="0.25">
      <c r="B1712" s="6" t="s">
        <v>2833</v>
      </c>
      <c r="C1712" s="7">
        <v>41056.005462962959</v>
      </c>
      <c r="D1712" s="8">
        <v>6000</v>
      </c>
      <c r="E1712" s="6">
        <v>6000</v>
      </c>
      <c r="F1712" s="6" t="s">
        <v>6</v>
      </c>
      <c r="G1712" s="9">
        <f>tblSalaries[[#This Row],[clean Salary (in local currency)]]*VLOOKUP(tblSalaries[[#This Row],[Currency]],tblXrate[],2,FALSE)</f>
        <v>6000</v>
      </c>
      <c r="H1712" s="6" t="s">
        <v>970</v>
      </c>
      <c r="I1712" s="6" t="s">
        <v>20</v>
      </c>
      <c r="J1712" s="6" t="s">
        <v>971</v>
      </c>
      <c r="K1712" s="6" t="str">
        <f>VLOOKUP(tblSalaries[[#This Row],[Where do you work]],tblCountries[[Actual]:[Mapping]],2,FALSE)</f>
        <v>Colombia</v>
      </c>
      <c r="L1712" s="6" t="str">
        <f>VLOOKUP(tblSalaries[[#This Row],[clean Country]],tblCountries[[Mapping]:[Region]],2,FALSE)</f>
        <v>Latin America</v>
      </c>
      <c r="M1712" s="6">
        <f>VLOOKUP(tblSalaries[[#This Row],[clean Country]],tblCountries[[Mapping]:[geo_latitude]],3,FALSE)</f>
        <v>-73.784507199999993</v>
      </c>
      <c r="N1712" s="6">
        <f>VLOOKUP(tblSalaries[[#This Row],[clean Country]],tblCountries[[Mapping]:[geo_latitude]],4,FALSE)</f>
        <v>2.8930785999999999</v>
      </c>
      <c r="O1712" s="6" t="s">
        <v>25</v>
      </c>
      <c r="P1712" s="6">
        <v>10</v>
      </c>
      <c r="Q1712" s="6" t="str">
        <f>IF(tblSalaries[[#This Row],[Years of Experience]]&lt;5,"&lt;5",IF(tblSalaries[[#This Row],[Years of Experience]]&lt;10,"&lt;10",IF(tblSalaries[[#This Row],[Years of Experience]]&lt;15,"&lt;15",IF(tblSalaries[[#This Row],[Years of Experience]]&lt;20,"&lt;20"," &gt;20"))))</f>
        <v>&lt;15</v>
      </c>
      <c r="R1712" s="14">
        <v>1695</v>
      </c>
      <c r="S1712" s="14">
        <f>VLOOKUP(tblSalaries[[#This Row],[clean Country]],Table3[[Country]:[GNI]],2,FALSE)</f>
        <v>9060</v>
      </c>
      <c r="T1712" s="18">
        <f>tblSalaries[[#This Row],[Salary in USD]]/tblSalaries[[#This Row],[PPP GNI]]</f>
        <v>0.66225165562913912</v>
      </c>
      <c r="U1712" s="27">
        <f>IF(ISNUMBER(VLOOKUP(tblSalaries[[#This Row],[clean Country]],calc!$B$22:$C$127,2,TRUE)),tblSalaries[[#This Row],[Salary in USD]],0.001)</f>
        <v>6000</v>
      </c>
    </row>
    <row r="1713" spans="2:21" ht="15" customHeight="1" x14ac:dyDescent="0.25">
      <c r="B1713" s="6" t="s">
        <v>3022</v>
      </c>
      <c r="C1713" s="7">
        <v>41057.549791666665</v>
      </c>
      <c r="D1713" s="8">
        <v>6000</v>
      </c>
      <c r="E1713" s="6">
        <v>6000</v>
      </c>
      <c r="F1713" s="6" t="s">
        <v>6</v>
      </c>
      <c r="G1713" s="9">
        <f>tblSalaries[[#This Row],[clean Salary (in local currency)]]*VLOOKUP(tblSalaries[[#This Row],[Currency]],tblXrate[],2,FALSE)</f>
        <v>6000</v>
      </c>
      <c r="H1713" s="6" t="s">
        <v>52</v>
      </c>
      <c r="I1713" s="6" t="s">
        <v>52</v>
      </c>
      <c r="J1713" s="6" t="s">
        <v>8</v>
      </c>
      <c r="K1713" s="6" t="str">
        <f>VLOOKUP(tblSalaries[[#This Row],[Where do you work]],tblCountries[[Actual]:[Mapping]],2,FALSE)</f>
        <v>India</v>
      </c>
      <c r="L1713" s="6" t="str">
        <f>VLOOKUP(tblSalaries[[#This Row],[clean Country]],tblCountries[[Mapping]:[Region]],2,FALSE)</f>
        <v>Asia</v>
      </c>
      <c r="M1713" s="6">
        <f>VLOOKUP(tblSalaries[[#This Row],[clean Country]],tblCountries[[Mapping]:[geo_latitude]],3,FALSE)</f>
        <v>79.718824157759499</v>
      </c>
      <c r="N1713" s="6">
        <f>VLOOKUP(tblSalaries[[#This Row],[clean Country]],tblCountries[[Mapping]:[geo_latitude]],4,FALSE)</f>
        <v>22.134914550529199</v>
      </c>
      <c r="O1713" s="6" t="s">
        <v>9</v>
      </c>
      <c r="P1713" s="6">
        <v>5</v>
      </c>
      <c r="Q1713" s="6" t="str">
        <f>IF(tblSalaries[[#This Row],[Years of Experience]]&lt;5,"&lt;5",IF(tblSalaries[[#This Row],[Years of Experience]]&lt;10,"&lt;10",IF(tblSalaries[[#This Row],[Years of Experience]]&lt;15,"&lt;15",IF(tblSalaries[[#This Row],[Years of Experience]]&lt;20,"&lt;20"," &gt;20"))))</f>
        <v>&lt;10</v>
      </c>
      <c r="R1713" s="14">
        <v>1696</v>
      </c>
      <c r="S1713" s="14">
        <f>VLOOKUP(tblSalaries[[#This Row],[clean Country]],Table3[[Country]:[GNI]],2,FALSE)</f>
        <v>3400</v>
      </c>
      <c r="T1713" s="18">
        <f>tblSalaries[[#This Row],[Salary in USD]]/tblSalaries[[#This Row],[PPP GNI]]</f>
        <v>1.7647058823529411</v>
      </c>
      <c r="U1713" s="27">
        <f>IF(ISNUMBER(VLOOKUP(tblSalaries[[#This Row],[clean Country]],calc!$B$22:$C$127,2,TRUE)),tblSalaries[[#This Row],[Salary in USD]],0.001)</f>
        <v>6000</v>
      </c>
    </row>
    <row r="1714" spans="2:21" ht="15" customHeight="1" x14ac:dyDescent="0.25">
      <c r="B1714" s="6" t="s">
        <v>3132</v>
      </c>
      <c r="C1714" s="7">
        <v>41057.847187500003</v>
      </c>
      <c r="D1714" s="8">
        <v>6000</v>
      </c>
      <c r="E1714" s="6">
        <v>6000</v>
      </c>
      <c r="F1714" s="6" t="s">
        <v>6</v>
      </c>
      <c r="G1714" s="9">
        <f>tblSalaries[[#This Row],[clean Salary (in local currency)]]*VLOOKUP(tblSalaries[[#This Row],[Currency]],tblXrate[],2,FALSE)</f>
        <v>6000</v>
      </c>
      <c r="H1714" s="6" t="s">
        <v>1287</v>
      </c>
      <c r="I1714" s="6" t="s">
        <v>310</v>
      </c>
      <c r="J1714" s="6" t="s">
        <v>1086</v>
      </c>
      <c r="K1714" s="6" t="str">
        <f>VLOOKUP(tblSalaries[[#This Row],[Where do you work]],tblCountries[[Actual]:[Mapping]],2,FALSE)</f>
        <v>Zambia</v>
      </c>
      <c r="L1714" s="6" t="str">
        <f>VLOOKUP(tblSalaries[[#This Row],[clean Country]],tblCountries[[Mapping]:[Region]],2,FALSE)</f>
        <v>Africa</v>
      </c>
      <c r="M1714" s="6">
        <f>VLOOKUP(tblSalaries[[#This Row],[clean Country]],tblCountries[[Mapping]:[geo_latitude]],3,FALSE)</f>
        <v>27.797744664385998</v>
      </c>
      <c r="N1714" s="6">
        <f>VLOOKUP(tblSalaries[[#This Row],[clean Country]],tblCountries[[Mapping]:[geo_latitude]],4,FALSE)</f>
        <v>-13.458680049062499</v>
      </c>
      <c r="O1714" s="6" t="s">
        <v>13</v>
      </c>
      <c r="P1714" s="6">
        <v>5</v>
      </c>
      <c r="Q1714" s="6" t="str">
        <f>IF(tblSalaries[[#This Row],[Years of Experience]]&lt;5,"&lt;5",IF(tblSalaries[[#This Row],[Years of Experience]]&lt;10,"&lt;10",IF(tblSalaries[[#This Row],[Years of Experience]]&lt;15,"&lt;15",IF(tblSalaries[[#This Row],[Years of Experience]]&lt;20,"&lt;20"," &gt;20"))))</f>
        <v>&lt;10</v>
      </c>
      <c r="R1714" s="14">
        <v>1697</v>
      </c>
      <c r="S1714" s="14">
        <f>VLOOKUP(tblSalaries[[#This Row],[clean Country]],Table3[[Country]:[GNI]],2,FALSE)</f>
        <v>1380</v>
      </c>
      <c r="T1714" s="18">
        <f>tblSalaries[[#This Row],[Salary in USD]]/tblSalaries[[#This Row],[PPP GNI]]</f>
        <v>4.3478260869565215</v>
      </c>
      <c r="U1714" s="27">
        <f>IF(ISNUMBER(VLOOKUP(tblSalaries[[#This Row],[clean Country]],calc!$B$22:$C$127,2,TRUE)),tblSalaries[[#This Row],[Salary in USD]],0.001)</f>
        <v>6000</v>
      </c>
    </row>
    <row r="1715" spans="2:21" ht="15" customHeight="1" x14ac:dyDescent="0.25">
      <c r="B1715" s="6" t="s">
        <v>3141</v>
      </c>
      <c r="C1715" s="7">
        <v>41057.913483796299</v>
      </c>
      <c r="D1715" s="8">
        <v>500</v>
      </c>
      <c r="E1715" s="6">
        <v>6000</v>
      </c>
      <c r="F1715" s="6" t="s">
        <v>6</v>
      </c>
      <c r="G1715" s="9">
        <f>tblSalaries[[#This Row],[clean Salary (in local currency)]]*VLOOKUP(tblSalaries[[#This Row],[Currency]],tblXrate[],2,FALSE)</f>
        <v>6000</v>
      </c>
      <c r="H1715" s="6" t="s">
        <v>1298</v>
      </c>
      <c r="I1715" s="6" t="s">
        <v>52</v>
      </c>
      <c r="J1715" s="6" t="s">
        <v>8</v>
      </c>
      <c r="K1715" s="6" t="str">
        <f>VLOOKUP(tblSalaries[[#This Row],[Where do you work]],tblCountries[[Actual]:[Mapping]],2,FALSE)</f>
        <v>India</v>
      </c>
      <c r="L1715" s="6" t="str">
        <f>VLOOKUP(tblSalaries[[#This Row],[clean Country]],tblCountries[[Mapping]:[Region]],2,FALSE)</f>
        <v>Asia</v>
      </c>
      <c r="M1715" s="6">
        <f>VLOOKUP(tblSalaries[[#This Row],[clean Country]],tblCountries[[Mapping]:[geo_latitude]],3,FALSE)</f>
        <v>79.718824157759499</v>
      </c>
      <c r="N1715" s="6">
        <f>VLOOKUP(tblSalaries[[#This Row],[clean Country]],tblCountries[[Mapping]:[geo_latitude]],4,FALSE)</f>
        <v>22.134914550529199</v>
      </c>
      <c r="O1715" s="6" t="s">
        <v>9</v>
      </c>
      <c r="P1715" s="6">
        <v>6</v>
      </c>
      <c r="Q1715" s="6" t="str">
        <f>IF(tblSalaries[[#This Row],[Years of Experience]]&lt;5,"&lt;5",IF(tblSalaries[[#This Row],[Years of Experience]]&lt;10,"&lt;10",IF(tblSalaries[[#This Row],[Years of Experience]]&lt;15,"&lt;15",IF(tblSalaries[[#This Row],[Years of Experience]]&lt;20,"&lt;20"," &gt;20"))))</f>
        <v>&lt;10</v>
      </c>
      <c r="R1715" s="14">
        <v>1698</v>
      </c>
      <c r="S1715" s="14">
        <f>VLOOKUP(tblSalaries[[#This Row],[clean Country]],Table3[[Country]:[GNI]],2,FALSE)</f>
        <v>3400</v>
      </c>
      <c r="T1715" s="18">
        <f>tblSalaries[[#This Row],[Salary in USD]]/tblSalaries[[#This Row],[PPP GNI]]</f>
        <v>1.7647058823529411</v>
      </c>
      <c r="U1715" s="27">
        <f>IF(ISNUMBER(VLOOKUP(tblSalaries[[#This Row],[clean Country]],calc!$B$22:$C$127,2,TRUE)),tblSalaries[[#This Row],[Salary in USD]],0.001)</f>
        <v>6000</v>
      </c>
    </row>
    <row r="1716" spans="2:21" ht="15" customHeight="1" x14ac:dyDescent="0.25">
      <c r="B1716" s="6" t="s">
        <v>3570</v>
      </c>
      <c r="C1716" s="7">
        <v>41061.841921296298</v>
      </c>
      <c r="D1716" s="8" t="s">
        <v>1749</v>
      </c>
      <c r="E1716" s="6">
        <v>6000</v>
      </c>
      <c r="F1716" s="6" t="s">
        <v>6</v>
      </c>
      <c r="G1716" s="9">
        <f>tblSalaries[[#This Row],[clean Salary (in local currency)]]*VLOOKUP(tblSalaries[[#This Row],[Currency]],tblXrate[],2,FALSE)</f>
        <v>6000</v>
      </c>
      <c r="H1716" s="6" t="s">
        <v>207</v>
      </c>
      <c r="I1716" s="6" t="s">
        <v>20</v>
      </c>
      <c r="J1716" s="6" t="s">
        <v>8</v>
      </c>
      <c r="K1716" s="6" t="str">
        <f>VLOOKUP(tblSalaries[[#This Row],[Where do you work]],tblCountries[[Actual]:[Mapping]],2,FALSE)</f>
        <v>India</v>
      </c>
      <c r="L1716" s="6" t="str">
        <f>VLOOKUP(tblSalaries[[#This Row],[clean Country]],tblCountries[[Mapping]:[Region]],2,FALSE)</f>
        <v>Asia</v>
      </c>
      <c r="M1716" s="6">
        <f>VLOOKUP(tblSalaries[[#This Row],[clean Country]],tblCountries[[Mapping]:[geo_latitude]],3,FALSE)</f>
        <v>79.718824157759499</v>
      </c>
      <c r="N1716" s="6">
        <f>VLOOKUP(tblSalaries[[#This Row],[clean Country]],tblCountries[[Mapping]:[geo_latitude]],4,FALSE)</f>
        <v>22.134914550529199</v>
      </c>
      <c r="O1716" s="6" t="s">
        <v>9</v>
      </c>
      <c r="P1716" s="6">
        <v>2</v>
      </c>
      <c r="Q1716" s="6" t="str">
        <f>IF(tblSalaries[[#This Row],[Years of Experience]]&lt;5,"&lt;5",IF(tblSalaries[[#This Row],[Years of Experience]]&lt;10,"&lt;10",IF(tblSalaries[[#This Row],[Years of Experience]]&lt;15,"&lt;15",IF(tblSalaries[[#This Row],[Years of Experience]]&lt;20,"&lt;20"," &gt;20"))))</f>
        <v>&lt;5</v>
      </c>
      <c r="R1716" s="14">
        <v>1699</v>
      </c>
      <c r="S1716" s="14">
        <f>VLOOKUP(tblSalaries[[#This Row],[clean Country]],Table3[[Country]:[GNI]],2,FALSE)</f>
        <v>3400</v>
      </c>
      <c r="T1716" s="18">
        <f>tblSalaries[[#This Row],[Salary in USD]]/tblSalaries[[#This Row],[PPP GNI]]</f>
        <v>1.7647058823529411</v>
      </c>
      <c r="U1716" s="27">
        <f>IF(ISNUMBER(VLOOKUP(tblSalaries[[#This Row],[clean Country]],calc!$B$22:$C$127,2,TRUE)),tblSalaries[[#This Row],[Salary in USD]],0.001)</f>
        <v>6000</v>
      </c>
    </row>
    <row r="1717" spans="2:21" ht="15" customHeight="1" x14ac:dyDescent="0.25">
      <c r="B1717" s="6" t="s">
        <v>3696</v>
      </c>
      <c r="C1717" s="7">
        <v>41067.587939814817</v>
      </c>
      <c r="D1717" s="8" t="s">
        <v>1858</v>
      </c>
      <c r="E1717" s="6">
        <v>6000</v>
      </c>
      <c r="F1717" s="6" t="s">
        <v>6</v>
      </c>
      <c r="G1717" s="9">
        <f>tblSalaries[[#This Row],[clean Salary (in local currency)]]*VLOOKUP(tblSalaries[[#This Row],[Currency]],tblXrate[],2,FALSE)</f>
        <v>6000</v>
      </c>
      <c r="H1717" s="6" t="s">
        <v>1859</v>
      </c>
      <c r="I1717" s="6" t="s">
        <v>3999</v>
      </c>
      <c r="J1717" s="6" t="s">
        <v>1860</v>
      </c>
      <c r="K1717" s="6" t="str">
        <f>VLOOKUP(tblSalaries[[#This Row],[Where do you work]],tblCountries[[Actual]:[Mapping]],2,FALSE)</f>
        <v>Armenia</v>
      </c>
      <c r="L1717" s="6" t="str">
        <f>VLOOKUP(tblSalaries[[#This Row],[clean Country]],tblCountries[[Mapping]:[Region]],2,FALSE)</f>
        <v>Asia</v>
      </c>
      <c r="M1717" s="6">
        <f>VLOOKUP(tblSalaries[[#This Row],[clean Country]],tblCountries[[Mapping]:[geo_latitude]],3,FALSE)</f>
        <v>44.938802014936897</v>
      </c>
      <c r="N1717" s="6">
        <f>VLOOKUP(tblSalaries[[#This Row],[clean Country]],tblCountries[[Mapping]:[geo_latitude]],4,FALSE)</f>
        <v>40.294721230479801</v>
      </c>
      <c r="O1717" s="6" t="s">
        <v>13</v>
      </c>
      <c r="P1717" s="6">
        <v>5</v>
      </c>
      <c r="Q1717" s="6" t="str">
        <f>IF(tblSalaries[[#This Row],[Years of Experience]]&lt;5,"&lt;5",IF(tblSalaries[[#This Row],[Years of Experience]]&lt;10,"&lt;10",IF(tblSalaries[[#This Row],[Years of Experience]]&lt;15,"&lt;15",IF(tblSalaries[[#This Row],[Years of Experience]]&lt;20,"&lt;20"," &gt;20"))))</f>
        <v>&lt;10</v>
      </c>
      <c r="R1717" s="14">
        <v>1700</v>
      </c>
      <c r="S1717" s="14">
        <f>VLOOKUP(tblSalaries[[#This Row],[clean Country]],Table3[[Country]:[GNI]],2,FALSE)</f>
        <v>5660</v>
      </c>
      <c r="T1717" s="18">
        <f>tblSalaries[[#This Row],[Salary in USD]]/tblSalaries[[#This Row],[PPP GNI]]</f>
        <v>1.0600706713780919</v>
      </c>
      <c r="U1717" s="27">
        <f>IF(ISNUMBER(VLOOKUP(tblSalaries[[#This Row],[clean Country]],calc!$B$22:$C$127,2,TRUE)),tblSalaries[[#This Row],[Salary in USD]],0.001)</f>
        <v>6000</v>
      </c>
    </row>
    <row r="1718" spans="2:21" ht="15" customHeight="1" x14ac:dyDescent="0.25">
      <c r="B1718" s="6" t="s">
        <v>2146</v>
      </c>
      <c r="C1718" s="7">
        <v>41055.030277777776</v>
      </c>
      <c r="D1718" s="8" t="s">
        <v>210</v>
      </c>
      <c r="E1718" s="6">
        <v>336000</v>
      </c>
      <c r="F1718" s="6" t="s">
        <v>40</v>
      </c>
      <c r="G1718" s="9">
        <f>tblSalaries[[#This Row],[clean Salary (in local currency)]]*VLOOKUP(tblSalaries[[#This Row],[Currency]],tblXrate[],2,FALSE)</f>
        <v>5983.4600069807029</v>
      </c>
      <c r="H1718" s="6" t="s">
        <v>211</v>
      </c>
      <c r="I1718" s="6" t="s">
        <v>3999</v>
      </c>
      <c r="J1718" s="6" t="s">
        <v>8</v>
      </c>
      <c r="K1718" s="6" t="str">
        <f>VLOOKUP(tblSalaries[[#This Row],[Where do you work]],tblCountries[[Actual]:[Mapping]],2,FALSE)</f>
        <v>India</v>
      </c>
      <c r="L1718" s="6" t="str">
        <f>VLOOKUP(tblSalaries[[#This Row],[clean Country]],tblCountries[[Mapping]:[Region]],2,FALSE)</f>
        <v>Asia</v>
      </c>
      <c r="M1718" s="6">
        <f>VLOOKUP(tblSalaries[[#This Row],[clean Country]],tblCountries[[Mapping]:[geo_latitude]],3,FALSE)</f>
        <v>79.718824157759499</v>
      </c>
      <c r="N1718" s="6">
        <f>VLOOKUP(tblSalaries[[#This Row],[clean Country]],tblCountries[[Mapping]:[geo_latitude]],4,FALSE)</f>
        <v>22.134914550529199</v>
      </c>
      <c r="O1718" s="6" t="s">
        <v>9</v>
      </c>
      <c r="P1718" s="6"/>
      <c r="Q1718" s="6" t="str">
        <f>IF(tblSalaries[[#This Row],[Years of Experience]]&lt;5,"&lt;5",IF(tblSalaries[[#This Row],[Years of Experience]]&lt;10,"&lt;10",IF(tblSalaries[[#This Row],[Years of Experience]]&lt;15,"&lt;15",IF(tblSalaries[[#This Row],[Years of Experience]]&lt;20,"&lt;20"," &gt;20"))))</f>
        <v>&lt;5</v>
      </c>
      <c r="R1718" s="14">
        <v>1701</v>
      </c>
      <c r="S1718" s="14">
        <f>VLOOKUP(tblSalaries[[#This Row],[clean Country]],Table3[[Country]:[GNI]],2,FALSE)</f>
        <v>3400</v>
      </c>
      <c r="T1718" s="18">
        <f>tblSalaries[[#This Row],[Salary in USD]]/tblSalaries[[#This Row],[PPP GNI]]</f>
        <v>1.7598411785237362</v>
      </c>
      <c r="U1718" s="27">
        <f>IF(ISNUMBER(VLOOKUP(tblSalaries[[#This Row],[clean Country]],calc!$B$22:$C$127,2,TRUE)),tblSalaries[[#This Row],[Salary in USD]],0.001)</f>
        <v>5983.4600069807029</v>
      </c>
    </row>
    <row r="1719" spans="2:21" ht="15" customHeight="1" x14ac:dyDescent="0.25">
      <c r="B1719" s="6" t="s">
        <v>2009</v>
      </c>
      <c r="C1719" s="7">
        <v>41054.133009259262</v>
      </c>
      <c r="D1719" s="8">
        <v>5846</v>
      </c>
      <c r="E1719" s="6">
        <v>5846</v>
      </c>
      <c r="F1719" s="6" t="s">
        <v>6</v>
      </c>
      <c r="G1719" s="9">
        <f>tblSalaries[[#This Row],[clean Salary (in local currency)]]*VLOOKUP(tblSalaries[[#This Row],[Currency]],tblXrate[],2,FALSE)</f>
        <v>5846</v>
      </c>
      <c r="H1719" s="6" t="s">
        <v>7</v>
      </c>
      <c r="I1719" s="6" t="s">
        <v>20</v>
      </c>
      <c r="J1719" s="6" t="s">
        <v>8</v>
      </c>
      <c r="K1719" s="6" t="str">
        <f>VLOOKUP(tblSalaries[[#This Row],[Where do you work]],tblCountries[[Actual]:[Mapping]],2,FALSE)</f>
        <v>India</v>
      </c>
      <c r="L1719" s="6" t="str">
        <f>VLOOKUP(tblSalaries[[#This Row],[clean Country]],tblCountries[[Mapping]:[Region]],2,FALSE)</f>
        <v>Asia</v>
      </c>
      <c r="M1719" s="6">
        <f>VLOOKUP(tblSalaries[[#This Row],[clean Country]],tblCountries[[Mapping]:[geo_latitude]],3,FALSE)</f>
        <v>79.718824157759499</v>
      </c>
      <c r="N1719" s="6">
        <f>VLOOKUP(tblSalaries[[#This Row],[clean Country]],tblCountries[[Mapping]:[geo_latitude]],4,FALSE)</f>
        <v>22.134914550529199</v>
      </c>
      <c r="O1719" s="6" t="s">
        <v>9</v>
      </c>
      <c r="P1719" s="6"/>
      <c r="Q1719" s="6" t="str">
        <f>IF(tblSalaries[[#This Row],[Years of Experience]]&lt;5,"&lt;5",IF(tblSalaries[[#This Row],[Years of Experience]]&lt;10,"&lt;10",IF(tblSalaries[[#This Row],[Years of Experience]]&lt;15,"&lt;15",IF(tblSalaries[[#This Row],[Years of Experience]]&lt;20,"&lt;20"," &gt;20"))))</f>
        <v>&lt;5</v>
      </c>
      <c r="R1719" s="14">
        <v>1702</v>
      </c>
      <c r="S1719" s="14">
        <f>VLOOKUP(tblSalaries[[#This Row],[clean Country]],Table3[[Country]:[GNI]],2,FALSE)</f>
        <v>3400</v>
      </c>
      <c r="T1719" s="18">
        <f>tblSalaries[[#This Row],[Salary in USD]]/tblSalaries[[#This Row],[PPP GNI]]</f>
        <v>1.7194117647058824</v>
      </c>
      <c r="U1719" s="27">
        <f>IF(ISNUMBER(VLOOKUP(tblSalaries[[#This Row],[clean Country]],calc!$B$22:$C$127,2,TRUE)),tblSalaries[[#This Row],[Salary in USD]],0.001)</f>
        <v>5846</v>
      </c>
    </row>
    <row r="1720" spans="2:21" ht="15" customHeight="1" x14ac:dyDescent="0.25">
      <c r="B1720" s="6" t="s">
        <v>2660</v>
      </c>
      <c r="C1720" s="7">
        <v>41055.53224537037</v>
      </c>
      <c r="D1720" s="8">
        <v>5800</v>
      </c>
      <c r="E1720" s="6">
        <v>5800</v>
      </c>
      <c r="F1720" s="6" t="s">
        <v>6</v>
      </c>
      <c r="G1720" s="9">
        <f>tblSalaries[[#This Row],[clean Salary (in local currency)]]*VLOOKUP(tblSalaries[[#This Row],[Currency]],tblXrate[],2,FALSE)</f>
        <v>5800</v>
      </c>
      <c r="H1720" s="6" t="s">
        <v>768</v>
      </c>
      <c r="I1720" s="6" t="s">
        <v>52</v>
      </c>
      <c r="J1720" s="6" t="s">
        <v>8</v>
      </c>
      <c r="K1720" s="6" t="str">
        <f>VLOOKUP(tblSalaries[[#This Row],[Where do you work]],tblCountries[[Actual]:[Mapping]],2,FALSE)</f>
        <v>India</v>
      </c>
      <c r="L1720" s="6" t="str">
        <f>VLOOKUP(tblSalaries[[#This Row],[clean Country]],tblCountries[[Mapping]:[Region]],2,FALSE)</f>
        <v>Asia</v>
      </c>
      <c r="M1720" s="6">
        <f>VLOOKUP(tblSalaries[[#This Row],[clean Country]],tblCountries[[Mapping]:[geo_latitude]],3,FALSE)</f>
        <v>79.718824157759499</v>
      </c>
      <c r="N1720" s="6">
        <f>VLOOKUP(tblSalaries[[#This Row],[clean Country]],tblCountries[[Mapping]:[geo_latitude]],4,FALSE)</f>
        <v>22.134914550529199</v>
      </c>
      <c r="O1720" s="6" t="s">
        <v>13</v>
      </c>
      <c r="P1720" s="6">
        <v>8</v>
      </c>
      <c r="Q1720" s="6" t="str">
        <f>IF(tblSalaries[[#This Row],[Years of Experience]]&lt;5,"&lt;5",IF(tblSalaries[[#This Row],[Years of Experience]]&lt;10,"&lt;10",IF(tblSalaries[[#This Row],[Years of Experience]]&lt;15,"&lt;15",IF(tblSalaries[[#This Row],[Years of Experience]]&lt;20,"&lt;20"," &gt;20"))))</f>
        <v>&lt;10</v>
      </c>
      <c r="R1720" s="14">
        <v>1703</v>
      </c>
      <c r="S1720" s="14">
        <f>VLOOKUP(tblSalaries[[#This Row],[clean Country]],Table3[[Country]:[GNI]],2,FALSE)</f>
        <v>3400</v>
      </c>
      <c r="T1720" s="18">
        <f>tblSalaries[[#This Row],[Salary in USD]]/tblSalaries[[#This Row],[PPP GNI]]</f>
        <v>1.7058823529411764</v>
      </c>
      <c r="U1720" s="27">
        <f>IF(ISNUMBER(VLOOKUP(tblSalaries[[#This Row],[clean Country]],calc!$B$22:$C$127,2,TRUE)),tblSalaries[[#This Row],[Salary in USD]],0.001)</f>
        <v>5800</v>
      </c>
    </row>
    <row r="1721" spans="2:21" ht="15" customHeight="1" x14ac:dyDescent="0.25">
      <c r="B1721" s="6" t="s">
        <v>2669</v>
      </c>
      <c r="C1721" s="7">
        <v>41055.541446759256</v>
      </c>
      <c r="D1721" s="8">
        <v>325000</v>
      </c>
      <c r="E1721" s="6">
        <v>325000</v>
      </c>
      <c r="F1721" s="6" t="s">
        <v>40</v>
      </c>
      <c r="G1721" s="9">
        <f>tblSalaries[[#This Row],[clean Salary (in local currency)]]*VLOOKUP(tblSalaries[[#This Row],[Currency]],tblXrate[],2,FALSE)</f>
        <v>5787.5729234188348</v>
      </c>
      <c r="H1721" s="6" t="s">
        <v>721</v>
      </c>
      <c r="I1721" s="6" t="s">
        <v>3999</v>
      </c>
      <c r="J1721" s="6" t="s">
        <v>8</v>
      </c>
      <c r="K1721" s="6" t="str">
        <f>VLOOKUP(tblSalaries[[#This Row],[Where do you work]],tblCountries[[Actual]:[Mapping]],2,FALSE)</f>
        <v>India</v>
      </c>
      <c r="L1721" s="6" t="str">
        <f>VLOOKUP(tblSalaries[[#This Row],[clean Country]],tblCountries[[Mapping]:[Region]],2,FALSE)</f>
        <v>Asia</v>
      </c>
      <c r="M1721" s="6">
        <f>VLOOKUP(tblSalaries[[#This Row],[clean Country]],tblCountries[[Mapping]:[geo_latitude]],3,FALSE)</f>
        <v>79.718824157759499</v>
      </c>
      <c r="N1721" s="6">
        <f>VLOOKUP(tblSalaries[[#This Row],[clean Country]],tblCountries[[Mapping]:[geo_latitude]],4,FALSE)</f>
        <v>22.134914550529199</v>
      </c>
      <c r="O1721" s="6" t="s">
        <v>13</v>
      </c>
      <c r="P1721" s="6">
        <v>4.5</v>
      </c>
      <c r="Q1721" s="6" t="str">
        <f>IF(tblSalaries[[#This Row],[Years of Experience]]&lt;5,"&lt;5",IF(tblSalaries[[#This Row],[Years of Experience]]&lt;10,"&lt;10",IF(tblSalaries[[#This Row],[Years of Experience]]&lt;15,"&lt;15",IF(tblSalaries[[#This Row],[Years of Experience]]&lt;20,"&lt;20"," &gt;20"))))</f>
        <v>&lt;5</v>
      </c>
      <c r="R1721" s="14">
        <v>1704</v>
      </c>
      <c r="S1721" s="14">
        <f>VLOOKUP(tblSalaries[[#This Row],[clean Country]],Table3[[Country]:[GNI]],2,FALSE)</f>
        <v>3400</v>
      </c>
      <c r="T1721" s="18">
        <f>tblSalaries[[#This Row],[Salary in USD]]/tblSalaries[[#This Row],[PPP GNI]]</f>
        <v>1.7022273304173043</v>
      </c>
      <c r="U1721" s="27">
        <f>IF(ISNUMBER(VLOOKUP(tblSalaries[[#This Row],[clean Country]],calc!$B$22:$C$127,2,TRUE)),tblSalaries[[#This Row],[Salary in USD]],0.001)</f>
        <v>5787.5729234188348</v>
      </c>
    </row>
    <row r="1722" spans="2:21" ht="15" customHeight="1" x14ac:dyDescent="0.25">
      <c r="B1722" s="6" t="s">
        <v>3436</v>
      </c>
      <c r="C1722" s="7">
        <v>41059.581111111111</v>
      </c>
      <c r="D1722" s="8" t="s">
        <v>1610</v>
      </c>
      <c r="E1722" s="6">
        <v>320000</v>
      </c>
      <c r="F1722" s="6" t="s">
        <v>40</v>
      </c>
      <c r="G1722" s="9">
        <f>tblSalaries[[#This Row],[clean Salary (in local currency)]]*VLOOKUP(tblSalaries[[#This Row],[Currency]],tblXrate[],2,FALSE)</f>
        <v>5698.5333399816218</v>
      </c>
      <c r="H1722" s="6" t="s">
        <v>20</v>
      </c>
      <c r="I1722" s="6" t="s">
        <v>20</v>
      </c>
      <c r="J1722" s="6" t="s">
        <v>8</v>
      </c>
      <c r="K1722" s="6" t="str">
        <f>VLOOKUP(tblSalaries[[#This Row],[Where do you work]],tblCountries[[Actual]:[Mapping]],2,FALSE)</f>
        <v>India</v>
      </c>
      <c r="L1722" s="6" t="str">
        <f>VLOOKUP(tblSalaries[[#This Row],[clean Country]],tblCountries[[Mapping]:[Region]],2,FALSE)</f>
        <v>Asia</v>
      </c>
      <c r="M1722" s="6">
        <f>VLOOKUP(tblSalaries[[#This Row],[clean Country]],tblCountries[[Mapping]:[geo_latitude]],3,FALSE)</f>
        <v>79.718824157759499</v>
      </c>
      <c r="N1722" s="6">
        <f>VLOOKUP(tblSalaries[[#This Row],[clean Country]],tblCountries[[Mapping]:[geo_latitude]],4,FALSE)</f>
        <v>22.134914550529199</v>
      </c>
      <c r="O1722" s="6" t="s">
        <v>18</v>
      </c>
      <c r="P1722" s="6">
        <v>2</v>
      </c>
      <c r="Q1722" s="6" t="str">
        <f>IF(tblSalaries[[#This Row],[Years of Experience]]&lt;5,"&lt;5",IF(tblSalaries[[#This Row],[Years of Experience]]&lt;10,"&lt;10",IF(tblSalaries[[#This Row],[Years of Experience]]&lt;15,"&lt;15",IF(tblSalaries[[#This Row],[Years of Experience]]&lt;20,"&lt;20"," &gt;20"))))</f>
        <v>&lt;5</v>
      </c>
      <c r="R1722" s="14">
        <v>1705</v>
      </c>
      <c r="S1722" s="14">
        <f>VLOOKUP(tblSalaries[[#This Row],[clean Country]],Table3[[Country]:[GNI]],2,FALSE)</f>
        <v>3400</v>
      </c>
      <c r="T1722" s="18">
        <f>tblSalaries[[#This Row],[Salary in USD]]/tblSalaries[[#This Row],[PPP GNI]]</f>
        <v>1.6760392176416534</v>
      </c>
      <c r="U1722" s="27">
        <f>IF(ISNUMBER(VLOOKUP(tblSalaries[[#This Row],[clean Country]],calc!$B$22:$C$127,2,TRUE)),tblSalaries[[#This Row],[Salary in USD]],0.001)</f>
        <v>5698.5333399816218</v>
      </c>
    </row>
    <row r="1723" spans="2:21" ht="15" customHeight="1" x14ac:dyDescent="0.25">
      <c r="B1723" s="6" t="s">
        <v>3600</v>
      </c>
      <c r="C1723" s="7">
        <v>41063.065243055556</v>
      </c>
      <c r="D1723" s="8">
        <v>320000</v>
      </c>
      <c r="E1723" s="6">
        <v>320000</v>
      </c>
      <c r="F1723" s="6" t="s">
        <v>40</v>
      </c>
      <c r="G1723" s="9">
        <f>tblSalaries[[#This Row],[clean Salary (in local currency)]]*VLOOKUP(tblSalaries[[#This Row],[Currency]],tblXrate[],2,FALSE)</f>
        <v>5698.5333399816218</v>
      </c>
      <c r="H1723" s="6" t="s">
        <v>809</v>
      </c>
      <c r="I1723" s="6" t="s">
        <v>52</v>
      </c>
      <c r="J1723" s="6" t="s">
        <v>8</v>
      </c>
      <c r="K1723" s="6" t="str">
        <f>VLOOKUP(tblSalaries[[#This Row],[Where do you work]],tblCountries[[Actual]:[Mapping]],2,FALSE)</f>
        <v>India</v>
      </c>
      <c r="L1723" s="6" t="str">
        <f>VLOOKUP(tblSalaries[[#This Row],[clean Country]],tblCountries[[Mapping]:[Region]],2,FALSE)</f>
        <v>Asia</v>
      </c>
      <c r="M1723" s="6">
        <f>VLOOKUP(tblSalaries[[#This Row],[clean Country]],tblCountries[[Mapping]:[geo_latitude]],3,FALSE)</f>
        <v>79.718824157759499</v>
      </c>
      <c r="N1723" s="6">
        <f>VLOOKUP(tblSalaries[[#This Row],[clean Country]],tblCountries[[Mapping]:[geo_latitude]],4,FALSE)</f>
        <v>22.134914550529199</v>
      </c>
      <c r="O1723" s="6" t="s">
        <v>9</v>
      </c>
      <c r="P1723" s="6">
        <v>5</v>
      </c>
      <c r="Q1723" s="6" t="str">
        <f>IF(tblSalaries[[#This Row],[Years of Experience]]&lt;5,"&lt;5",IF(tblSalaries[[#This Row],[Years of Experience]]&lt;10,"&lt;10",IF(tblSalaries[[#This Row],[Years of Experience]]&lt;15,"&lt;15",IF(tblSalaries[[#This Row],[Years of Experience]]&lt;20,"&lt;20"," &gt;20"))))</f>
        <v>&lt;10</v>
      </c>
      <c r="R1723" s="14">
        <v>1706</v>
      </c>
      <c r="S1723" s="14">
        <f>VLOOKUP(tblSalaries[[#This Row],[clean Country]],Table3[[Country]:[GNI]],2,FALSE)</f>
        <v>3400</v>
      </c>
      <c r="T1723" s="18">
        <f>tblSalaries[[#This Row],[Salary in USD]]/tblSalaries[[#This Row],[PPP GNI]]</f>
        <v>1.6760392176416534</v>
      </c>
      <c r="U1723" s="27">
        <f>IF(ISNUMBER(VLOOKUP(tblSalaries[[#This Row],[clean Country]],calc!$B$22:$C$127,2,TRUE)),tblSalaries[[#This Row],[Salary in USD]],0.001)</f>
        <v>5698.5333399816218</v>
      </c>
    </row>
    <row r="1724" spans="2:21" ht="15" customHeight="1" x14ac:dyDescent="0.25">
      <c r="B1724" s="6" t="s">
        <v>3631</v>
      </c>
      <c r="C1724" s="7">
        <v>41064.788819444446</v>
      </c>
      <c r="D1724" s="8" t="s">
        <v>1798</v>
      </c>
      <c r="E1724" s="6">
        <v>320000</v>
      </c>
      <c r="F1724" s="6" t="s">
        <v>40</v>
      </c>
      <c r="G1724" s="9">
        <f>tblSalaries[[#This Row],[clean Salary (in local currency)]]*VLOOKUP(tblSalaries[[#This Row],[Currency]],tblXrate[],2,FALSE)</f>
        <v>5698.5333399816218</v>
      </c>
      <c r="H1724" s="6" t="s">
        <v>649</v>
      </c>
      <c r="I1724" s="6" t="s">
        <v>20</v>
      </c>
      <c r="J1724" s="6" t="s">
        <v>8</v>
      </c>
      <c r="K1724" s="6" t="str">
        <f>VLOOKUP(tblSalaries[[#This Row],[Where do you work]],tblCountries[[Actual]:[Mapping]],2,FALSE)</f>
        <v>India</v>
      </c>
      <c r="L1724" s="6" t="str">
        <f>VLOOKUP(tblSalaries[[#This Row],[clean Country]],tblCountries[[Mapping]:[Region]],2,FALSE)</f>
        <v>Asia</v>
      </c>
      <c r="M1724" s="6">
        <f>VLOOKUP(tblSalaries[[#This Row],[clean Country]],tblCountries[[Mapping]:[geo_latitude]],3,FALSE)</f>
        <v>79.718824157759499</v>
      </c>
      <c r="N1724" s="6">
        <f>VLOOKUP(tblSalaries[[#This Row],[clean Country]],tblCountries[[Mapping]:[geo_latitude]],4,FALSE)</f>
        <v>22.134914550529199</v>
      </c>
      <c r="O1724" s="6" t="s">
        <v>9</v>
      </c>
      <c r="P1724" s="6">
        <v>2.5</v>
      </c>
      <c r="Q1724" s="6" t="str">
        <f>IF(tblSalaries[[#This Row],[Years of Experience]]&lt;5,"&lt;5",IF(tblSalaries[[#This Row],[Years of Experience]]&lt;10,"&lt;10",IF(tblSalaries[[#This Row],[Years of Experience]]&lt;15,"&lt;15",IF(tblSalaries[[#This Row],[Years of Experience]]&lt;20,"&lt;20"," &gt;20"))))</f>
        <v>&lt;5</v>
      </c>
      <c r="R1724" s="14">
        <v>1707</v>
      </c>
      <c r="S1724" s="14">
        <f>VLOOKUP(tblSalaries[[#This Row],[clean Country]],Table3[[Country]:[GNI]],2,FALSE)</f>
        <v>3400</v>
      </c>
      <c r="T1724" s="18">
        <f>tblSalaries[[#This Row],[Salary in USD]]/tblSalaries[[#This Row],[PPP GNI]]</f>
        <v>1.6760392176416534</v>
      </c>
      <c r="U1724" s="27">
        <f>IF(ISNUMBER(VLOOKUP(tblSalaries[[#This Row],[clean Country]],calc!$B$22:$C$127,2,TRUE)),tblSalaries[[#This Row],[Salary in USD]],0.001)</f>
        <v>5698.5333399816218</v>
      </c>
    </row>
    <row r="1725" spans="2:21" ht="15" customHeight="1" x14ac:dyDescent="0.25">
      <c r="B1725" s="6" t="s">
        <v>3548</v>
      </c>
      <c r="C1725" s="7">
        <v>41061.234398148146</v>
      </c>
      <c r="D1725" s="8">
        <v>240000</v>
      </c>
      <c r="E1725" s="6">
        <v>240000</v>
      </c>
      <c r="F1725" s="6" t="s">
        <v>3951</v>
      </c>
      <c r="G1725" s="9">
        <f>tblSalaries[[#This Row],[clean Salary (in local currency)]]*VLOOKUP(tblSalaries[[#This Row],[Currency]],tblXrate[],2,FALSE)</f>
        <v>5689.2125418690484</v>
      </c>
      <c r="H1725" s="6" t="s">
        <v>1727</v>
      </c>
      <c r="I1725" s="6" t="s">
        <v>52</v>
      </c>
      <c r="J1725" s="6" t="s">
        <v>347</v>
      </c>
      <c r="K1725" s="6" t="str">
        <f>VLOOKUP(tblSalaries[[#This Row],[Where do you work]],tblCountries[[Actual]:[Mapping]],2,FALSE)</f>
        <v>Philippines</v>
      </c>
      <c r="L1725" s="6" t="str">
        <f>VLOOKUP(tblSalaries[[#This Row],[clean Country]],tblCountries[[Mapping]:[Region]],2,FALSE)</f>
        <v>Asia</v>
      </c>
      <c r="M1725" s="6">
        <f>VLOOKUP(tblSalaries[[#This Row],[clean Country]],tblCountries[[Mapping]:[geo_latitude]],3,FALSE)</f>
        <v>121.651388657575</v>
      </c>
      <c r="N1725" s="6">
        <f>VLOOKUP(tblSalaries[[#This Row],[clean Country]],tblCountries[[Mapping]:[geo_latitude]],4,FALSE)</f>
        <v>12.758380905622699</v>
      </c>
      <c r="O1725" s="6" t="s">
        <v>9</v>
      </c>
      <c r="P1725" s="6">
        <v>15</v>
      </c>
      <c r="Q1725" s="6" t="str">
        <f>IF(tblSalaries[[#This Row],[Years of Experience]]&lt;5,"&lt;5",IF(tblSalaries[[#This Row],[Years of Experience]]&lt;10,"&lt;10",IF(tblSalaries[[#This Row],[Years of Experience]]&lt;15,"&lt;15",IF(tblSalaries[[#This Row],[Years of Experience]]&lt;20,"&lt;20"," &gt;20"))))</f>
        <v>&lt;20</v>
      </c>
      <c r="R1725" s="14">
        <v>1708</v>
      </c>
      <c r="S1725" s="14">
        <f>VLOOKUP(tblSalaries[[#This Row],[clean Country]],Table3[[Country]:[GNI]],2,FALSE)</f>
        <v>3980</v>
      </c>
      <c r="T1725" s="18">
        <f>tblSalaries[[#This Row],[Salary in USD]]/tblSalaries[[#This Row],[PPP GNI]]</f>
        <v>1.4294503874042834</v>
      </c>
      <c r="U1725" s="27">
        <f>IF(ISNUMBER(VLOOKUP(tblSalaries[[#This Row],[clean Country]],calc!$B$22:$C$127,2,TRUE)),tblSalaries[[#This Row],[Salary in USD]],0.001)</f>
        <v>5689.2125418690484</v>
      </c>
    </row>
    <row r="1726" spans="2:21" ht="15" customHeight="1" x14ac:dyDescent="0.25">
      <c r="B1726" s="6" t="s">
        <v>3299</v>
      </c>
      <c r="C1726" s="7">
        <v>41058.659502314818</v>
      </c>
      <c r="D1726" s="8">
        <v>314000</v>
      </c>
      <c r="E1726" s="6">
        <v>314000</v>
      </c>
      <c r="F1726" s="6" t="s">
        <v>40</v>
      </c>
      <c r="G1726" s="9">
        <f>tblSalaries[[#This Row],[clean Salary (in local currency)]]*VLOOKUP(tblSalaries[[#This Row],[Currency]],tblXrate[],2,FALSE)</f>
        <v>5591.6858398569666</v>
      </c>
      <c r="H1726" s="6" t="s">
        <v>1484</v>
      </c>
      <c r="I1726" s="6" t="s">
        <v>52</v>
      </c>
      <c r="J1726" s="6" t="s">
        <v>8</v>
      </c>
      <c r="K1726" s="6" t="str">
        <f>VLOOKUP(tblSalaries[[#This Row],[Where do you work]],tblCountries[[Actual]:[Mapping]],2,FALSE)</f>
        <v>India</v>
      </c>
      <c r="L1726" s="6" t="str">
        <f>VLOOKUP(tblSalaries[[#This Row],[clean Country]],tblCountries[[Mapping]:[Region]],2,FALSE)</f>
        <v>Asia</v>
      </c>
      <c r="M1726" s="6">
        <f>VLOOKUP(tblSalaries[[#This Row],[clean Country]],tblCountries[[Mapping]:[geo_latitude]],3,FALSE)</f>
        <v>79.718824157759499</v>
      </c>
      <c r="N1726" s="6">
        <f>VLOOKUP(tblSalaries[[#This Row],[clean Country]],tblCountries[[Mapping]:[geo_latitude]],4,FALSE)</f>
        <v>22.134914550529199</v>
      </c>
      <c r="O1726" s="6" t="s">
        <v>25</v>
      </c>
      <c r="P1726" s="6">
        <v>0.1</v>
      </c>
      <c r="Q1726" s="6" t="str">
        <f>IF(tblSalaries[[#This Row],[Years of Experience]]&lt;5,"&lt;5",IF(tblSalaries[[#This Row],[Years of Experience]]&lt;10,"&lt;10",IF(tblSalaries[[#This Row],[Years of Experience]]&lt;15,"&lt;15",IF(tblSalaries[[#This Row],[Years of Experience]]&lt;20,"&lt;20"," &gt;20"))))</f>
        <v>&lt;5</v>
      </c>
      <c r="R1726" s="14">
        <v>1709</v>
      </c>
      <c r="S1726" s="14">
        <f>VLOOKUP(tblSalaries[[#This Row],[clean Country]],Table3[[Country]:[GNI]],2,FALSE)</f>
        <v>3400</v>
      </c>
      <c r="T1726" s="18">
        <f>tblSalaries[[#This Row],[Salary in USD]]/tblSalaries[[#This Row],[PPP GNI]]</f>
        <v>1.6446134823108725</v>
      </c>
      <c r="U1726" s="27">
        <f>IF(ISNUMBER(VLOOKUP(tblSalaries[[#This Row],[clean Country]],calc!$B$22:$C$127,2,TRUE)),tblSalaries[[#This Row],[Salary in USD]],0.001)</f>
        <v>5591.6858398569666</v>
      </c>
    </row>
    <row r="1727" spans="2:21" ht="15" customHeight="1" x14ac:dyDescent="0.25">
      <c r="B1727" s="6" t="s">
        <v>2648</v>
      </c>
      <c r="C1727" s="7">
        <v>41055.513969907406</v>
      </c>
      <c r="D1727" s="8">
        <v>450</v>
      </c>
      <c r="E1727" s="6">
        <v>5400</v>
      </c>
      <c r="F1727" s="6" t="s">
        <v>6</v>
      </c>
      <c r="G1727" s="9">
        <f>tblSalaries[[#This Row],[clean Salary (in local currency)]]*VLOOKUP(tblSalaries[[#This Row],[Currency]],tblXrate[],2,FALSE)</f>
        <v>5400</v>
      </c>
      <c r="H1727" s="6" t="s">
        <v>635</v>
      </c>
      <c r="I1727" s="6" t="s">
        <v>52</v>
      </c>
      <c r="J1727" s="6" t="s">
        <v>8</v>
      </c>
      <c r="K1727" s="6" t="str">
        <f>VLOOKUP(tblSalaries[[#This Row],[Where do you work]],tblCountries[[Actual]:[Mapping]],2,FALSE)</f>
        <v>India</v>
      </c>
      <c r="L1727" s="6" t="str">
        <f>VLOOKUP(tblSalaries[[#This Row],[clean Country]],tblCountries[[Mapping]:[Region]],2,FALSE)</f>
        <v>Asia</v>
      </c>
      <c r="M1727" s="6">
        <f>VLOOKUP(tblSalaries[[#This Row],[clean Country]],tblCountries[[Mapping]:[geo_latitude]],3,FALSE)</f>
        <v>79.718824157759499</v>
      </c>
      <c r="N1727" s="6">
        <f>VLOOKUP(tblSalaries[[#This Row],[clean Country]],tblCountries[[Mapping]:[geo_latitude]],4,FALSE)</f>
        <v>22.134914550529199</v>
      </c>
      <c r="O1727" s="6" t="s">
        <v>13</v>
      </c>
      <c r="P1727" s="6">
        <v>3</v>
      </c>
      <c r="Q1727" s="6" t="str">
        <f>IF(tblSalaries[[#This Row],[Years of Experience]]&lt;5,"&lt;5",IF(tblSalaries[[#This Row],[Years of Experience]]&lt;10,"&lt;10",IF(tblSalaries[[#This Row],[Years of Experience]]&lt;15,"&lt;15",IF(tblSalaries[[#This Row],[Years of Experience]]&lt;20,"&lt;20"," &gt;20"))))</f>
        <v>&lt;5</v>
      </c>
      <c r="R1727" s="14">
        <v>1710</v>
      </c>
      <c r="S1727" s="14">
        <f>VLOOKUP(tblSalaries[[#This Row],[clean Country]],Table3[[Country]:[GNI]],2,FALSE)</f>
        <v>3400</v>
      </c>
      <c r="T1727" s="18">
        <f>tblSalaries[[#This Row],[Salary in USD]]/tblSalaries[[#This Row],[PPP GNI]]</f>
        <v>1.588235294117647</v>
      </c>
      <c r="U1727" s="27">
        <f>IF(ISNUMBER(VLOOKUP(tblSalaries[[#This Row],[clean Country]],calc!$B$22:$C$127,2,TRUE)),tblSalaries[[#This Row],[Salary in USD]],0.001)</f>
        <v>5400</v>
      </c>
    </row>
    <row r="1728" spans="2:21" ht="15" customHeight="1" x14ac:dyDescent="0.25">
      <c r="B1728" s="6" t="s">
        <v>2406</v>
      </c>
      <c r="C1728" s="7">
        <v>41055.089004629626</v>
      </c>
      <c r="D1728" s="8">
        <v>300000</v>
      </c>
      <c r="E1728" s="6">
        <v>300000</v>
      </c>
      <c r="F1728" s="6" t="s">
        <v>40</v>
      </c>
      <c r="G1728" s="9">
        <f>tblSalaries[[#This Row],[clean Salary (in local currency)]]*VLOOKUP(tblSalaries[[#This Row],[Currency]],tblXrate[],2,FALSE)</f>
        <v>5342.3750062327708</v>
      </c>
      <c r="H1728" s="6" t="s">
        <v>490</v>
      </c>
      <c r="I1728" s="6" t="s">
        <v>279</v>
      </c>
      <c r="J1728" s="6" t="s">
        <v>8</v>
      </c>
      <c r="K1728" s="6" t="str">
        <f>VLOOKUP(tblSalaries[[#This Row],[Where do you work]],tblCountries[[Actual]:[Mapping]],2,FALSE)</f>
        <v>India</v>
      </c>
      <c r="L1728" s="6" t="str">
        <f>VLOOKUP(tblSalaries[[#This Row],[clean Country]],tblCountries[[Mapping]:[Region]],2,FALSE)</f>
        <v>Asia</v>
      </c>
      <c r="M1728" s="6">
        <f>VLOOKUP(tblSalaries[[#This Row],[clean Country]],tblCountries[[Mapping]:[geo_latitude]],3,FALSE)</f>
        <v>79.718824157759499</v>
      </c>
      <c r="N1728" s="6">
        <f>VLOOKUP(tblSalaries[[#This Row],[clean Country]],tblCountries[[Mapping]:[geo_latitude]],4,FALSE)</f>
        <v>22.134914550529199</v>
      </c>
      <c r="O1728" s="6" t="s">
        <v>25</v>
      </c>
      <c r="P1728" s="6"/>
      <c r="Q1728" s="6" t="str">
        <f>IF(tblSalaries[[#This Row],[Years of Experience]]&lt;5,"&lt;5",IF(tblSalaries[[#This Row],[Years of Experience]]&lt;10,"&lt;10",IF(tblSalaries[[#This Row],[Years of Experience]]&lt;15,"&lt;15",IF(tblSalaries[[#This Row],[Years of Experience]]&lt;20,"&lt;20"," &gt;20"))))</f>
        <v>&lt;5</v>
      </c>
      <c r="R1728" s="14">
        <v>1711</v>
      </c>
      <c r="S1728" s="14">
        <f>VLOOKUP(tblSalaries[[#This Row],[clean Country]],Table3[[Country]:[GNI]],2,FALSE)</f>
        <v>3400</v>
      </c>
      <c r="T1728" s="18">
        <f>tblSalaries[[#This Row],[Salary in USD]]/tblSalaries[[#This Row],[PPP GNI]]</f>
        <v>1.5712867665390502</v>
      </c>
      <c r="U1728" s="27">
        <f>IF(ISNUMBER(VLOOKUP(tblSalaries[[#This Row],[clean Country]],calc!$B$22:$C$127,2,TRUE)),tblSalaries[[#This Row],[Salary in USD]],0.001)</f>
        <v>5342.3750062327708</v>
      </c>
    </row>
    <row r="1729" spans="2:21" ht="15" customHeight="1" x14ac:dyDescent="0.25">
      <c r="B1729" s="6" t="s">
        <v>2442</v>
      </c>
      <c r="C1729" s="7">
        <v>41055.11273148148</v>
      </c>
      <c r="D1729" s="8" t="s">
        <v>534</v>
      </c>
      <c r="E1729" s="6">
        <v>300000</v>
      </c>
      <c r="F1729" s="6" t="s">
        <v>40</v>
      </c>
      <c r="G1729" s="9">
        <f>tblSalaries[[#This Row],[clean Salary (in local currency)]]*VLOOKUP(tblSalaries[[#This Row],[Currency]],tblXrate[],2,FALSE)</f>
        <v>5342.3750062327708</v>
      </c>
      <c r="H1729" s="6" t="s">
        <v>535</v>
      </c>
      <c r="I1729" s="6" t="s">
        <v>52</v>
      </c>
      <c r="J1729" s="6" t="s">
        <v>8</v>
      </c>
      <c r="K1729" s="6" t="str">
        <f>VLOOKUP(tblSalaries[[#This Row],[Where do you work]],tblCountries[[Actual]:[Mapping]],2,FALSE)</f>
        <v>India</v>
      </c>
      <c r="L1729" s="6" t="str">
        <f>VLOOKUP(tblSalaries[[#This Row],[clean Country]],tblCountries[[Mapping]:[Region]],2,FALSE)</f>
        <v>Asia</v>
      </c>
      <c r="M1729" s="6">
        <f>VLOOKUP(tblSalaries[[#This Row],[clean Country]],tblCountries[[Mapping]:[geo_latitude]],3,FALSE)</f>
        <v>79.718824157759499</v>
      </c>
      <c r="N1729" s="6">
        <f>VLOOKUP(tblSalaries[[#This Row],[clean Country]],tblCountries[[Mapping]:[geo_latitude]],4,FALSE)</f>
        <v>22.134914550529199</v>
      </c>
      <c r="O1729" s="6" t="s">
        <v>9</v>
      </c>
      <c r="P1729" s="6"/>
      <c r="Q1729" s="6" t="str">
        <f>IF(tblSalaries[[#This Row],[Years of Experience]]&lt;5,"&lt;5",IF(tblSalaries[[#This Row],[Years of Experience]]&lt;10,"&lt;10",IF(tblSalaries[[#This Row],[Years of Experience]]&lt;15,"&lt;15",IF(tblSalaries[[#This Row],[Years of Experience]]&lt;20,"&lt;20"," &gt;20"))))</f>
        <v>&lt;5</v>
      </c>
      <c r="R1729" s="14">
        <v>1712</v>
      </c>
      <c r="S1729" s="14">
        <f>VLOOKUP(tblSalaries[[#This Row],[clean Country]],Table3[[Country]:[GNI]],2,FALSE)</f>
        <v>3400</v>
      </c>
      <c r="T1729" s="18">
        <f>tblSalaries[[#This Row],[Salary in USD]]/tblSalaries[[#This Row],[PPP GNI]]</f>
        <v>1.5712867665390502</v>
      </c>
      <c r="U1729" s="27">
        <f>IF(ISNUMBER(VLOOKUP(tblSalaries[[#This Row],[clean Country]],calc!$B$22:$C$127,2,TRUE)),tblSalaries[[#This Row],[Salary in USD]],0.001)</f>
        <v>5342.3750062327708</v>
      </c>
    </row>
    <row r="1730" spans="2:21" ht="15" customHeight="1" x14ac:dyDescent="0.25">
      <c r="B1730" s="6" t="s">
        <v>2633</v>
      </c>
      <c r="C1730" s="7">
        <v>41055.485972222225</v>
      </c>
      <c r="D1730" s="8" t="s">
        <v>736</v>
      </c>
      <c r="E1730" s="6">
        <v>300000</v>
      </c>
      <c r="F1730" s="6" t="s">
        <v>40</v>
      </c>
      <c r="G1730" s="9">
        <f>tblSalaries[[#This Row],[clean Salary (in local currency)]]*VLOOKUP(tblSalaries[[#This Row],[Currency]],tblXrate[],2,FALSE)</f>
        <v>5342.3750062327708</v>
      </c>
      <c r="H1730" s="6" t="s">
        <v>737</v>
      </c>
      <c r="I1730" s="6" t="s">
        <v>279</v>
      </c>
      <c r="J1730" s="6" t="s">
        <v>8</v>
      </c>
      <c r="K1730" s="6" t="str">
        <f>VLOOKUP(tblSalaries[[#This Row],[Where do you work]],tblCountries[[Actual]:[Mapping]],2,FALSE)</f>
        <v>India</v>
      </c>
      <c r="L1730" s="6" t="str">
        <f>VLOOKUP(tblSalaries[[#This Row],[clean Country]],tblCountries[[Mapping]:[Region]],2,FALSE)</f>
        <v>Asia</v>
      </c>
      <c r="M1730" s="6">
        <f>VLOOKUP(tblSalaries[[#This Row],[clean Country]],tblCountries[[Mapping]:[geo_latitude]],3,FALSE)</f>
        <v>79.718824157759499</v>
      </c>
      <c r="N1730" s="6">
        <f>VLOOKUP(tblSalaries[[#This Row],[clean Country]],tblCountries[[Mapping]:[geo_latitude]],4,FALSE)</f>
        <v>22.134914550529199</v>
      </c>
      <c r="O1730" s="6" t="s">
        <v>13</v>
      </c>
      <c r="P1730" s="6">
        <v>2</v>
      </c>
      <c r="Q1730" s="6" t="str">
        <f>IF(tblSalaries[[#This Row],[Years of Experience]]&lt;5,"&lt;5",IF(tblSalaries[[#This Row],[Years of Experience]]&lt;10,"&lt;10",IF(tblSalaries[[#This Row],[Years of Experience]]&lt;15,"&lt;15",IF(tblSalaries[[#This Row],[Years of Experience]]&lt;20,"&lt;20"," &gt;20"))))</f>
        <v>&lt;5</v>
      </c>
      <c r="R1730" s="14">
        <v>1713</v>
      </c>
      <c r="S1730" s="14">
        <f>VLOOKUP(tblSalaries[[#This Row],[clean Country]],Table3[[Country]:[GNI]],2,FALSE)</f>
        <v>3400</v>
      </c>
      <c r="T1730" s="18">
        <f>tblSalaries[[#This Row],[Salary in USD]]/tblSalaries[[#This Row],[PPP GNI]]</f>
        <v>1.5712867665390502</v>
      </c>
      <c r="U1730" s="27">
        <f>IF(ISNUMBER(VLOOKUP(tblSalaries[[#This Row],[clean Country]],calc!$B$22:$C$127,2,TRUE)),tblSalaries[[#This Row],[Salary in USD]],0.001)</f>
        <v>5342.3750062327708</v>
      </c>
    </row>
    <row r="1731" spans="2:21" ht="15" customHeight="1" x14ac:dyDescent="0.25">
      <c r="B1731" s="6" t="s">
        <v>2638</v>
      </c>
      <c r="C1731" s="7">
        <v>41055.491412037038</v>
      </c>
      <c r="D1731" s="8" t="s">
        <v>742</v>
      </c>
      <c r="E1731" s="6">
        <v>300000</v>
      </c>
      <c r="F1731" s="6" t="s">
        <v>40</v>
      </c>
      <c r="G1731" s="9">
        <f>tblSalaries[[#This Row],[clean Salary (in local currency)]]*VLOOKUP(tblSalaries[[#This Row],[Currency]],tblXrate[],2,FALSE)</f>
        <v>5342.3750062327708</v>
      </c>
      <c r="H1731" s="6" t="s">
        <v>360</v>
      </c>
      <c r="I1731" s="6" t="s">
        <v>3999</v>
      </c>
      <c r="J1731" s="6" t="s">
        <v>8</v>
      </c>
      <c r="K1731" s="6" t="str">
        <f>VLOOKUP(tblSalaries[[#This Row],[Where do you work]],tblCountries[[Actual]:[Mapping]],2,FALSE)</f>
        <v>India</v>
      </c>
      <c r="L1731" s="6" t="str">
        <f>VLOOKUP(tblSalaries[[#This Row],[clean Country]],tblCountries[[Mapping]:[Region]],2,FALSE)</f>
        <v>Asia</v>
      </c>
      <c r="M1731" s="6">
        <f>VLOOKUP(tblSalaries[[#This Row],[clean Country]],tblCountries[[Mapping]:[geo_latitude]],3,FALSE)</f>
        <v>79.718824157759499</v>
      </c>
      <c r="N1731" s="6">
        <f>VLOOKUP(tblSalaries[[#This Row],[clean Country]],tblCountries[[Mapping]:[geo_latitude]],4,FALSE)</f>
        <v>22.134914550529199</v>
      </c>
      <c r="O1731" s="6" t="s">
        <v>9</v>
      </c>
      <c r="P1731" s="6">
        <v>1</v>
      </c>
      <c r="Q1731" s="6" t="str">
        <f>IF(tblSalaries[[#This Row],[Years of Experience]]&lt;5,"&lt;5",IF(tblSalaries[[#This Row],[Years of Experience]]&lt;10,"&lt;10",IF(tblSalaries[[#This Row],[Years of Experience]]&lt;15,"&lt;15",IF(tblSalaries[[#This Row],[Years of Experience]]&lt;20,"&lt;20"," &gt;20"))))</f>
        <v>&lt;5</v>
      </c>
      <c r="R1731" s="14">
        <v>1714</v>
      </c>
      <c r="S1731" s="14">
        <f>VLOOKUP(tblSalaries[[#This Row],[clean Country]],Table3[[Country]:[GNI]],2,FALSE)</f>
        <v>3400</v>
      </c>
      <c r="T1731" s="18">
        <f>tblSalaries[[#This Row],[Salary in USD]]/tblSalaries[[#This Row],[PPP GNI]]</f>
        <v>1.5712867665390502</v>
      </c>
      <c r="U1731" s="27">
        <f>IF(ISNUMBER(VLOOKUP(tblSalaries[[#This Row],[clean Country]],calc!$B$22:$C$127,2,TRUE)),tblSalaries[[#This Row],[Salary in USD]],0.001)</f>
        <v>5342.3750062327708</v>
      </c>
    </row>
    <row r="1732" spans="2:21" ht="15" customHeight="1" x14ac:dyDescent="0.25">
      <c r="B1732" s="6" t="s">
        <v>2657</v>
      </c>
      <c r="C1732" s="7">
        <v>41055.523472222223</v>
      </c>
      <c r="D1732" s="8" t="s">
        <v>736</v>
      </c>
      <c r="E1732" s="6">
        <v>300000</v>
      </c>
      <c r="F1732" s="6" t="s">
        <v>40</v>
      </c>
      <c r="G1732" s="9">
        <f>tblSalaries[[#This Row],[clean Salary (in local currency)]]*VLOOKUP(tblSalaries[[#This Row],[Currency]],tblXrate[],2,FALSE)</f>
        <v>5342.3750062327708</v>
      </c>
      <c r="H1732" s="6" t="s">
        <v>763</v>
      </c>
      <c r="I1732" s="6" t="s">
        <v>20</v>
      </c>
      <c r="J1732" s="6" t="s">
        <v>8</v>
      </c>
      <c r="K1732" s="6" t="str">
        <f>VLOOKUP(tblSalaries[[#This Row],[Where do you work]],tblCountries[[Actual]:[Mapping]],2,FALSE)</f>
        <v>India</v>
      </c>
      <c r="L1732" s="6" t="str">
        <f>VLOOKUP(tblSalaries[[#This Row],[clean Country]],tblCountries[[Mapping]:[Region]],2,FALSE)</f>
        <v>Asia</v>
      </c>
      <c r="M1732" s="6">
        <f>VLOOKUP(tblSalaries[[#This Row],[clean Country]],tblCountries[[Mapping]:[geo_latitude]],3,FALSE)</f>
        <v>79.718824157759499</v>
      </c>
      <c r="N1732" s="6">
        <f>VLOOKUP(tblSalaries[[#This Row],[clean Country]],tblCountries[[Mapping]:[geo_latitude]],4,FALSE)</f>
        <v>22.134914550529199</v>
      </c>
      <c r="O1732" s="6" t="s">
        <v>9</v>
      </c>
      <c r="P1732" s="6">
        <v>4.5</v>
      </c>
      <c r="Q1732" s="6" t="str">
        <f>IF(tblSalaries[[#This Row],[Years of Experience]]&lt;5,"&lt;5",IF(tblSalaries[[#This Row],[Years of Experience]]&lt;10,"&lt;10",IF(tblSalaries[[#This Row],[Years of Experience]]&lt;15,"&lt;15",IF(tblSalaries[[#This Row],[Years of Experience]]&lt;20,"&lt;20"," &gt;20"))))</f>
        <v>&lt;5</v>
      </c>
      <c r="R1732" s="14">
        <v>1715</v>
      </c>
      <c r="S1732" s="14">
        <f>VLOOKUP(tblSalaries[[#This Row],[clean Country]],Table3[[Country]:[GNI]],2,FALSE)</f>
        <v>3400</v>
      </c>
      <c r="T1732" s="18">
        <f>tblSalaries[[#This Row],[Salary in USD]]/tblSalaries[[#This Row],[PPP GNI]]</f>
        <v>1.5712867665390502</v>
      </c>
      <c r="U1732" s="27">
        <f>IF(ISNUMBER(VLOOKUP(tblSalaries[[#This Row],[clean Country]],calc!$B$22:$C$127,2,TRUE)),tblSalaries[[#This Row],[Salary in USD]],0.001)</f>
        <v>5342.3750062327708</v>
      </c>
    </row>
    <row r="1733" spans="2:21" ht="15" customHeight="1" x14ac:dyDescent="0.25">
      <c r="B1733" s="6" t="s">
        <v>2684</v>
      </c>
      <c r="C1733" s="7">
        <v>41055.557442129626</v>
      </c>
      <c r="D1733" s="8">
        <v>300000</v>
      </c>
      <c r="E1733" s="6">
        <v>300000</v>
      </c>
      <c r="F1733" s="6" t="s">
        <v>40</v>
      </c>
      <c r="G1733" s="9">
        <f>tblSalaries[[#This Row],[clean Salary (in local currency)]]*VLOOKUP(tblSalaries[[#This Row],[Currency]],tblXrate[],2,FALSE)</f>
        <v>5342.3750062327708</v>
      </c>
      <c r="H1733" s="6" t="s">
        <v>792</v>
      </c>
      <c r="I1733" s="6" t="s">
        <v>52</v>
      </c>
      <c r="J1733" s="6" t="s">
        <v>8</v>
      </c>
      <c r="K1733" s="6" t="str">
        <f>VLOOKUP(tblSalaries[[#This Row],[Where do you work]],tblCountries[[Actual]:[Mapping]],2,FALSE)</f>
        <v>India</v>
      </c>
      <c r="L1733" s="6" t="str">
        <f>VLOOKUP(tblSalaries[[#This Row],[clean Country]],tblCountries[[Mapping]:[Region]],2,FALSE)</f>
        <v>Asia</v>
      </c>
      <c r="M1733" s="6">
        <f>VLOOKUP(tblSalaries[[#This Row],[clean Country]],tblCountries[[Mapping]:[geo_latitude]],3,FALSE)</f>
        <v>79.718824157759499</v>
      </c>
      <c r="N1733" s="6">
        <f>VLOOKUP(tblSalaries[[#This Row],[clean Country]],tblCountries[[Mapping]:[geo_latitude]],4,FALSE)</f>
        <v>22.134914550529199</v>
      </c>
      <c r="O1733" s="6" t="s">
        <v>18</v>
      </c>
      <c r="P1733" s="6">
        <v>3</v>
      </c>
      <c r="Q1733" s="6" t="str">
        <f>IF(tblSalaries[[#This Row],[Years of Experience]]&lt;5,"&lt;5",IF(tblSalaries[[#This Row],[Years of Experience]]&lt;10,"&lt;10",IF(tblSalaries[[#This Row],[Years of Experience]]&lt;15,"&lt;15",IF(tblSalaries[[#This Row],[Years of Experience]]&lt;20,"&lt;20"," &gt;20"))))</f>
        <v>&lt;5</v>
      </c>
      <c r="R1733" s="14">
        <v>1716</v>
      </c>
      <c r="S1733" s="14">
        <f>VLOOKUP(tblSalaries[[#This Row],[clean Country]],Table3[[Country]:[GNI]],2,FALSE)</f>
        <v>3400</v>
      </c>
      <c r="T1733" s="18">
        <f>tblSalaries[[#This Row],[Salary in USD]]/tblSalaries[[#This Row],[PPP GNI]]</f>
        <v>1.5712867665390502</v>
      </c>
      <c r="U1733" s="27">
        <f>IF(ISNUMBER(VLOOKUP(tblSalaries[[#This Row],[clean Country]],calc!$B$22:$C$127,2,TRUE)),tblSalaries[[#This Row],[Salary in USD]],0.001)</f>
        <v>5342.3750062327708</v>
      </c>
    </row>
    <row r="1734" spans="2:21" ht="15" customHeight="1" x14ac:dyDescent="0.25">
      <c r="B1734" s="6" t="s">
        <v>2694</v>
      </c>
      <c r="C1734" s="7">
        <v>41055.572835648149</v>
      </c>
      <c r="D1734" s="8" t="s">
        <v>806</v>
      </c>
      <c r="E1734" s="6">
        <v>300000</v>
      </c>
      <c r="F1734" s="6" t="s">
        <v>40</v>
      </c>
      <c r="G1734" s="9">
        <f>tblSalaries[[#This Row],[clean Salary (in local currency)]]*VLOOKUP(tblSalaries[[#This Row],[Currency]],tblXrate[],2,FALSE)</f>
        <v>5342.3750062327708</v>
      </c>
      <c r="H1734" s="6" t="s">
        <v>20</v>
      </c>
      <c r="I1734" s="6" t="s">
        <v>20</v>
      </c>
      <c r="J1734" s="6" t="s">
        <v>8</v>
      </c>
      <c r="K1734" s="6" t="str">
        <f>VLOOKUP(tblSalaries[[#This Row],[Where do you work]],tblCountries[[Actual]:[Mapping]],2,FALSE)</f>
        <v>India</v>
      </c>
      <c r="L1734" s="6" t="str">
        <f>VLOOKUP(tblSalaries[[#This Row],[clean Country]],tblCountries[[Mapping]:[Region]],2,FALSE)</f>
        <v>Asia</v>
      </c>
      <c r="M1734" s="6">
        <f>VLOOKUP(tblSalaries[[#This Row],[clean Country]],tblCountries[[Mapping]:[geo_latitude]],3,FALSE)</f>
        <v>79.718824157759499</v>
      </c>
      <c r="N1734" s="6">
        <f>VLOOKUP(tblSalaries[[#This Row],[clean Country]],tblCountries[[Mapping]:[geo_latitude]],4,FALSE)</f>
        <v>22.134914550529199</v>
      </c>
      <c r="O1734" s="6" t="s">
        <v>13</v>
      </c>
      <c r="P1734" s="6">
        <v>7</v>
      </c>
      <c r="Q1734" s="6" t="str">
        <f>IF(tblSalaries[[#This Row],[Years of Experience]]&lt;5,"&lt;5",IF(tblSalaries[[#This Row],[Years of Experience]]&lt;10,"&lt;10",IF(tblSalaries[[#This Row],[Years of Experience]]&lt;15,"&lt;15",IF(tblSalaries[[#This Row],[Years of Experience]]&lt;20,"&lt;20"," &gt;20"))))</f>
        <v>&lt;10</v>
      </c>
      <c r="R1734" s="14">
        <v>1717</v>
      </c>
      <c r="S1734" s="14">
        <f>VLOOKUP(tblSalaries[[#This Row],[clean Country]],Table3[[Country]:[GNI]],2,FALSE)</f>
        <v>3400</v>
      </c>
      <c r="T1734" s="18">
        <f>tblSalaries[[#This Row],[Salary in USD]]/tblSalaries[[#This Row],[PPP GNI]]</f>
        <v>1.5712867665390502</v>
      </c>
      <c r="U1734" s="27">
        <f>IF(ISNUMBER(VLOOKUP(tblSalaries[[#This Row],[clean Country]],calc!$B$22:$C$127,2,TRUE)),tblSalaries[[#This Row],[Salary in USD]],0.001)</f>
        <v>5342.3750062327708</v>
      </c>
    </row>
    <row r="1735" spans="2:21" ht="15" customHeight="1" x14ac:dyDescent="0.25">
      <c r="B1735" s="6" t="s">
        <v>2766</v>
      </c>
      <c r="C1735" s="7">
        <v>41055.74255787037</v>
      </c>
      <c r="D1735" s="8" t="s">
        <v>534</v>
      </c>
      <c r="E1735" s="6">
        <v>300000</v>
      </c>
      <c r="F1735" s="6" t="s">
        <v>40</v>
      </c>
      <c r="G1735" s="9">
        <f>tblSalaries[[#This Row],[clean Salary (in local currency)]]*VLOOKUP(tblSalaries[[#This Row],[Currency]],tblXrate[],2,FALSE)</f>
        <v>5342.3750062327708</v>
      </c>
      <c r="H1735" s="6" t="s">
        <v>891</v>
      </c>
      <c r="I1735" s="6" t="s">
        <v>488</v>
      </c>
      <c r="J1735" s="6" t="s">
        <v>8</v>
      </c>
      <c r="K1735" s="6" t="str">
        <f>VLOOKUP(tblSalaries[[#This Row],[Where do you work]],tblCountries[[Actual]:[Mapping]],2,FALSE)</f>
        <v>India</v>
      </c>
      <c r="L1735" s="6" t="str">
        <f>VLOOKUP(tblSalaries[[#This Row],[clean Country]],tblCountries[[Mapping]:[Region]],2,FALSE)</f>
        <v>Asia</v>
      </c>
      <c r="M1735" s="6">
        <f>VLOOKUP(tblSalaries[[#This Row],[clean Country]],tblCountries[[Mapping]:[geo_latitude]],3,FALSE)</f>
        <v>79.718824157759499</v>
      </c>
      <c r="N1735" s="6">
        <f>VLOOKUP(tblSalaries[[#This Row],[clean Country]],tblCountries[[Mapping]:[geo_latitude]],4,FALSE)</f>
        <v>22.134914550529199</v>
      </c>
      <c r="O1735" s="6" t="s">
        <v>13</v>
      </c>
      <c r="P1735" s="6">
        <v>4</v>
      </c>
      <c r="Q1735" s="6" t="str">
        <f>IF(tblSalaries[[#This Row],[Years of Experience]]&lt;5,"&lt;5",IF(tblSalaries[[#This Row],[Years of Experience]]&lt;10,"&lt;10",IF(tblSalaries[[#This Row],[Years of Experience]]&lt;15,"&lt;15",IF(tblSalaries[[#This Row],[Years of Experience]]&lt;20,"&lt;20"," &gt;20"))))</f>
        <v>&lt;5</v>
      </c>
      <c r="R1735" s="14">
        <v>1718</v>
      </c>
      <c r="S1735" s="14">
        <f>VLOOKUP(tblSalaries[[#This Row],[clean Country]],Table3[[Country]:[GNI]],2,FALSE)</f>
        <v>3400</v>
      </c>
      <c r="T1735" s="18">
        <f>tblSalaries[[#This Row],[Salary in USD]]/tblSalaries[[#This Row],[PPP GNI]]</f>
        <v>1.5712867665390502</v>
      </c>
      <c r="U1735" s="27">
        <f>IF(ISNUMBER(VLOOKUP(tblSalaries[[#This Row],[clean Country]],calc!$B$22:$C$127,2,TRUE)),tblSalaries[[#This Row],[Salary in USD]],0.001)</f>
        <v>5342.3750062327708</v>
      </c>
    </row>
    <row r="1736" spans="2:21" ht="15" customHeight="1" x14ac:dyDescent="0.25">
      <c r="B1736" s="6" t="s">
        <v>2871</v>
      </c>
      <c r="C1736" s="7">
        <v>41056.52447916667</v>
      </c>
      <c r="D1736" s="8" t="s">
        <v>1012</v>
      </c>
      <c r="E1736" s="6">
        <v>300000</v>
      </c>
      <c r="F1736" s="6" t="s">
        <v>40</v>
      </c>
      <c r="G1736" s="9">
        <f>tblSalaries[[#This Row],[clean Salary (in local currency)]]*VLOOKUP(tblSalaries[[#This Row],[Currency]],tblXrate[],2,FALSE)</f>
        <v>5342.3750062327708</v>
      </c>
      <c r="H1736" s="6" t="s">
        <v>1013</v>
      </c>
      <c r="I1736" s="6" t="s">
        <v>20</v>
      </c>
      <c r="J1736" s="6" t="s">
        <v>8</v>
      </c>
      <c r="K1736" s="6" t="str">
        <f>VLOOKUP(tblSalaries[[#This Row],[Where do you work]],tblCountries[[Actual]:[Mapping]],2,FALSE)</f>
        <v>India</v>
      </c>
      <c r="L1736" s="6" t="str">
        <f>VLOOKUP(tblSalaries[[#This Row],[clean Country]],tblCountries[[Mapping]:[Region]],2,FALSE)</f>
        <v>Asia</v>
      </c>
      <c r="M1736" s="6">
        <f>VLOOKUP(tblSalaries[[#This Row],[clean Country]],tblCountries[[Mapping]:[geo_latitude]],3,FALSE)</f>
        <v>79.718824157759499</v>
      </c>
      <c r="N1736" s="6">
        <f>VLOOKUP(tblSalaries[[#This Row],[clean Country]],tblCountries[[Mapping]:[geo_latitude]],4,FALSE)</f>
        <v>22.134914550529199</v>
      </c>
      <c r="O1736" s="6" t="s">
        <v>25</v>
      </c>
      <c r="P1736" s="6">
        <v>10</v>
      </c>
      <c r="Q1736" s="6" t="str">
        <f>IF(tblSalaries[[#This Row],[Years of Experience]]&lt;5,"&lt;5",IF(tblSalaries[[#This Row],[Years of Experience]]&lt;10,"&lt;10",IF(tblSalaries[[#This Row],[Years of Experience]]&lt;15,"&lt;15",IF(tblSalaries[[#This Row],[Years of Experience]]&lt;20,"&lt;20"," &gt;20"))))</f>
        <v>&lt;15</v>
      </c>
      <c r="R1736" s="14">
        <v>1719</v>
      </c>
      <c r="S1736" s="14">
        <f>VLOOKUP(tblSalaries[[#This Row],[clean Country]],Table3[[Country]:[GNI]],2,FALSE)</f>
        <v>3400</v>
      </c>
      <c r="T1736" s="18">
        <f>tblSalaries[[#This Row],[Salary in USD]]/tblSalaries[[#This Row],[PPP GNI]]</f>
        <v>1.5712867665390502</v>
      </c>
      <c r="U1736" s="27">
        <f>IF(ISNUMBER(VLOOKUP(tblSalaries[[#This Row],[clean Country]],calc!$B$22:$C$127,2,TRUE)),tblSalaries[[#This Row],[Salary in USD]],0.001)</f>
        <v>5342.3750062327708</v>
      </c>
    </row>
    <row r="1737" spans="2:21" ht="15" customHeight="1" x14ac:dyDescent="0.25">
      <c r="B1737" s="6" t="s">
        <v>2908</v>
      </c>
      <c r="C1737" s="7">
        <v>41056.773506944446</v>
      </c>
      <c r="D1737" s="8" t="s">
        <v>1057</v>
      </c>
      <c r="E1737" s="6">
        <v>300000</v>
      </c>
      <c r="F1737" s="6" t="s">
        <v>40</v>
      </c>
      <c r="G1737" s="9">
        <f>tblSalaries[[#This Row],[clean Salary (in local currency)]]*VLOOKUP(tblSalaries[[#This Row],[Currency]],tblXrate[],2,FALSE)</f>
        <v>5342.3750062327708</v>
      </c>
      <c r="H1737" s="6" t="s">
        <v>1058</v>
      </c>
      <c r="I1737" s="6" t="s">
        <v>20</v>
      </c>
      <c r="J1737" s="6" t="s">
        <v>8</v>
      </c>
      <c r="K1737" s="6" t="str">
        <f>VLOOKUP(tblSalaries[[#This Row],[Where do you work]],tblCountries[[Actual]:[Mapping]],2,FALSE)</f>
        <v>India</v>
      </c>
      <c r="L1737" s="6" t="str">
        <f>VLOOKUP(tblSalaries[[#This Row],[clean Country]],tblCountries[[Mapping]:[Region]],2,FALSE)</f>
        <v>Asia</v>
      </c>
      <c r="M1737" s="6">
        <f>VLOOKUP(tblSalaries[[#This Row],[clean Country]],tblCountries[[Mapping]:[geo_latitude]],3,FALSE)</f>
        <v>79.718824157759499</v>
      </c>
      <c r="N1737" s="6">
        <f>VLOOKUP(tblSalaries[[#This Row],[clean Country]],tblCountries[[Mapping]:[geo_latitude]],4,FALSE)</f>
        <v>22.134914550529199</v>
      </c>
      <c r="O1737" s="6" t="s">
        <v>9</v>
      </c>
      <c r="P1737" s="6">
        <v>0.5</v>
      </c>
      <c r="Q1737" s="6" t="str">
        <f>IF(tblSalaries[[#This Row],[Years of Experience]]&lt;5,"&lt;5",IF(tblSalaries[[#This Row],[Years of Experience]]&lt;10,"&lt;10",IF(tblSalaries[[#This Row],[Years of Experience]]&lt;15,"&lt;15",IF(tblSalaries[[#This Row],[Years of Experience]]&lt;20,"&lt;20"," &gt;20"))))</f>
        <v>&lt;5</v>
      </c>
      <c r="R1737" s="14">
        <v>1720</v>
      </c>
      <c r="S1737" s="14">
        <f>VLOOKUP(tblSalaries[[#This Row],[clean Country]],Table3[[Country]:[GNI]],2,FALSE)</f>
        <v>3400</v>
      </c>
      <c r="T1737" s="18">
        <f>tblSalaries[[#This Row],[Salary in USD]]/tblSalaries[[#This Row],[PPP GNI]]</f>
        <v>1.5712867665390502</v>
      </c>
      <c r="U1737" s="27">
        <f>IF(ISNUMBER(VLOOKUP(tblSalaries[[#This Row],[clean Country]],calc!$B$22:$C$127,2,TRUE)),tblSalaries[[#This Row],[Salary in USD]],0.001)</f>
        <v>5342.3750062327708</v>
      </c>
    </row>
    <row r="1738" spans="2:21" ht="15" customHeight="1" x14ac:dyDescent="0.25">
      <c r="B1738" s="6" t="s">
        <v>3015</v>
      </c>
      <c r="C1738" s="7">
        <v>41057.54078703704</v>
      </c>
      <c r="D1738" s="8" t="s">
        <v>1169</v>
      </c>
      <c r="E1738" s="6">
        <v>300000</v>
      </c>
      <c r="F1738" s="6" t="s">
        <v>40</v>
      </c>
      <c r="G1738" s="9">
        <f>tblSalaries[[#This Row],[clean Salary (in local currency)]]*VLOOKUP(tblSalaries[[#This Row],[Currency]],tblXrate[],2,FALSE)</f>
        <v>5342.3750062327708</v>
      </c>
      <c r="H1738" s="6" t="s">
        <v>1170</v>
      </c>
      <c r="I1738" s="6" t="s">
        <v>310</v>
      </c>
      <c r="J1738" s="6" t="s">
        <v>8</v>
      </c>
      <c r="K1738" s="6" t="str">
        <f>VLOOKUP(tblSalaries[[#This Row],[Where do you work]],tblCountries[[Actual]:[Mapping]],2,FALSE)</f>
        <v>India</v>
      </c>
      <c r="L1738" s="6" t="str">
        <f>VLOOKUP(tblSalaries[[#This Row],[clean Country]],tblCountries[[Mapping]:[Region]],2,FALSE)</f>
        <v>Asia</v>
      </c>
      <c r="M1738" s="6">
        <f>VLOOKUP(tblSalaries[[#This Row],[clean Country]],tblCountries[[Mapping]:[geo_latitude]],3,FALSE)</f>
        <v>79.718824157759499</v>
      </c>
      <c r="N1738" s="6">
        <f>VLOOKUP(tblSalaries[[#This Row],[clean Country]],tblCountries[[Mapping]:[geo_latitude]],4,FALSE)</f>
        <v>22.134914550529199</v>
      </c>
      <c r="O1738" s="6" t="s">
        <v>18</v>
      </c>
      <c r="P1738" s="6">
        <v>5</v>
      </c>
      <c r="Q1738" s="6" t="str">
        <f>IF(tblSalaries[[#This Row],[Years of Experience]]&lt;5,"&lt;5",IF(tblSalaries[[#This Row],[Years of Experience]]&lt;10,"&lt;10",IF(tblSalaries[[#This Row],[Years of Experience]]&lt;15,"&lt;15",IF(tblSalaries[[#This Row],[Years of Experience]]&lt;20,"&lt;20"," &gt;20"))))</f>
        <v>&lt;10</v>
      </c>
      <c r="R1738" s="14">
        <v>1721</v>
      </c>
      <c r="S1738" s="14">
        <f>VLOOKUP(tblSalaries[[#This Row],[clean Country]],Table3[[Country]:[GNI]],2,FALSE)</f>
        <v>3400</v>
      </c>
      <c r="T1738" s="18">
        <f>tblSalaries[[#This Row],[Salary in USD]]/tblSalaries[[#This Row],[PPP GNI]]</f>
        <v>1.5712867665390502</v>
      </c>
      <c r="U1738" s="27">
        <f>IF(ISNUMBER(VLOOKUP(tblSalaries[[#This Row],[clean Country]],calc!$B$22:$C$127,2,TRUE)),tblSalaries[[#This Row],[Salary in USD]],0.001)</f>
        <v>5342.3750062327708</v>
      </c>
    </row>
    <row r="1739" spans="2:21" ht="15" customHeight="1" x14ac:dyDescent="0.25">
      <c r="B1739" s="6" t="s">
        <v>3052</v>
      </c>
      <c r="C1739" s="7">
        <v>41057.61996527778</v>
      </c>
      <c r="D1739" s="8" t="s">
        <v>1204</v>
      </c>
      <c r="E1739" s="6">
        <v>300000</v>
      </c>
      <c r="F1739" s="6" t="s">
        <v>40</v>
      </c>
      <c r="G1739" s="9">
        <f>tblSalaries[[#This Row],[clean Salary (in local currency)]]*VLOOKUP(tblSalaries[[#This Row],[Currency]],tblXrate[],2,FALSE)</f>
        <v>5342.3750062327708</v>
      </c>
      <c r="H1739" s="6" t="s">
        <v>1205</v>
      </c>
      <c r="I1739" s="6" t="s">
        <v>356</v>
      </c>
      <c r="J1739" s="6" t="s">
        <v>8</v>
      </c>
      <c r="K1739" s="6" t="str">
        <f>VLOOKUP(tblSalaries[[#This Row],[Where do you work]],tblCountries[[Actual]:[Mapping]],2,FALSE)</f>
        <v>India</v>
      </c>
      <c r="L1739" s="6" t="str">
        <f>VLOOKUP(tblSalaries[[#This Row],[clean Country]],tblCountries[[Mapping]:[Region]],2,FALSE)</f>
        <v>Asia</v>
      </c>
      <c r="M1739" s="6">
        <f>VLOOKUP(tblSalaries[[#This Row],[clean Country]],tblCountries[[Mapping]:[geo_latitude]],3,FALSE)</f>
        <v>79.718824157759499</v>
      </c>
      <c r="N1739" s="6">
        <f>VLOOKUP(tblSalaries[[#This Row],[clean Country]],tblCountries[[Mapping]:[geo_latitude]],4,FALSE)</f>
        <v>22.134914550529199</v>
      </c>
      <c r="O1739" s="6" t="s">
        <v>18</v>
      </c>
      <c r="P1739" s="6">
        <v>1</v>
      </c>
      <c r="Q1739" s="6" t="str">
        <f>IF(tblSalaries[[#This Row],[Years of Experience]]&lt;5,"&lt;5",IF(tblSalaries[[#This Row],[Years of Experience]]&lt;10,"&lt;10",IF(tblSalaries[[#This Row],[Years of Experience]]&lt;15,"&lt;15",IF(tblSalaries[[#This Row],[Years of Experience]]&lt;20,"&lt;20"," &gt;20"))))</f>
        <v>&lt;5</v>
      </c>
      <c r="R1739" s="14">
        <v>1722</v>
      </c>
      <c r="S1739" s="14">
        <f>VLOOKUP(tblSalaries[[#This Row],[clean Country]],Table3[[Country]:[GNI]],2,FALSE)</f>
        <v>3400</v>
      </c>
      <c r="T1739" s="18">
        <f>tblSalaries[[#This Row],[Salary in USD]]/tblSalaries[[#This Row],[PPP GNI]]</f>
        <v>1.5712867665390502</v>
      </c>
      <c r="U1739" s="27">
        <f>IF(ISNUMBER(VLOOKUP(tblSalaries[[#This Row],[clean Country]],calc!$B$22:$C$127,2,TRUE)),tblSalaries[[#This Row],[Salary in USD]],0.001)</f>
        <v>5342.3750062327708</v>
      </c>
    </row>
    <row r="1740" spans="2:21" ht="15" customHeight="1" x14ac:dyDescent="0.25">
      <c r="B1740" s="6" t="s">
        <v>3095</v>
      </c>
      <c r="C1740" s="7">
        <v>41057.708194444444</v>
      </c>
      <c r="D1740" s="8" t="s">
        <v>1246</v>
      </c>
      <c r="E1740" s="6">
        <v>300000</v>
      </c>
      <c r="F1740" s="6" t="s">
        <v>40</v>
      </c>
      <c r="G1740" s="9">
        <f>tblSalaries[[#This Row],[clean Salary (in local currency)]]*VLOOKUP(tblSalaries[[#This Row],[Currency]],tblXrate[],2,FALSE)</f>
        <v>5342.3750062327708</v>
      </c>
      <c r="H1740" s="6" t="s">
        <v>20</v>
      </c>
      <c r="I1740" s="6" t="s">
        <v>20</v>
      </c>
      <c r="J1740" s="6" t="s">
        <v>8</v>
      </c>
      <c r="K1740" s="6" t="str">
        <f>VLOOKUP(tblSalaries[[#This Row],[Where do you work]],tblCountries[[Actual]:[Mapping]],2,FALSE)</f>
        <v>India</v>
      </c>
      <c r="L1740" s="6" t="str">
        <f>VLOOKUP(tblSalaries[[#This Row],[clean Country]],tblCountries[[Mapping]:[Region]],2,FALSE)</f>
        <v>Asia</v>
      </c>
      <c r="M1740" s="6">
        <f>VLOOKUP(tblSalaries[[#This Row],[clean Country]],tblCountries[[Mapping]:[geo_latitude]],3,FALSE)</f>
        <v>79.718824157759499</v>
      </c>
      <c r="N1740" s="6">
        <f>VLOOKUP(tblSalaries[[#This Row],[clean Country]],tblCountries[[Mapping]:[geo_latitude]],4,FALSE)</f>
        <v>22.134914550529199</v>
      </c>
      <c r="O1740" s="6" t="s">
        <v>9</v>
      </c>
      <c r="P1740" s="6">
        <v>5</v>
      </c>
      <c r="Q1740" s="6" t="str">
        <f>IF(tblSalaries[[#This Row],[Years of Experience]]&lt;5,"&lt;5",IF(tblSalaries[[#This Row],[Years of Experience]]&lt;10,"&lt;10",IF(tblSalaries[[#This Row],[Years of Experience]]&lt;15,"&lt;15",IF(tblSalaries[[#This Row],[Years of Experience]]&lt;20,"&lt;20"," &gt;20"))))</f>
        <v>&lt;10</v>
      </c>
      <c r="R1740" s="14">
        <v>1723</v>
      </c>
      <c r="S1740" s="14">
        <f>VLOOKUP(tblSalaries[[#This Row],[clean Country]],Table3[[Country]:[GNI]],2,FALSE)</f>
        <v>3400</v>
      </c>
      <c r="T1740" s="18">
        <f>tblSalaries[[#This Row],[Salary in USD]]/tblSalaries[[#This Row],[PPP GNI]]</f>
        <v>1.5712867665390502</v>
      </c>
      <c r="U1740" s="27">
        <f>IF(ISNUMBER(VLOOKUP(tblSalaries[[#This Row],[clean Country]],calc!$B$22:$C$127,2,TRUE)),tblSalaries[[#This Row],[Salary in USD]],0.001)</f>
        <v>5342.3750062327708</v>
      </c>
    </row>
    <row r="1741" spans="2:21" ht="15" customHeight="1" x14ac:dyDescent="0.25">
      <c r="B1741" s="6" t="s">
        <v>3210</v>
      </c>
      <c r="C1741" s="7">
        <v>41058.07640046296</v>
      </c>
      <c r="D1741" s="8">
        <v>300000</v>
      </c>
      <c r="E1741" s="6">
        <v>300000</v>
      </c>
      <c r="F1741" s="6" t="s">
        <v>40</v>
      </c>
      <c r="G1741" s="9">
        <f>tblSalaries[[#This Row],[clean Salary (in local currency)]]*VLOOKUP(tblSalaries[[#This Row],[Currency]],tblXrate[],2,FALSE)</f>
        <v>5342.3750062327708</v>
      </c>
      <c r="H1741" s="6" t="s">
        <v>1068</v>
      </c>
      <c r="I1741" s="6" t="s">
        <v>20</v>
      </c>
      <c r="J1741" s="6" t="s">
        <v>8</v>
      </c>
      <c r="K1741" s="6" t="str">
        <f>VLOOKUP(tblSalaries[[#This Row],[Where do you work]],tblCountries[[Actual]:[Mapping]],2,FALSE)</f>
        <v>India</v>
      </c>
      <c r="L1741" s="6" t="str">
        <f>VLOOKUP(tblSalaries[[#This Row],[clean Country]],tblCountries[[Mapping]:[Region]],2,FALSE)</f>
        <v>Asia</v>
      </c>
      <c r="M1741" s="6">
        <f>VLOOKUP(tblSalaries[[#This Row],[clean Country]],tblCountries[[Mapping]:[geo_latitude]],3,FALSE)</f>
        <v>79.718824157759499</v>
      </c>
      <c r="N1741" s="6">
        <f>VLOOKUP(tblSalaries[[#This Row],[clean Country]],tblCountries[[Mapping]:[geo_latitude]],4,FALSE)</f>
        <v>22.134914550529199</v>
      </c>
      <c r="O1741" s="6" t="s">
        <v>9</v>
      </c>
      <c r="P1741" s="6">
        <v>6</v>
      </c>
      <c r="Q1741" s="6" t="str">
        <f>IF(tblSalaries[[#This Row],[Years of Experience]]&lt;5,"&lt;5",IF(tblSalaries[[#This Row],[Years of Experience]]&lt;10,"&lt;10",IF(tblSalaries[[#This Row],[Years of Experience]]&lt;15,"&lt;15",IF(tblSalaries[[#This Row],[Years of Experience]]&lt;20,"&lt;20"," &gt;20"))))</f>
        <v>&lt;10</v>
      </c>
      <c r="R1741" s="14">
        <v>1724</v>
      </c>
      <c r="S1741" s="14">
        <f>VLOOKUP(tblSalaries[[#This Row],[clean Country]],Table3[[Country]:[GNI]],2,FALSE)</f>
        <v>3400</v>
      </c>
      <c r="T1741" s="18">
        <f>tblSalaries[[#This Row],[Salary in USD]]/tblSalaries[[#This Row],[PPP GNI]]</f>
        <v>1.5712867665390502</v>
      </c>
      <c r="U1741" s="27">
        <f>IF(ISNUMBER(VLOOKUP(tblSalaries[[#This Row],[clean Country]],calc!$B$22:$C$127,2,TRUE)),tblSalaries[[#This Row],[Salary in USD]],0.001)</f>
        <v>5342.3750062327708</v>
      </c>
    </row>
    <row r="1742" spans="2:21" ht="15" customHeight="1" x14ac:dyDescent="0.25">
      <c r="B1742" s="6" t="s">
        <v>3267</v>
      </c>
      <c r="C1742" s="7">
        <v>41058.513645833336</v>
      </c>
      <c r="D1742" s="8" t="s">
        <v>1440</v>
      </c>
      <c r="E1742" s="6">
        <v>300000</v>
      </c>
      <c r="F1742" s="6" t="s">
        <v>40</v>
      </c>
      <c r="G1742" s="9">
        <f>tblSalaries[[#This Row],[clean Salary (in local currency)]]*VLOOKUP(tblSalaries[[#This Row],[Currency]],tblXrate[],2,FALSE)</f>
        <v>5342.3750062327708</v>
      </c>
      <c r="H1742" s="6" t="s">
        <v>1441</v>
      </c>
      <c r="I1742" s="6" t="s">
        <v>3999</v>
      </c>
      <c r="J1742" s="6" t="s">
        <v>8</v>
      </c>
      <c r="K1742" s="6" t="str">
        <f>VLOOKUP(tblSalaries[[#This Row],[Where do you work]],tblCountries[[Actual]:[Mapping]],2,FALSE)</f>
        <v>India</v>
      </c>
      <c r="L1742" s="6" t="str">
        <f>VLOOKUP(tblSalaries[[#This Row],[clean Country]],tblCountries[[Mapping]:[Region]],2,FALSE)</f>
        <v>Asia</v>
      </c>
      <c r="M1742" s="6">
        <f>VLOOKUP(tblSalaries[[#This Row],[clean Country]],tblCountries[[Mapping]:[geo_latitude]],3,FALSE)</f>
        <v>79.718824157759499</v>
      </c>
      <c r="N1742" s="6">
        <f>VLOOKUP(tblSalaries[[#This Row],[clean Country]],tblCountries[[Mapping]:[geo_latitude]],4,FALSE)</f>
        <v>22.134914550529199</v>
      </c>
      <c r="O1742" s="6" t="s">
        <v>18</v>
      </c>
      <c r="P1742" s="6">
        <v>5</v>
      </c>
      <c r="Q1742" s="6" t="str">
        <f>IF(tblSalaries[[#This Row],[Years of Experience]]&lt;5,"&lt;5",IF(tblSalaries[[#This Row],[Years of Experience]]&lt;10,"&lt;10",IF(tblSalaries[[#This Row],[Years of Experience]]&lt;15,"&lt;15",IF(tblSalaries[[#This Row],[Years of Experience]]&lt;20,"&lt;20"," &gt;20"))))</f>
        <v>&lt;10</v>
      </c>
      <c r="R1742" s="14">
        <v>1725</v>
      </c>
      <c r="S1742" s="14">
        <f>VLOOKUP(tblSalaries[[#This Row],[clean Country]],Table3[[Country]:[GNI]],2,FALSE)</f>
        <v>3400</v>
      </c>
      <c r="T1742" s="18">
        <f>tblSalaries[[#This Row],[Salary in USD]]/tblSalaries[[#This Row],[PPP GNI]]</f>
        <v>1.5712867665390502</v>
      </c>
      <c r="U1742" s="27">
        <f>IF(ISNUMBER(VLOOKUP(tblSalaries[[#This Row],[clean Country]],calc!$B$22:$C$127,2,TRUE)),tblSalaries[[#This Row],[Salary in USD]],0.001)</f>
        <v>5342.3750062327708</v>
      </c>
    </row>
    <row r="1743" spans="2:21" ht="15" customHeight="1" x14ac:dyDescent="0.25">
      <c r="B1743" s="6" t="s">
        <v>3313</v>
      </c>
      <c r="C1743" s="7">
        <v>41058.715185185189</v>
      </c>
      <c r="D1743" s="8">
        <v>300000</v>
      </c>
      <c r="E1743" s="6">
        <v>300000</v>
      </c>
      <c r="F1743" s="6" t="s">
        <v>40</v>
      </c>
      <c r="G1743" s="9">
        <f>tblSalaries[[#This Row],[clean Salary (in local currency)]]*VLOOKUP(tblSalaries[[#This Row],[Currency]],tblXrate[],2,FALSE)</f>
        <v>5342.3750062327708</v>
      </c>
      <c r="H1743" s="6" t="s">
        <v>1498</v>
      </c>
      <c r="I1743" s="6" t="s">
        <v>20</v>
      </c>
      <c r="J1743" s="6" t="s">
        <v>8</v>
      </c>
      <c r="K1743" s="6" t="str">
        <f>VLOOKUP(tblSalaries[[#This Row],[Where do you work]],tblCountries[[Actual]:[Mapping]],2,FALSE)</f>
        <v>India</v>
      </c>
      <c r="L1743" s="6" t="str">
        <f>VLOOKUP(tblSalaries[[#This Row],[clean Country]],tblCountries[[Mapping]:[Region]],2,FALSE)</f>
        <v>Asia</v>
      </c>
      <c r="M1743" s="6">
        <f>VLOOKUP(tblSalaries[[#This Row],[clean Country]],tblCountries[[Mapping]:[geo_latitude]],3,FALSE)</f>
        <v>79.718824157759499</v>
      </c>
      <c r="N1743" s="6">
        <f>VLOOKUP(tblSalaries[[#This Row],[clean Country]],tblCountries[[Mapping]:[geo_latitude]],4,FALSE)</f>
        <v>22.134914550529199</v>
      </c>
      <c r="O1743" s="6" t="s">
        <v>13</v>
      </c>
      <c r="P1743" s="6">
        <v>3</v>
      </c>
      <c r="Q1743" s="6" t="str">
        <f>IF(tblSalaries[[#This Row],[Years of Experience]]&lt;5,"&lt;5",IF(tblSalaries[[#This Row],[Years of Experience]]&lt;10,"&lt;10",IF(tblSalaries[[#This Row],[Years of Experience]]&lt;15,"&lt;15",IF(tblSalaries[[#This Row],[Years of Experience]]&lt;20,"&lt;20"," &gt;20"))))</f>
        <v>&lt;5</v>
      </c>
      <c r="R1743" s="14">
        <v>1726</v>
      </c>
      <c r="S1743" s="14">
        <f>VLOOKUP(tblSalaries[[#This Row],[clean Country]],Table3[[Country]:[GNI]],2,FALSE)</f>
        <v>3400</v>
      </c>
      <c r="T1743" s="18">
        <f>tblSalaries[[#This Row],[Salary in USD]]/tblSalaries[[#This Row],[PPP GNI]]</f>
        <v>1.5712867665390502</v>
      </c>
      <c r="U1743" s="27">
        <f>IF(ISNUMBER(VLOOKUP(tblSalaries[[#This Row],[clean Country]],calc!$B$22:$C$127,2,TRUE)),tblSalaries[[#This Row],[Salary in USD]],0.001)</f>
        <v>5342.3750062327708</v>
      </c>
    </row>
    <row r="1744" spans="2:21" ht="15" customHeight="1" x14ac:dyDescent="0.25">
      <c r="B1744" s="6" t="s">
        <v>3422</v>
      </c>
      <c r="C1744" s="7">
        <v>41059.48877314815</v>
      </c>
      <c r="D1744" s="8">
        <v>300000</v>
      </c>
      <c r="E1744" s="6">
        <v>300000</v>
      </c>
      <c r="F1744" s="6" t="s">
        <v>40</v>
      </c>
      <c r="G1744" s="9">
        <f>tblSalaries[[#This Row],[clean Salary (in local currency)]]*VLOOKUP(tblSalaries[[#This Row],[Currency]],tblXrate[],2,FALSE)</f>
        <v>5342.3750062327708</v>
      </c>
      <c r="H1744" s="6" t="s">
        <v>932</v>
      </c>
      <c r="I1744" s="6" t="s">
        <v>310</v>
      </c>
      <c r="J1744" s="6" t="s">
        <v>8</v>
      </c>
      <c r="K1744" s="6" t="str">
        <f>VLOOKUP(tblSalaries[[#This Row],[Where do you work]],tblCountries[[Actual]:[Mapping]],2,FALSE)</f>
        <v>India</v>
      </c>
      <c r="L1744" s="6" t="str">
        <f>VLOOKUP(tblSalaries[[#This Row],[clean Country]],tblCountries[[Mapping]:[Region]],2,FALSE)</f>
        <v>Asia</v>
      </c>
      <c r="M1744" s="6">
        <f>VLOOKUP(tblSalaries[[#This Row],[clean Country]],tblCountries[[Mapping]:[geo_latitude]],3,FALSE)</f>
        <v>79.718824157759499</v>
      </c>
      <c r="N1744" s="6">
        <f>VLOOKUP(tblSalaries[[#This Row],[clean Country]],tblCountries[[Mapping]:[geo_latitude]],4,FALSE)</f>
        <v>22.134914550529199</v>
      </c>
      <c r="O1744" s="6" t="s">
        <v>9</v>
      </c>
      <c r="P1744" s="6">
        <v>4</v>
      </c>
      <c r="Q1744" s="6" t="str">
        <f>IF(tblSalaries[[#This Row],[Years of Experience]]&lt;5,"&lt;5",IF(tblSalaries[[#This Row],[Years of Experience]]&lt;10,"&lt;10",IF(tblSalaries[[#This Row],[Years of Experience]]&lt;15,"&lt;15",IF(tblSalaries[[#This Row],[Years of Experience]]&lt;20,"&lt;20"," &gt;20"))))</f>
        <v>&lt;5</v>
      </c>
      <c r="R1744" s="14">
        <v>1727</v>
      </c>
      <c r="S1744" s="14">
        <f>VLOOKUP(tblSalaries[[#This Row],[clean Country]],Table3[[Country]:[GNI]],2,FALSE)</f>
        <v>3400</v>
      </c>
      <c r="T1744" s="18">
        <f>tblSalaries[[#This Row],[Salary in USD]]/tblSalaries[[#This Row],[PPP GNI]]</f>
        <v>1.5712867665390502</v>
      </c>
      <c r="U1744" s="27">
        <f>IF(ISNUMBER(VLOOKUP(tblSalaries[[#This Row],[clean Country]],calc!$B$22:$C$127,2,TRUE)),tblSalaries[[#This Row],[Salary in USD]],0.001)</f>
        <v>5342.3750062327708</v>
      </c>
    </row>
    <row r="1745" spans="2:21" ht="15" customHeight="1" x14ac:dyDescent="0.25">
      <c r="B1745" s="6" t="s">
        <v>3626</v>
      </c>
      <c r="C1745" s="7">
        <v>41064.540347222224</v>
      </c>
      <c r="D1745" s="8">
        <v>300000</v>
      </c>
      <c r="E1745" s="6">
        <v>300000</v>
      </c>
      <c r="F1745" s="6" t="s">
        <v>40</v>
      </c>
      <c r="G1745" s="9">
        <f>tblSalaries[[#This Row],[clean Salary (in local currency)]]*VLOOKUP(tblSalaries[[#This Row],[Currency]],tblXrate[],2,FALSE)</f>
        <v>5342.3750062327708</v>
      </c>
      <c r="H1745" s="6" t="s">
        <v>1794</v>
      </c>
      <c r="I1745" s="6" t="s">
        <v>20</v>
      </c>
      <c r="J1745" s="6" t="s">
        <v>8</v>
      </c>
      <c r="K1745" s="6" t="str">
        <f>VLOOKUP(tblSalaries[[#This Row],[Where do you work]],tblCountries[[Actual]:[Mapping]],2,FALSE)</f>
        <v>India</v>
      </c>
      <c r="L1745" s="6" t="str">
        <f>VLOOKUP(tblSalaries[[#This Row],[clean Country]],tblCountries[[Mapping]:[Region]],2,FALSE)</f>
        <v>Asia</v>
      </c>
      <c r="M1745" s="6">
        <f>VLOOKUP(tblSalaries[[#This Row],[clean Country]],tblCountries[[Mapping]:[geo_latitude]],3,FALSE)</f>
        <v>79.718824157759499</v>
      </c>
      <c r="N1745" s="6">
        <f>VLOOKUP(tblSalaries[[#This Row],[clean Country]],tblCountries[[Mapping]:[geo_latitude]],4,FALSE)</f>
        <v>22.134914550529199</v>
      </c>
      <c r="O1745" s="6" t="s">
        <v>9</v>
      </c>
      <c r="P1745" s="6">
        <v>8</v>
      </c>
      <c r="Q1745" s="6" t="str">
        <f>IF(tblSalaries[[#This Row],[Years of Experience]]&lt;5,"&lt;5",IF(tblSalaries[[#This Row],[Years of Experience]]&lt;10,"&lt;10",IF(tblSalaries[[#This Row],[Years of Experience]]&lt;15,"&lt;15",IF(tblSalaries[[#This Row],[Years of Experience]]&lt;20,"&lt;20"," &gt;20"))))</f>
        <v>&lt;10</v>
      </c>
      <c r="R1745" s="14">
        <v>1728</v>
      </c>
      <c r="S1745" s="14">
        <f>VLOOKUP(tblSalaries[[#This Row],[clean Country]],Table3[[Country]:[GNI]],2,FALSE)</f>
        <v>3400</v>
      </c>
      <c r="T1745" s="18">
        <f>tblSalaries[[#This Row],[Salary in USD]]/tblSalaries[[#This Row],[PPP GNI]]</f>
        <v>1.5712867665390502</v>
      </c>
      <c r="U1745" s="27">
        <f>IF(ISNUMBER(VLOOKUP(tblSalaries[[#This Row],[clean Country]],calc!$B$22:$C$127,2,TRUE)),tblSalaries[[#This Row],[Salary in USD]],0.001)</f>
        <v>5342.3750062327708</v>
      </c>
    </row>
    <row r="1746" spans="2:21" ht="15" customHeight="1" x14ac:dyDescent="0.25">
      <c r="B1746" s="6" t="s">
        <v>3735</v>
      </c>
      <c r="C1746" s="7">
        <v>41069.500914351855</v>
      </c>
      <c r="D1746" s="8">
        <v>444</v>
      </c>
      <c r="E1746" s="6">
        <v>5320</v>
      </c>
      <c r="F1746" s="6" t="s">
        <v>6</v>
      </c>
      <c r="G1746" s="9">
        <f>tblSalaries[[#This Row],[clean Salary (in local currency)]]*VLOOKUP(tblSalaries[[#This Row],[Currency]],tblXrate[],2,FALSE)</f>
        <v>5320</v>
      </c>
      <c r="H1746" s="6" t="s">
        <v>1886</v>
      </c>
      <c r="I1746" s="6" t="s">
        <v>52</v>
      </c>
      <c r="J1746" s="6" t="s">
        <v>8</v>
      </c>
      <c r="K1746" s="6" t="str">
        <f>VLOOKUP(tblSalaries[[#This Row],[Where do you work]],tblCountries[[Actual]:[Mapping]],2,FALSE)</f>
        <v>India</v>
      </c>
      <c r="L1746" s="6" t="str">
        <f>VLOOKUP(tblSalaries[[#This Row],[clean Country]],tblCountries[[Mapping]:[Region]],2,FALSE)</f>
        <v>Asia</v>
      </c>
      <c r="M1746" s="6">
        <f>VLOOKUP(tblSalaries[[#This Row],[clean Country]],tblCountries[[Mapping]:[geo_latitude]],3,FALSE)</f>
        <v>79.718824157759499</v>
      </c>
      <c r="N1746" s="6">
        <f>VLOOKUP(tblSalaries[[#This Row],[clean Country]],tblCountries[[Mapping]:[geo_latitude]],4,FALSE)</f>
        <v>22.134914550529199</v>
      </c>
      <c r="O1746" s="6" t="s">
        <v>18</v>
      </c>
      <c r="P1746" s="6">
        <v>5</v>
      </c>
      <c r="Q1746" s="6" t="str">
        <f>IF(tblSalaries[[#This Row],[Years of Experience]]&lt;5,"&lt;5",IF(tblSalaries[[#This Row],[Years of Experience]]&lt;10,"&lt;10",IF(tblSalaries[[#This Row],[Years of Experience]]&lt;15,"&lt;15",IF(tblSalaries[[#This Row],[Years of Experience]]&lt;20,"&lt;20"," &gt;20"))))</f>
        <v>&lt;10</v>
      </c>
      <c r="R1746" s="14">
        <v>1729</v>
      </c>
      <c r="S1746" s="14">
        <f>VLOOKUP(tblSalaries[[#This Row],[clean Country]],Table3[[Country]:[GNI]],2,FALSE)</f>
        <v>3400</v>
      </c>
      <c r="T1746" s="18">
        <f>tblSalaries[[#This Row],[Salary in USD]]/tblSalaries[[#This Row],[PPP GNI]]</f>
        <v>1.5647058823529412</v>
      </c>
      <c r="U1746" s="27">
        <f>IF(ISNUMBER(VLOOKUP(tblSalaries[[#This Row],[clean Country]],calc!$B$22:$C$127,2,TRUE)),tblSalaries[[#This Row],[Salary in USD]],0.001)</f>
        <v>5320</v>
      </c>
    </row>
    <row r="1747" spans="2:21" ht="15" customHeight="1" x14ac:dyDescent="0.25">
      <c r="B1747" s="6" t="s">
        <v>3325</v>
      </c>
      <c r="C1747" s="7">
        <v>41058.760335648149</v>
      </c>
      <c r="D1747" s="8" t="s">
        <v>1510</v>
      </c>
      <c r="E1747" s="6">
        <v>5300</v>
      </c>
      <c r="F1747" s="6" t="s">
        <v>6</v>
      </c>
      <c r="G1747" s="9">
        <f>tblSalaries[[#This Row],[clean Salary (in local currency)]]*VLOOKUP(tblSalaries[[#This Row],[Currency]],tblXrate[],2,FALSE)</f>
        <v>5300</v>
      </c>
      <c r="H1747" s="6" t="s">
        <v>1511</v>
      </c>
      <c r="I1747" s="6" t="s">
        <v>52</v>
      </c>
      <c r="J1747" s="6" t="s">
        <v>17</v>
      </c>
      <c r="K1747" s="6" t="str">
        <f>VLOOKUP(tblSalaries[[#This Row],[Where do you work]],tblCountries[[Actual]:[Mapping]],2,FALSE)</f>
        <v>Pakistan</v>
      </c>
      <c r="L1747" s="6" t="str">
        <f>VLOOKUP(tblSalaries[[#This Row],[clean Country]],tblCountries[[Mapping]:[Region]],2,FALSE)</f>
        <v>Asia</v>
      </c>
      <c r="M1747" s="6">
        <f>VLOOKUP(tblSalaries[[#This Row],[clean Country]],tblCountries[[Mapping]:[geo_latitude]],3,FALSE)</f>
        <v>71.247499000000005</v>
      </c>
      <c r="N1747" s="6">
        <f>VLOOKUP(tblSalaries[[#This Row],[clean Country]],tblCountries[[Mapping]:[geo_latitude]],4,FALSE)</f>
        <v>30.3308401</v>
      </c>
      <c r="O1747" s="6" t="s">
        <v>9</v>
      </c>
      <c r="P1747" s="6">
        <v>5</v>
      </c>
      <c r="Q1747" s="6" t="str">
        <f>IF(tblSalaries[[#This Row],[Years of Experience]]&lt;5,"&lt;5",IF(tblSalaries[[#This Row],[Years of Experience]]&lt;10,"&lt;10",IF(tblSalaries[[#This Row],[Years of Experience]]&lt;15,"&lt;15",IF(tblSalaries[[#This Row],[Years of Experience]]&lt;20,"&lt;20"," &gt;20"))))</f>
        <v>&lt;10</v>
      </c>
      <c r="R1747" s="14">
        <v>1730</v>
      </c>
      <c r="S1747" s="14">
        <f>VLOOKUP(tblSalaries[[#This Row],[clean Country]],Table3[[Country]:[GNI]],2,FALSE)</f>
        <v>2790</v>
      </c>
      <c r="T1747" s="18">
        <f>tblSalaries[[#This Row],[Salary in USD]]/tblSalaries[[#This Row],[PPP GNI]]</f>
        <v>1.8996415770609318</v>
      </c>
      <c r="U1747" s="27">
        <f>IF(ISNUMBER(VLOOKUP(tblSalaries[[#This Row],[clean Country]],calc!$B$22:$C$127,2,TRUE)),tblSalaries[[#This Row],[Salary in USD]],0.001)</f>
        <v>5300</v>
      </c>
    </row>
    <row r="1748" spans="2:21" ht="15" customHeight="1" x14ac:dyDescent="0.25">
      <c r="B1748" s="6" t="s">
        <v>2467</v>
      </c>
      <c r="C1748" s="7">
        <v>41055.132881944446</v>
      </c>
      <c r="D1748" s="8" t="s">
        <v>565</v>
      </c>
      <c r="E1748" s="6">
        <v>5250</v>
      </c>
      <c r="F1748" s="6" t="s">
        <v>6</v>
      </c>
      <c r="G1748" s="9">
        <f>tblSalaries[[#This Row],[clean Salary (in local currency)]]*VLOOKUP(tblSalaries[[#This Row],[Currency]],tblXrate[],2,FALSE)</f>
        <v>5250</v>
      </c>
      <c r="H1748" s="6" t="s">
        <v>566</v>
      </c>
      <c r="I1748" s="6" t="s">
        <v>67</v>
      </c>
      <c r="J1748" s="6" t="s">
        <v>567</v>
      </c>
      <c r="K1748" s="6" t="str">
        <f>VLOOKUP(tblSalaries[[#This Row],[Where do you work]],tblCountries[[Actual]:[Mapping]],2,FALSE)</f>
        <v>Republic of Georgia</v>
      </c>
      <c r="L1748" s="6" t="str">
        <f>VLOOKUP(tblSalaries[[#This Row],[clean Country]],tblCountries[[Mapping]:[Region]],2,FALSE)</f>
        <v>Europe</v>
      </c>
      <c r="M1748" s="6">
        <f>VLOOKUP(tblSalaries[[#This Row],[clean Country]],tblCountries[[Mapping]:[geo_latitude]],3,FALSE)</f>
        <v>42.068838300000003</v>
      </c>
      <c r="N1748" s="6">
        <f>VLOOKUP(tblSalaries[[#This Row],[clean Country]],tblCountries[[Mapping]:[geo_latitude]],4,FALSE)</f>
        <v>41.600562600000003</v>
      </c>
      <c r="O1748" s="6" t="s">
        <v>9</v>
      </c>
      <c r="P1748" s="6"/>
      <c r="Q1748" s="6" t="str">
        <f>IF(tblSalaries[[#This Row],[Years of Experience]]&lt;5,"&lt;5",IF(tblSalaries[[#This Row],[Years of Experience]]&lt;10,"&lt;10",IF(tblSalaries[[#This Row],[Years of Experience]]&lt;15,"&lt;15",IF(tblSalaries[[#This Row],[Years of Experience]]&lt;20,"&lt;20"," &gt;20"))))</f>
        <v>&lt;5</v>
      </c>
      <c r="R1748" s="14">
        <v>1731</v>
      </c>
      <c r="S1748" s="14">
        <f>VLOOKUP(tblSalaries[[#This Row],[clean Country]],Table3[[Country]:[GNI]],2,FALSE)</f>
        <v>4990</v>
      </c>
      <c r="T1748" s="18">
        <f>tblSalaries[[#This Row],[Salary in USD]]/tblSalaries[[#This Row],[PPP GNI]]</f>
        <v>1.0521042084168337</v>
      </c>
      <c r="U1748" s="27">
        <f>IF(ISNUMBER(VLOOKUP(tblSalaries[[#This Row],[clean Country]],calc!$B$22:$C$127,2,TRUE)),tblSalaries[[#This Row],[Salary in USD]],0.001)</f>
        <v>5250</v>
      </c>
    </row>
    <row r="1749" spans="2:21" ht="15" customHeight="1" x14ac:dyDescent="0.25">
      <c r="B1749" s="6" t="s">
        <v>3117</v>
      </c>
      <c r="C1749" s="7">
        <v>41057.77375</v>
      </c>
      <c r="D1749" s="8" t="s">
        <v>1272</v>
      </c>
      <c r="E1749" s="6">
        <v>216000</v>
      </c>
      <c r="F1749" s="6" t="s">
        <v>3951</v>
      </c>
      <c r="G1749" s="9">
        <f>tblSalaries[[#This Row],[clean Salary (in local currency)]]*VLOOKUP(tblSalaries[[#This Row],[Currency]],tblXrate[],2,FALSE)</f>
        <v>5120.2912876821438</v>
      </c>
      <c r="H1749" s="6" t="s">
        <v>523</v>
      </c>
      <c r="I1749" s="6" t="s">
        <v>52</v>
      </c>
      <c r="J1749" s="6" t="s">
        <v>347</v>
      </c>
      <c r="K1749" s="6" t="str">
        <f>VLOOKUP(tblSalaries[[#This Row],[Where do you work]],tblCountries[[Actual]:[Mapping]],2,FALSE)</f>
        <v>Philippines</v>
      </c>
      <c r="L1749" s="6" t="str">
        <f>VLOOKUP(tblSalaries[[#This Row],[clean Country]],tblCountries[[Mapping]:[Region]],2,FALSE)</f>
        <v>Asia</v>
      </c>
      <c r="M1749" s="6">
        <f>VLOOKUP(tblSalaries[[#This Row],[clean Country]],tblCountries[[Mapping]:[geo_latitude]],3,FALSE)</f>
        <v>121.651388657575</v>
      </c>
      <c r="N1749" s="6">
        <f>VLOOKUP(tblSalaries[[#This Row],[clean Country]],tblCountries[[Mapping]:[geo_latitude]],4,FALSE)</f>
        <v>12.758380905622699</v>
      </c>
      <c r="O1749" s="6" t="s">
        <v>9</v>
      </c>
      <c r="P1749" s="6">
        <v>2</v>
      </c>
      <c r="Q1749" s="6" t="str">
        <f>IF(tblSalaries[[#This Row],[Years of Experience]]&lt;5,"&lt;5",IF(tblSalaries[[#This Row],[Years of Experience]]&lt;10,"&lt;10",IF(tblSalaries[[#This Row],[Years of Experience]]&lt;15,"&lt;15",IF(tblSalaries[[#This Row],[Years of Experience]]&lt;20,"&lt;20"," &gt;20"))))</f>
        <v>&lt;5</v>
      </c>
      <c r="R1749" s="14">
        <v>1732</v>
      </c>
      <c r="S1749" s="14">
        <f>VLOOKUP(tblSalaries[[#This Row],[clean Country]],Table3[[Country]:[GNI]],2,FALSE)</f>
        <v>3980</v>
      </c>
      <c r="T1749" s="18">
        <f>tblSalaries[[#This Row],[Salary in USD]]/tblSalaries[[#This Row],[PPP GNI]]</f>
        <v>1.2865053486638551</v>
      </c>
      <c r="U1749" s="27">
        <f>IF(ISNUMBER(VLOOKUP(tblSalaries[[#This Row],[clean Country]],calc!$B$22:$C$127,2,TRUE)),tblSalaries[[#This Row],[Salary in USD]],0.001)</f>
        <v>5120.2912876821438</v>
      </c>
    </row>
    <row r="1750" spans="2:21" ht="15" customHeight="1" x14ac:dyDescent="0.25">
      <c r="B1750" s="6" t="s">
        <v>3050</v>
      </c>
      <c r="C1750" s="7">
        <v>41057.615763888891</v>
      </c>
      <c r="D1750" s="8">
        <v>5100</v>
      </c>
      <c r="E1750" s="6">
        <v>5100</v>
      </c>
      <c r="F1750" s="6" t="s">
        <v>6</v>
      </c>
      <c r="G1750" s="9">
        <f>tblSalaries[[#This Row],[clean Salary (in local currency)]]*VLOOKUP(tblSalaries[[#This Row],[Currency]],tblXrate[],2,FALSE)</f>
        <v>5100</v>
      </c>
      <c r="H1750" s="6" t="s">
        <v>721</v>
      </c>
      <c r="I1750" s="6" t="s">
        <v>3999</v>
      </c>
      <c r="J1750" s="6" t="s">
        <v>8</v>
      </c>
      <c r="K1750" s="6" t="str">
        <f>VLOOKUP(tblSalaries[[#This Row],[Where do you work]],tblCountries[[Actual]:[Mapping]],2,FALSE)</f>
        <v>India</v>
      </c>
      <c r="L1750" s="6" t="str">
        <f>VLOOKUP(tblSalaries[[#This Row],[clean Country]],tblCountries[[Mapping]:[Region]],2,FALSE)</f>
        <v>Asia</v>
      </c>
      <c r="M1750" s="6">
        <f>VLOOKUP(tblSalaries[[#This Row],[clean Country]],tblCountries[[Mapping]:[geo_latitude]],3,FALSE)</f>
        <v>79.718824157759499</v>
      </c>
      <c r="N1750" s="6">
        <f>VLOOKUP(tblSalaries[[#This Row],[clean Country]],tblCountries[[Mapping]:[geo_latitude]],4,FALSE)</f>
        <v>22.134914550529199</v>
      </c>
      <c r="O1750" s="6" t="s">
        <v>13</v>
      </c>
      <c r="P1750" s="6">
        <v>8</v>
      </c>
      <c r="Q1750" s="6" t="str">
        <f>IF(tblSalaries[[#This Row],[Years of Experience]]&lt;5,"&lt;5",IF(tblSalaries[[#This Row],[Years of Experience]]&lt;10,"&lt;10",IF(tblSalaries[[#This Row],[Years of Experience]]&lt;15,"&lt;15",IF(tblSalaries[[#This Row],[Years of Experience]]&lt;20,"&lt;20"," &gt;20"))))</f>
        <v>&lt;10</v>
      </c>
      <c r="R1750" s="14">
        <v>1733</v>
      </c>
      <c r="S1750" s="14">
        <f>VLOOKUP(tblSalaries[[#This Row],[clean Country]],Table3[[Country]:[GNI]],2,FALSE)</f>
        <v>3400</v>
      </c>
      <c r="T1750" s="18">
        <f>tblSalaries[[#This Row],[Salary in USD]]/tblSalaries[[#This Row],[PPP GNI]]</f>
        <v>1.5</v>
      </c>
      <c r="U1750" s="27">
        <f>IF(ISNUMBER(VLOOKUP(tblSalaries[[#This Row],[clean Country]],calc!$B$22:$C$127,2,TRUE)),tblSalaries[[#This Row],[Salary in USD]],0.001)</f>
        <v>5100</v>
      </c>
    </row>
    <row r="1751" spans="2:21" ht="15" customHeight="1" x14ac:dyDescent="0.25">
      <c r="B1751" s="6" t="s">
        <v>3225</v>
      </c>
      <c r="C1751" s="7">
        <v>41058.187615740739</v>
      </c>
      <c r="D1751" s="8" t="s">
        <v>1392</v>
      </c>
      <c r="E1751" s="6">
        <v>48000000</v>
      </c>
      <c r="F1751" s="6" t="s">
        <v>1393</v>
      </c>
      <c r="G1751" s="9">
        <f>tblSalaries[[#This Row],[clean Salary (in local currency)]]*VLOOKUP(tblSalaries[[#This Row],[Currency]],tblXrate[],2,FALSE)</f>
        <v>5082.6943786459069</v>
      </c>
      <c r="H1751" s="6" t="s">
        <v>1394</v>
      </c>
      <c r="I1751" s="6" t="s">
        <v>20</v>
      </c>
      <c r="J1751" s="6" t="s">
        <v>726</v>
      </c>
      <c r="K1751" s="6" t="str">
        <f>VLOOKUP(tblSalaries[[#This Row],[Where do you work]],tblCountries[[Actual]:[Mapping]],2,FALSE)</f>
        <v>Indonesia</v>
      </c>
      <c r="L1751" s="6" t="str">
        <f>VLOOKUP(tblSalaries[[#This Row],[clean Country]],tblCountries[[Mapping]:[Region]],2,FALSE)</f>
        <v>Asia</v>
      </c>
      <c r="M1751" s="6">
        <f>VLOOKUP(tblSalaries[[#This Row],[clean Country]],tblCountries[[Mapping]:[geo_latitude]],3,FALSE)</f>
        <v>118.74036008173201</v>
      </c>
      <c r="N1751" s="6">
        <f>VLOOKUP(tblSalaries[[#This Row],[clean Country]],tblCountries[[Mapping]:[geo_latitude]],4,FALSE)</f>
        <v>-3.1759486978616001</v>
      </c>
      <c r="O1751" s="6" t="s">
        <v>25</v>
      </c>
      <c r="P1751" s="6">
        <v>2</v>
      </c>
      <c r="Q1751" s="6" t="str">
        <f>IF(tblSalaries[[#This Row],[Years of Experience]]&lt;5,"&lt;5",IF(tblSalaries[[#This Row],[Years of Experience]]&lt;10,"&lt;10",IF(tblSalaries[[#This Row],[Years of Experience]]&lt;15,"&lt;15",IF(tblSalaries[[#This Row],[Years of Experience]]&lt;20,"&lt;20"," &gt;20"))))</f>
        <v>&lt;5</v>
      </c>
      <c r="R1751" s="14">
        <v>1734</v>
      </c>
      <c r="S1751" s="14">
        <f>VLOOKUP(tblSalaries[[#This Row],[clean Country]],Table3[[Country]:[GNI]],2,FALSE)</f>
        <v>4200</v>
      </c>
      <c r="T1751" s="18">
        <f>tblSalaries[[#This Row],[Salary in USD]]/tblSalaries[[#This Row],[PPP GNI]]</f>
        <v>1.2101653282490255</v>
      </c>
      <c r="U1751" s="27">
        <f>IF(ISNUMBER(VLOOKUP(tblSalaries[[#This Row],[clean Country]],calc!$B$22:$C$127,2,TRUE)),tblSalaries[[#This Row],[Salary in USD]],0.001)</f>
        <v>5082.6943786459069</v>
      </c>
    </row>
    <row r="1752" spans="2:21" ht="15" customHeight="1" x14ac:dyDescent="0.25">
      <c r="B1752" s="6" t="s">
        <v>2731</v>
      </c>
      <c r="C1752" s="7">
        <v>41055.655925925923</v>
      </c>
      <c r="D1752" s="8">
        <v>5022</v>
      </c>
      <c r="E1752" s="6">
        <v>5022</v>
      </c>
      <c r="F1752" s="6" t="s">
        <v>6</v>
      </c>
      <c r="G1752" s="9">
        <f>tblSalaries[[#This Row],[clean Salary (in local currency)]]*VLOOKUP(tblSalaries[[#This Row],[Currency]],tblXrate[],2,FALSE)</f>
        <v>5022</v>
      </c>
      <c r="H1752" s="6" t="s">
        <v>844</v>
      </c>
      <c r="I1752" s="6" t="s">
        <v>20</v>
      </c>
      <c r="J1752" s="6" t="s">
        <v>17</v>
      </c>
      <c r="K1752" s="6" t="str">
        <f>VLOOKUP(tblSalaries[[#This Row],[Where do you work]],tblCountries[[Actual]:[Mapping]],2,FALSE)</f>
        <v>Pakistan</v>
      </c>
      <c r="L1752" s="6" t="str">
        <f>VLOOKUP(tblSalaries[[#This Row],[clean Country]],tblCountries[[Mapping]:[Region]],2,FALSE)</f>
        <v>Asia</v>
      </c>
      <c r="M1752" s="6">
        <f>VLOOKUP(tblSalaries[[#This Row],[clean Country]],tblCountries[[Mapping]:[geo_latitude]],3,FALSE)</f>
        <v>71.247499000000005</v>
      </c>
      <c r="N1752" s="6">
        <f>VLOOKUP(tblSalaries[[#This Row],[clean Country]],tblCountries[[Mapping]:[geo_latitude]],4,FALSE)</f>
        <v>30.3308401</v>
      </c>
      <c r="O1752" s="6" t="s">
        <v>9</v>
      </c>
      <c r="P1752" s="6">
        <v>15</v>
      </c>
      <c r="Q1752" s="6" t="str">
        <f>IF(tblSalaries[[#This Row],[Years of Experience]]&lt;5,"&lt;5",IF(tblSalaries[[#This Row],[Years of Experience]]&lt;10,"&lt;10",IF(tblSalaries[[#This Row],[Years of Experience]]&lt;15,"&lt;15",IF(tblSalaries[[#This Row],[Years of Experience]]&lt;20,"&lt;20"," &gt;20"))))</f>
        <v>&lt;20</v>
      </c>
      <c r="R1752" s="14">
        <v>1735</v>
      </c>
      <c r="S1752" s="14">
        <f>VLOOKUP(tblSalaries[[#This Row],[clean Country]],Table3[[Country]:[GNI]],2,FALSE)</f>
        <v>2790</v>
      </c>
      <c r="T1752" s="18">
        <f>tblSalaries[[#This Row],[Salary in USD]]/tblSalaries[[#This Row],[PPP GNI]]</f>
        <v>1.8</v>
      </c>
      <c r="U1752" s="27">
        <f>IF(ISNUMBER(VLOOKUP(tblSalaries[[#This Row],[clean Country]],calc!$B$22:$C$127,2,TRUE)),tblSalaries[[#This Row],[Salary in USD]],0.001)</f>
        <v>5022</v>
      </c>
    </row>
    <row r="1753" spans="2:21" ht="15" customHeight="1" x14ac:dyDescent="0.25">
      <c r="B1753" s="6" t="s">
        <v>2448</v>
      </c>
      <c r="C1753" s="7">
        <v>41055.11824074074</v>
      </c>
      <c r="D1753" s="8" t="s">
        <v>543</v>
      </c>
      <c r="E1753" s="6">
        <v>5000</v>
      </c>
      <c r="F1753" s="6" t="s">
        <v>6</v>
      </c>
      <c r="G1753" s="9">
        <f>tblSalaries[[#This Row],[clean Salary (in local currency)]]*VLOOKUP(tblSalaries[[#This Row],[Currency]],tblXrate[],2,FALSE)</f>
        <v>5000</v>
      </c>
      <c r="H1753" s="6" t="s">
        <v>544</v>
      </c>
      <c r="I1753" s="6" t="s">
        <v>3999</v>
      </c>
      <c r="J1753" s="6" t="s">
        <v>8</v>
      </c>
      <c r="K1753" s="6" t="str">
        <f>VLOOKUP(tblSalaries[[#This Row],[Where do you work]],tblCountries[[Actual]:[Mapping]],2,FALSE)</f>
        <v>India</v>
      </c>
      <c r="L1753" s="6" t="str">
        <f>VLOOKUP(tblSalaries[[#This Row],[clean Country]],tblCountries[[Mapping]:[Region]],2,FALSE)</f>
        <v>Asia</v>
      </c>
      <c r="M1753" s="6">
        <f>VLOOKUP(tblSalaries[[#This Row],[clean Country]],tblCountries[[Mapping]:[geo_latitude]],3,FALSE)</f>
        <v>79.718824157759499</v>
      </c>
      <c r="N1753" s="6">
        <f>VLOOKUP(tblSalaries[[#This Row],[clean Country]],tblCountries[[Mapping]:[geo_latitude]],4,FALSE)</f>
        <v>22.134914550529199</v>
      </c>
      <c r="O1753" s="6" t="s">
        <v>9</v>
      </c>
      <c r="P1753" s="6"/>
      <c r="Q1753" s="6" t="str">
        <f>IF(tblSalaries[[#This Row],[Years of Experience]]&lt;5,"&lt;5",IF(tblSalaries[[#This Row],[Years of Experience]]&lt;10,"&lt;10",IF(tblSalaries[[#This Row],[Years of Experience]]&lt;15,"&lt;15",IF(tblSalaries[[#This Row],[Years of Experience]]&lt;20,"&lt;20"," &gt;20"))))</f>
        <v>&lt;5</v>
      </c>
      <c r="R1753" s="14">
        <v>1736</v>
      </c>
      <c r="S1753" s="14">
        <f>VLOOKUP(tblSalaries[[#This Row],[clean Country]],Table3[[Country]:[GNI]],2,FALSE)</f>
        <v>3400</v>
      </c>
      <c r="T1753" s="18">
        <f>tblSalaries[[#This Row],[Salary in USD]]/tblSalaries[[#This Row],[PPP GNI]]</f>
        <v>1.4705882352941178</v>
      </c>
      <c r="U1753" s="27">
        <f>IF(ISNUMBER(VLOOKUP(tblSalaries[[#This Row],[clean Country]],calc!$B$22:$C$127,2,TRUE)),tblSalaries[[#This Row],[Salary in USD]],0.001)</f>
        <v>5000</v>
      </c>
    </row>
    <row r="1754" spans="2:21" ht="15" customHeight="1" x14ac:dyDescent="0.25">
      <c r="B1754" s="6" t="s">
        <v>2838</v>
      </c>
      <c r="C1754" s="7">
        <v>41056.044976851852</v>
      </c>
      <c r="D1754" s="8">
        <v>5000</v>
      </c>
      <c r="E1754" s="6">
        <v>5000</v>
      </c>
      <c r="F1754" s="6" t="s">
        <v>6</v>
      </c>
      <c r="G1754" s="9">
        <f>tblSalaries[[#This Row],[clean Salary (in local currency)]]*VLOOKUP(tblSalaries[[#This Row],[Currency]],tblXrate[],2,FALSE)</f>
        <v>5000</v>
      </c>
      <c r="H1754" s="6" t="s">
        <v>975</v>
      </c>
      <c r="I1754" s="6" t="s">
        <v>52</v>
      </c>
      <c r="J1754" s="6" t="s">
        <v>8</v>
      </c>
      <c r="K1754" s="6" t="str">
        <f>VLOOKUP(tblSalaries[[#This Row],[Where do you work]],tblCountries[[Actual]:[Mapping]],2,FALSE)</f>
        <v>India</v>
      </c>
      <c r="L1754" s="6" t="str">
        <f>VLOOKUP(tblSalaries[[#This Row],[clean Country]],tblCountries[[Mapping]:[Region]],2,FALSE)</f>
        <v>Asia</v>
      </c>
      <c r="M1754" s="6">
        <f>VLOOKUP(tblSalaries[[#This Row],[clean Country]],tblCountries[[Mapping]:[geo_latitude]],3,FALSE)</f>
        <v>79.718824157759499</v>
      </c>
      <c r="N1754" s="6">
        <f>VLOOKUP(tblSalaries[[#This Row],[clean Country]],tblCountries[[Mapping]:[geo_latitude]],4,FALSE)</f>
        <v>22.134914550529199</v>
      </c>
      <c r="O1754" s="6" t="s">
        <v>9</v>
      </c>
      <c r="P1754" s="6">
        <v>1</v>
      </c>
      <c r="Q1754" s="6" t="str">
        <f>IF(tblSalaries[[#This Row],[Years of Experience]]&lt;5,"&lt;5",IF(tblSalaries[[#This Row],[Years of Experience]]&lt;10,"&lt;10",IF(tblSalaries[[#This Row],[Years of Experience]]&lt;15,"&lt;15",IF(tblSalaries[[#This Row],[Years of Experience]]&lt;20,"&lt;20"," &gt;20"))))</f>
        <v>&lt;5</v>
      </c>
      <c r="R1754" s="14">
        <v>1737</v>
      </c>
      <c r="S1754" s="14">
        <f>VLOOKUP(tblSalaries[[#This Row],[clean Country]],Table3[[Country]:[GNI]],2,FALSE)</f>
        <v>3400</v>
      </c>
      <c r="T1754" s="18">
        <f>tblSalaries[[#This Row],[Salary in USD]]/tblSalaries[[#This Row],[PPP GNI]]</f>
        <v>1.4705882352941178</v>
      </c>
      <c r="U1754" s="27">
        <f>IF(ISNUMBER(VLOOKUP(tblSalaries[[#This Row],[clean Country]],calc!$B$22:$C$127,2,TRUE)),tblSalaries[[#This Row],[Salary in USD]],0.001)</f>
        <v>5000</v>
      </c>
    </row>
    <row r="1755" spans="2:21" ht="15" customHeight="1" x14ac:dyDescent="0.25">
      <c r="B1755" s="6" t="s">
        <v>2854</v>
      </c>
      <c r="C1755" s="7">
        <v>41056.175046296295</v>
      </c>
      <c r="D1755" s="8">
        <v>5000</v>
      </c>
      <c r="E1755" s="6">
        <v>5000</v>
      </c>
      <c r="F1755" s="6" t="s">
        <v>6</v>
      </c>
      <c r="G1755" s="9">
        <f>tblSalaries[[#This Row],[clean Salary (in local currency)]]*VLOOKUP(tblSalaries[[#This Row],[Currency]],tblXrate[],2,FALSE)</f>
        <v>5000</v>
      </c>
      <c r="H1755" s="6" t="s">
        <v>991</v>
      </c>
      <c r="I1755" s="6" t="s">
        <v>356</v>
      </c>
      <c r="J1755" s="6" t="s">
        <v>992</v>
      </c>
      <c r="K1755" s="6" t="str">
        <f>VLOOKUP(tblSalaries[[#This Row],[Where do you work]],tblCountries[[Actual]:[Mapping]],2,FALSE)</f>
        <v>Aruba</v>
      </c>
      <c r="L1755" s="6" t="str">
        <f>VLOOKUP(tblSalaries[[#This Row],[clean Country]],tblCountries[[Mapping]:[Region]],2,FALSE)</f>
        <v>Latin America</v>
      </c>
      <c r="M1755" s="6">
        <f>VLOOKUP(tblSalaries[[#This Row],[clean Country]],tblCountries[[Mapping]:[geo_latitude]],3,FALSE)</f>
        <v>-69.976802056505804</v>
      </c>
      <c r="N1755" s="6">
        <f>VLOOKUP(tblSalaries[[#This Row],[clean Country]],tblCountries[[Mapping]:[geo_latitude]],4,FALSE)</f>
        <v>12.5433140350087</v>
      </c>
      <c r="O1755" s="6" t="s">
        <v>25</v>
      </c>
      <c r="P1755" s="6">
        <v>13</v>
      </c>
      <c r="Q1755" s="6" t="str">
        <f>IF(tblSalaries[[#This Row],[Years of Experience]]&lt;5,"&lt;5",IF(tblSalaries[[#This Row],[Years of Experience]]&lt;10,"&lt;10",IF(tblSalaries[[#This Row],[Years of Experience]]&lt;15,"&lt;15",IF(tblSalaries[[#This Row],[Years of Experience]]&lt;20,"&lt;20"," &gt;20"))))</f>
        <v>&lt;15</v>
      </c>
      <c r="R1755" s="14">
        <v>1738</v>
      </c>
      <c r="S1755" s="14" t="e">
        <f>VLOOKUP(tblSalaries[[#This Row],[clean Country]],Table3[[Country]:[GNI]],2,FALSE)</f>
        <v>#N/A</v>
      </c>
      <c r="T1755" s="18" t="e">
        <f>tblSalaries[[#This Row],[Salary in USD]]/tblSalaries[[#This Row],[PPP GNI]]</f>
        <v>#N/A</v>
      </c>
      <c r="U1755" s="27">
        <f>IF(ISNUMBER(VLOOKUP(tblSalaries[[#This Row],[clean Country]],calc!$B$22:$C$127,2,TRUE)),tblSalaries[[#This Row],[Salary in USD]],0.001)</f>
        <v>5000</v>
      </c>
    </row>
    <row r="1756" spans="2:21" ht="15" customHeight="1" x14ac:dyDescent="0.25">
      <c r="B1756" s="6" t="s">
        <v>3471</v>
      </c>
      <c r="C1756" s="7">
        <v>41059.893101851849</v>
      </c>
      <c r="D1756" s="8">
        <v>5000</v>
      </c>
      <c r="E1756" s="6">
        <v>5000</v>
      </c>
      <c r="F1756" s="6" t="s">
        <v>6</v>
      </c>
      <c r="G1756" s="9">
        <f>tblSalaries[[#This Row],[clean Salary (in local currency)]]*VLOOKUP(tblSalaries[[#This Row],[Currency]],tblXrate[],2,FALSE)</f>
        <v>5000</v>
      </c>
      <c r="H1756" s="6" t="s">
        <v>1649</v>
      </c>
      <c r="I1756" s="6" t="s">
        <v>52</v>
      </c>
      <c r="J1756" s="6" t="s">
        <v>8</v>
      </c>
      <c r="K1756" s="6" t="str">
        <f>VLOOKUP(tblSalaries[[#This Row],[Where do you work]],tblCountries[[Actual]:[Mapping]],2,FALSE)</f>
        <v>India</v>
      </c>
      <c r="L1756" s="6" t="str">
        <f>VLOOKUP(tblSalaries[[#This Row],[clean Country]],tblCountries[[Mapping]:[Region]],2,FALSE)</f>
        <v>Asia</v>
      </c>
      <c r="M1756" s="6">
        <f>VLOOKUP(tblSalaries[[#This Row],[clean Country]],tblCountries[[Mapping]:[geo_latitude]],3,FALSE)</f>
        <v>79.718824157759499</v>
      </c>
      <c r="N1756" s="6">
        <f>VLOOKUP(tblSalaries[[#This Row],[clean Country]],tblCountries[[Mapping]:[geo_latitude]],4,FALSE)</f>
        <v>22.134914550529199</v>
      </c>
      <c r="O1756" s="6" t="s">
        <v>13</v>
      </c>
      <c r="P1756" s="6">
        <v>4</v>
      </c>
      <c r="Q1756" s="6" t="str">
        <f>IF(tblSalaries[[#This Row],[Years of Experience]]&lt;5,"&lt;5",IF(tblSalaries[[#This Row],[Years of Experience]]&lt;10,"&lt;10",IF(tblSalaries[[#This Row],[Years of Experience]]&lt;15,"&lt;15",IF(tblSalaries[[#This Row],[Years of Experience]]&lt;20,"&lt;20"," &gt;20"))))</f>
        <v>&lt;5</v>
      </c>
      <c r="R1756" s="14">
        <v>1739</v>
      </c>
      <c r="S1756" s="14">
        <f>VLOOKUP(tblSalaries[[#This Row],[clean Country]],Table3[[Country]:[GNI]],2,FALSE)</f>
        <v>3400</v>
      </c>
      <c r="T1756" s="18">
        <f>tblSalaries[[#This Row],[Salary in USD]]/tblSalaries[[#This Row],[PPP GNI]]</f>
        <v>1.4705882352941178</v>
      </c>
      <c r="U1756" s="27">
        <f>IF(ISNUMBER(VLOOKUP(tblSalaries[[#This Row],[clean Country]],calc!$B$22:$C$127,2,TRUE)),tblSalaries[[#This Row],[Salary in USD]],0.001)</f>
        <v>5000</v>
      </c>
    </row>
    <row r="1757" spans="2:21" ht="15" customHeight="1" x14ac:dyDescent="0.25">
      <c r="B1757" s="6" t="s">
        <v>3849</v>
      </c>
      <c r="C1757" s="7">
        <v>41077.533935185187</v>
      </c>
      <c r="D1757" s="8">
        <v>5000</v>
      </c>
      <c r="E1757" s="6">
        <v>5000</v>
      </c>
      <c r="F1757" s="6" t="s">
        <v>6</v>
      </c>
      <c r="G1757" s="9">
        <f>tblSalaries[[#This Row],[clean Salary (in local currency)]]*VLOOKUP(tblSalaries[[#This Row],[Currency]],tblXrate[],2,FALSE)</f>
        <v>5000</v>
      </c>
      <c r="H1757" s="6" t="s">
        <v>1112</v>
      </c>
      <c r="I1757" s="6" t="s">
        <v>20</v>
      </c>
      <c r="J1757" s="6" t="s">
        <v>8</v>
      </c>
      <c r="K1757" s="6" t="str">
        <f>VLOOKUP(tblSalaries[[#This Row],[Where do you work]],tblCountries[[Actual]:[Mapping]],2,FALSE)</f>
        <v>India</v>
      </c>
      <c r="L1757" s="6" t="str">
        <f>VLOOKUP(tblSalaries[[#This Row],[clean Country]],tblCountries[[Mapping]:[Region]],2,FALSE)</f>
        <v>Asia</v>
      </c>
      <c r="M1757" s="6">
        <f>VLOOKUP(tblSalaries[[#This Row],[clean Country]],tblCountries[[Mapping]:[geo_latitude]],3,FALSE)</f>
        <v>79.718824157759499</v>
      </c>
      <c r="N1757" s="6">
        <f>VLOOKUP(tblSalaries[[#This Row],[clean Country]],tblCountries[[Mapping]:[geo_latitude]],4,FALSE)</f>
        <v>22.134914550529199</v>
      </c>
      <c r="O1757" s="6" t="s">
        <v>18</v>
      </c>
      <c r="P1757" s="6">
        <v>10</v>
      </c>
      <c r="Q1757" s="6" t="str">
        <f>IF(tblSalaries[[#This Row],[Years of Experience]]&lt;5,"&lt;5",IF(tblSalaries[[#This Row],[Years of Experience]]&lt;10,"&lt;10",IF(tblSalaries[[#This Row],[Years of Experience]]&lt;15,"&lt;15",IF(tblSalaries[[#This Row],[Years of Experience]]&lt;20,"&lt;20"," &gt;20"))))</f>
        <v>&lt;15</v>
      </c>
      <c r="R1757" s="14">
        <v>1740</v>
      </c>
      <c r="S1757" s="14">
        <f>VLOOKUP(tblSalaries[[#This Row],[clean Country]],Table3[[Country]:[GNI]],2,FALSE)</f>
        <v>3400</v>
      </c>
      <c r="T1757" s="18">
        <f>tblSalaries[[#This Row],[Salary in USD]]/tblSalaries[[#This Row],[PPP GNI]]</f>
        <v>1.4705882352941178</v>
      </c>
      <c r="U1757" s="27">
        <f>IF(ISNUMBER(VLOOKUP(tblSalaries[[#This Row],[clean Country]],calc!$B$22:$C$127,2,TRUE)),tblSalaries[[#This Row],[Salary in USD]],0.001)</f>
        <v>5000</v>
      </c>
    </row>
    <row r="1758" spans="2:21" ht="15" customHeight="1" x14ac:dyDescent="0.25">
      <c r="B1758" s="6" t="s">
        <v>3854</v>
      </c>
      <c r="C1758" s="7">
        <v>41078.346539351849</v>
      </c>
      <c r="D1758" s="8">
        <v>5000</v>
      </c>
      <c r="E1758" s="6">
        <v>5000</v>
      </c>
      <c r="F1758" s="6" t="s">
        <v>6</v>
      </c>
      <c r="G1758" s="9">
        <f>tblSalaries[[#This Row],[clean Salary (in local currency)]]*VLOOKUP(tblSalaries[[#This Row],[Currency]],tblXrate[],2,FALSE)</f>
        <v>5000</v>
      </c>
      <c r="H1758" s="6" t="s">
        <v>1980</v>
      </c>
      <c r="I1758" s="6" t="s">
        <v>20</v>
      </c>
      <c r="J1758" s="6" t="s">
        <v>8</v>
      </c>
      <c r="K1758" s="6" t="str">
        <f>VLOOKUP(tblSalaries[[#This Row],[Where do you work]],tblCountries[[Actual]:[Mapping]],2,FALSE)</f>
        <v>India</v>
      </c>
      <c r="L1758" s="6" t="str">
        <f>VLOOKUP(tblSalaries[[#This Row],[clean Country]],tblCountries[[Mapping]:[Region]],2,FALSE)</f>
        <v>Asia</v>
      </c>
      <c r="M1758" s="6">
        <f>VLOOKUP(tblSalaries[[#This Row],[clean Country]],tblCountries[[Mapping]:[geo_latitude]],3,FALSE)</f>
        <v>79.718824157759499</v>
      </c>
      <c r="N1758" s="6">
        <f>VLOOKUP(tblSalaries[[#This Row],[clean Country]],tblCountries[[Mapping]:[geo_latitude]],4,FALSE)</f>
        <v>22.134914550529199</v>
      </c>
      <c r="O1758" s="6" t="s">
        <v>13</v>
      </c>
      <c r="P1758" s="6">
        <v>2</v>
      </c>
      <c r="Q1758" s="6" t="str">
        <f>IF(tblSalaries[[#This Row],[Years of Experience]]&lt;5,"&lt;5",IF(tblSalaries[[#This Row],[Years of Experience]]&lt;10,"&lt;10",IF(tblSalaries[[#This Row],[Years of Experience]]&lt;15,"&lt;15",IF(tblSalaries[[#This Row],[Years of Experience]]&lt;20,"&lt;20"," &gt;20"))))</f>
        <v>&lt;5</v>
      </c>
      <c r="R1758" s="14">
        <v>1741</v>
      </c>
      <c r="S1758" s="14">
        <f>VLOOKUP(tblSalaries[[#This Row],[clean Country]],Table3[[Country]:[GNI]],2,FALSE)</f>
        <v>3400</v>
      </c>
      <c r="T1758" s="18">
        <f>tblSalaries[[#This Row],[Salary in USD]]/tblSalaries[[#This Row],[PPP GNI]]</f>
        <v>1.4705882352941178</v>
      </c>
      <c r="U1758" s="27">
        <f>IF(ISNUMBER(VLOOKUP(tblSalaries[[#This Row],[clean Country]],calc!$B$22:$C$127,2,TRUE)),tblSalaries[[#This Row],[Salary in USD]],0.001)</f>
        <v>5000</v>
      </c>
    </row>
    <row r="1759" spans="2:21" ht="15" customHeight="1" x14ac:dyDescent="0.25">
      <c r="B1759" s="6" t="s">
        <v>3874</v>
      </c>
      <c r="C1759" s="7">
        <v>41079.946469907409</v>
      </c>
      <c r="D1759" s="8">
        <v>5000</v>
      </c>
      <c r="E1759" s="6">
        <v>5000</v>
      </c>
      <c r="F1759" s="6" t="s">
        <v>6</v>
      </c>
      <c r="G1759" s="9">
        <f>tblSalaries[[#This Row],[clean Salary (in local currency)]]*VLOOKUP(tblSalaries[[#This Row],[Currency]],tblXrate[],2,FALSE)</f>
        <v>5000</v>
      </c>
      <c r="H1759" s="6" t="s">
        <v>1993</v>
      </c>
      <c r="I1759" s="6" t="s">
        <v>4000</v>
      </c>
      <c r="J1759" s="6" t="s">
        <v>8</v>
      </c>
      <c r="K1759" s="6" t="str">
        <f>VLOOKUP(tblSalaries[[#This Row],[Where do you work]],tblCountries[[Actual]:[Mapping]],2,FALSE)</f>
        <v>India</v>
      </c>
      <c r="L1759" s="6" t="str">
        <f>VLOOKUP(tblSalaries[[#This Row],[clean Country]],tblCountries[[Mapping]:[Region]],2,FALSE)</f>
        <v>Asia</v>
      </c>
      <c r="M1759" s="6">
        <f>VLOOKUP(tblSalaries[[#This Row],[clean Country]],tblCountries[[Mapping]:[geo_latitude]],3,FALSE)</f>
        <v>79.718824157759499</v>
      </c>
      <c r="N1759" s="6">
        <f>VLOOKUP(tblSalaries[[#This Row],[clean Country]],tblCountries[[Mapping]:[geo_latitude]],4,FALSE)</f>
        <v>22.134914550529199</v>
      </c>
      <c r="O1759" s="6" t="s">
        <v>9</v>
      </c>
      <c r="P1759" s="6">
        <v>3</v>
      </c>
      <c r="Q1759" s="6" t="str">
        <f>IF(tblSalaries[[#This Row],[Years of Experience]]&lt;5,"&lt;5",IF(tblSalaries[[#This Row],[Years of Experience]]&lt;10,"&lt;10",IF(tblSalaries[[#This Row],[Years of Experience]]&lt;15,"&lt;15",IF(tblSalaries[[#This Row],[Years of Experience]]&lt;20,"&lt;20"," &gt;20"))))</f>
        <v>&lt;5</v>
      </c>
      <c r="R1759" s="14">
        <v>1742</v>
      </c>
      <c r="S1759" s="14">
        <f>VLOOKUP(tblSalaries[[#This Row],[clean Country]],Table3[[Country]:[GNI]],2,FALSE)</f>
        <v>3400</v>
      </c>
      <c r="T1759" s="18">
        <f>tblSalaries[[#This Row],[Salary in USD]]/tblSalaries[[#This Row],[PPP GNI]]</f>
        <v>1.4705882352941178</v>
      </c>
      <c r="U1759" s="27">
        <f>IF(ISNUMBER(VLOOKUP(tblSalaries[[#This Row],[clean Country]],calc!$B$22:$C$127,2,TRUE)),tblSalaries[[#This Row],[Salary in USD]],0.001)</f>
        <v>5000</v>
      </c>
    </row>
    <row r="1760" spans="2:21" ht="15" customHeight="1" x14ac:dyDescent="0.25">
      <c r="B1760" s="6" t="s">
        <v>3781</v>
      </c>
      <c r="C1760" s="7">
        <v>41072.908263888887</v>
      </c>
      <c r="D1760" s="8">
        <v>280000</v>
      </c>
      <c r="E1760" s="6">
        <v>280000</v>
      </c>
      <c r="F1760" s="6" t="s">
        <v>40</v>
      </c>
      <c r="G1760" s="9">
        <f>tblSalaries[[#This Row],[clean Salary (in local currency)]]*VLOOKUP(tblSalaries[[#This Row],[Currency]],tblXrate[],2,FALSE)</f>
        <v>4986.216672483919</v>
      </c>
      <c r="H1760" s="6" t="s">
        <v>1918</v>
      </c>
      <c r="I1760" s="6" t="s">
        <v>20</v>
      </c>
      <c r="J1760" s="6" t="s">
        <v>8</v>
      </c>
      <c r="K1760" s="6" t="str">
        <f>VLOOKUP(tblSalaries[[#This Row],[Where do you work]],tblCountries[[Actual]:[Mapping]],2,FALSE)</f>
        <v>India</v>
      </c>
      <c r="L1760" s="6" t="str">
        <f>VLOOKUP(tblSalaries[[#This Row],[clean Country]],tblCountries[[Mapping]:[Region]],2,FALSE)</f>
        <v>Asia</v>
      </c>
      <c r="M1760" s="6">
        <f>VLOOKUP(tblSalaries[[#This Row],[clean Country]],tblCountries[[Mapping]:[geo_latitude]],3,FALSE)</f>
        <v>79.718824157759499</v>
      </c>
      <c r="N1760" s="6">
        <f>VLOOKUP(tblSalaries[[#This Row],[clean Country]],tblCountries[[Mapping]:[geo_latitude]],4,FALSE)</f>
        <v>22.134914550529199</v>
      </c>
      <c r="O1760" s="6" t="s">
        <v>13</v>
      </c>
      <c r="P1760" s="6">
        <v>8</v>
      </c>
      <c r="Q1760" s="6" t="str">
        <f>IF(tblSalaries[[#This Row],[Years of Experience]]&lt;5,"&lt;5",IF(tblSalaries[[#This Row],[Years of Experience]]&lt;10,"&lt;10",IF(tblSalaries[[#This Row],[Years of Experience]]&lt;15,"&lt;15",IF(tblSalaries[[#This Row],[Years of Experience]]&lt;20,"&lt;20"," &gt;20"))))</f>
        <v>&lt;10</v>
      </c>
      <c r="R1760" s="14">
        <v>1743</v>
      </c>
      <c r="S1760" s="14">
        <f>VLOOKUP(tblSalaries[[#This Row],[clean Country]],Table3[[Country]:[GNI]],2,FALSE)</f>
        <v>3400</v>
      </c>
      <c r="T1760" s="18">
        <f>tblSalaries[[#This Row],[Salary in USD]]/tblSalaries[[#This Row],[PPP GNI]]</f>
        <v>1.4665343154364467</v>
      </c>
      <c r="U1760" s="27">
        <f>IF(ISNUMBER(VLOOKUP(tblSalaries[[#This Row],[clean Country]],calc!$B$22:$C$127,2,TRUE)),tblSalaries[[#This Row],[Salary in USD]],0.001)</f>
        <v>4986.216672483919</v>
      </c>
    </row>
    <row r="1761" spans="2:21" ht="15" customHeight="1" x14ac:dyDescent="0.25">
      <c r="B1761" s="6" t="s">
        <v>2691</v>
      </c>
      <c r="C1761" s="7">
        <v>41055.567939814813</v>
      </c>
      <c r="D1761" s="8">
        <v>278400</v>
      </c>
      <c r="E1761" s="6">
        <v>278400</v>
      </c>
      <c r="F1761" s="6" t="s">
        <v>40</v>
      </c>
      <c r="G1761" s="9">
        <f>tblSalaries[[#This Row],[clean Salary (in local currency)]]*VLOOKUP(tblSalaries[[#This Row],[Currency]],tblXrate[],2,FALSE)</f>
        <v>4957.7240057840108</v>
      </c>
      <c r="H1761" s="6" t="s">
        <v>804</v>
      </c>
      <c r="I1761" s="6" t="s">
        <v>52</v>
      </c>
      <c r="J1761" s="6" t="s">
        <v>8</v>
      </c>
      <c r="K1761" s="6" t="str">
        <f>VLOOKUP(tblSalaries[[#This Row],[Where do you work]],tblCountries[[Actual]:[Mapping]],2,FALSE)</f>
        <v>India</v>
      </c>
      <c r="L1761" s="6" t="str">
        <f>VLOOKUP(tblSalaries[[#This Row],[clean Country]],tblCountries[[Mapping]:[Region]],2,FALSE)</f>
        <v>Asia</v>
      </c>
      <c r="M1761" s="6">
        <f>VLOOKUP(tblSalaries[[#This Row],[clean Country]],tblCountries[[Mapping]:[geo_latitude]],3,FALSE)</f>
        <v>79.718824157759499</v>
      </c>
      <c r="N1761" s="6">
        <f>VLOOKUP(tblSalaries[[#This Row],[clean Country]],tblCountries[[Mapping]:[geo_latitude]],4,FALSE)</f>
        <v>22.134914550529199</v>
      </c>
      <c r="O1761" s="6" t="s">
        <v>9</v>
      </c>
      <c r="P1761" s="6">
        <v>5</v>
      </c>
      <c r="Q1761" s="6" t="str">
        <f>IF(tblSalaries[[#This Row],[Years of Experience]]&lt;5,"&lt;5",IF(tblSalaries[[#This Row],[Years of Experience]]&lt;10,"&lt;10",IF(tblSalaries[[#This Row],[Years of Experience]]&lt;15,"&lt;15",IF(tblSalaries[[#This Row],[Years of Experience]]&lt;20,"&lt;20"," &gt;20"))))</f>
        <v>&lt;10</v>
      </c>
      <c r="R1761" s="14">
        <v>1744</v>
      </c>
      <c r="S1761" s="14">
        <f>VLOOKUP(tblSalaries[[#This Row],[clean Country]],Table3[[Country]:[GNI]],2,FALSE)</f>
        <v>3400</v>
      </c>
      <c r="T1761" s="18">
        <f>tblSalaries[[#This Row],[Salary in USD]]/tblSalaries[[#This Row],[PPP GNI]]</f>
        <v>1.4581541193482386</v>
      </c>
      <c r="U1761" s="27">
        <f>IF(ISNUMBER(VLOOKUP(tblSalaries[[#This Row],[clean Country]],calc!$B$22:$C$127,2,TRUE)),tblSalaries[[#This Row],[Salary in USD]],0.001)</f>
        <v>4957.7240057840108</v>
      </c>
    </row>
    <row r="1762" spans="2:21" ht="15" customHeight="1" x14ac:dyDescent="0.25">
      <c r="B1762" s="6" t="s">
        <v>3477</v>
      </c>
      <c r="C1762" s="7">
        <v>41059.958148148151</v>
      </c>
      <c r="D1762" s="8" t="s">
        <v>1655</v>
      </c>
      <c r="E1762" s="6">
        <v>278000</v>
      </c>
      <c r="F1762" s="6" t="s">
        <v>40</v>
      </c>
      <c r="G1762" s="9">
        <f>tblSalaries[[#This Row],[clean Salary (in local currency)]]*VLOOKUP(tblSalaries[[#This Row],[Currency]],tblXrate[],2,FALSE)</f>
        <v>4950.6008391090336</v>
      </c>
      <c r="H1762" s="6" t="s">
        <v>721</v>
      </c>
      <c r="I1762" s="6" t="s">
        <v>3999</v>
      </c>
      <c r="J1762" s="6" t="s">
        <v>8</v>
      </c>
      <c r="K1762" s="6" t="str">
        <f>VLOOKUP(tblSalaries[[#This Row],[Where do you work]],tblCountries[[Actual]:[Mapping]],2,FALSE)</f>
        <v>India</v>
      </c>
      <c r="L1762" s="6" t="str">
        <f>VLOOKUP(tblSalaries[[#This Row],[clean Country]],tblCountries[[Mapping]:[Region]],2,FALSE)</f>
        <v>Asia</v>
      </c>
      <c r="M1762" s="6">
        <f>VLOOKUP(tblSalaries[[#This Row],[clean Country]],tblCountries[[Mapping]:[geo_latitude]],3,FALSE)</f>
        <v>79.718824157759499</v>
      </c>
      <c r="N1762" s="6">
        <f>VLOOKUP(tblSalaries[[#This Row],[clean Country]],tblCountries[[Mapping]:[geo_latitude]],4,FALSE)</f>
        <v>22.134914550529199</v>
      </c>
      <c r="O1762" s="6" t="s">
        <v>13</v>
      </c>
      <c r="P1762" s="6">
        <v>8</v>
      </c>
      <c r="Q1762" s="6" t="str">
        <f>IF(tblSalaries[[#This Row],[Years of Experience]]&lt;5,"&lt;5",IF(tblSalaries[[#This Row],[Years of Experience]]&lt;10,"&lt;10",IF(tblSalaries[[#This Row],[Years of Experience]]&lt;15,"&lt;15",IF(tblSalaries[[#This Row],[Years of Experience]]&lt;20,"&lt;20"," &gt;20"))))</f>
        <v>&lt;10</v>
      </c>
      <c r="R1762" s="14">
        <v>1745</v>
      </c>
      <c r="S1762" s="14">
        <f>VLOOKUP(tblSalaries[[#This Row],[clean Country]],Table3[[Country]:[GNI]],2,FALSE)</f>
        <v>3400</v>
      </c>
      <c r="T1762" s="18">
        <f>tblSalaries[[#This Row],[Salary in USD]]/tblSalaries[[#This Row],[PPP GNI]]</f>
        <v>1.4560590703261864</v>
      </c>
      <c r="U1762" s="27">
        <f>IF(ISNUMBER(VLOOKUP(tblSalaries[[#This Row],[clean Country]],calc!$B$22:$C$127,2,TRUE)),tblSalaries[[#This Row],[Salary in USD]],0.001)</f>
        <v>4950.6008391090336</v>
      </c>
    </row>
    <row r="1763" spans="2:21" ht="15" customHeight="1" x14ac:dyDescent="0.25">
      <c r="B1763" s="6" t="s">
        <v>2269</v>
      </c>
      <c r="C1763" s="7">
        <v>41055.047673611109</v>
      </c>
      <c r="D1763" s="8" t="s">
        <v>337</v>
      </c>
      <c r="E1763" s="6">
        <v>276000</v>
      </c>
      <c r="F1763" s="6" t="s">
        <v>40</v>
      </c>
      <c r="G1763" s="9">
        <f>tblSalaries[[#This Row],[clean Salary (in local currency)]]*VLOOKUP(tblSalaries[[#This Row],[Currency]],tblXrate[],2,FALSE)</f>
        <v>4914.9850057341491</v>
      </c>
      <c r="H1763" s="6" t="s">
        <v>256</v>
      </c>
      <c r="I1763" s="6" t="s">
        <v>20</v>
      </c>
      <c r="J1763" s="6" t="s">
        <v>8</v>
      </c>
      <c r="K1763" s="6" t="str">
        <f>VLOOKUP(tblSalaries[[#This Row],[Where do you work]],tblCountries[[Actual]:[Mapping]],2,FALSE)</f>
        <v>India</v>
      </c>
      <c r="L1763" s="6" t="str">
        <f>VLOOKUP(tblSalaries[[#This Row],[clean Country]],tblCountries[[Mapping]:[Region]],2,FALSE)</f>
        <v>Asia</v>
      </c>
      <c r="M1763" s="6">
        <f>VLOOKUP(tblSalaries[[#This Row],[clean Country]],tblCountries[[Mapping]:[geo_latitude]],3,FALSE)</f>
        <v>79.718824157759499</v>
      </c>
      <c r="N1763" s="6">
        <f>VLOOKUP(tblSalaries[[#This Row],[clean Country]],tblCountries[[Mapping]:[geo_latitude]],4,FALSE)</f>
        <v>22.134914550529199</v>
      </c>
      <c r="O1763" s="6" t="s">
        <v>13</v>
      </c>
      <c r="P1763" s="6"/>
      <c r="Q1763" s="6" t="str">
        <f>IF(tblSalaries[[#This Row],[Years of Experience]]&lt;5,"&lt;5",IF(tblSalaries[[#This Row],[Years of Experience]]&lt;10,"&lt;10",IF(tblSalaries[[#This Row],[Years of Experience]]&lt;15,"&lt;15",IF(tblSalaries[[#This Row],[Years of Experience]]&lt;20,"&lt;20"," &gt;20"))))</f>
        <v>&lt;5</v>
      </c>
      <c r="R1763" s="14">
        <v>1746</v>
      </c>
      <c r="S1763" s="14">
        <f>VLOOKUP(tblSalaries[[#This Row],[clean Country]],Table3[[Country]:[GNI]],2,FALSE)</f>
        <v>3400</v>
      </c>
      <c r="T1763" s="18">
        <f>tblSalaries[[#This Row],[Salary in USD]]/tblSalaries[[#This Row],[PPP GNI]]</f>
        <v>1.4455838252159263</v>
      </c>
      <c r="U1763" s="27">
        <f>IF(ISNUMBER(VLOOKUP(tblSalaries[[#This Row],[clean Country]],calc!$B$22:$C$127,2,TRUE)),tblSalaries[[#This Row],[Salary in USD]],0.001)</f>
        <v>4914.9850057341491</v>
      </c>
    </row>
    <row r="1764" spans="2:21" ht="15" customHeight="1" x14ac:dyDescent="0.25">
      <c r="B1764" s="6" t="s">
        <v>2662</v>
      </c>
      <c r="C1764" s="7">
        <v>41055.534814814811</v>
      </c>
      <c r="D1764" s="8" t="s">
        <v>770</v>
      </c>
      <c r="E1764" s="6">
        <v>276000</v>
      </c>
      <c r="F1764" s="6" t="s">
        <v>40</v>
      </c>
      <c r="G1764" s="9">
        <f>tblSalaries[[#This Row],[clean Salary (in local currency)]]*VLOOKUP(tblSalaries[[#This Row],[Currency]],tblXrate[],2,FALSE)</f>
        <v>4914.9850057341491</v>
      </c>
      <c r="H1764" s="6" t="s">
        <v>771</v>
      </c>
      <c r="I1764" s="6" t="s">
        <v>52</v>
      </c>
      <c r="J1764" s="6" t="s">
        <v>17</v>
      </c>
      <c r="K1764" s="6" t="str">
        <f>VLOOKUP(tblSalaries[[#This Row],[Where do you work]],tblCountries[[Actual]:[Mapping]],2,FALSE)</f>
        <v>Pakistan</v>
      </c>
      <c r="L1764" s="6" t="str">
        <f>VLOOKUP(tblSalaries[[#This Row],[clean Country]],tblCountries[[Mapping]:[Region]],2,FALSE)</f>
        <v>Asia</v>
      </c>
      <c r="M1764" s="6">
        <f>VLOOKUP(tblSalaries[[#This Row],[clean Country]],tblCountries[[Mapping]:[geo_latitude]],3,FALSE)</f>
        <v>71.247499000000005</v>
      </c>
      <c r="N1764" s="6">
        <f>VLOOKUP(tblSalaries[[#This Row],[clean Country]],tblCountries[[Mapping]:[geo_latitude]],4,FALSE)</f>
        <v>30.3308401</v>
      </c>
      <c r="O1764" s="6" t="s">
        <v>25</v>
      </c>
      <c r="P1764" s="6">
        <v>3</v>
      </c>
      <c r="Q1764" s="6" t="str">
        <f>IF(tblSalaries[[#This Row],[Years of Experience]]&lt;5,"&lt;5",IF(tblSalaries[[#This Row],[Years of Experience]]&lt;10,"&lt;10",IF(tblSalaries[[#This Row],[Years of Experience]]&lt;15,"&lt;15",IF(tblSalaries[[#This Row],[Years of Experience]]&lt;20,"&lt;20"," &gt;20"))))</f>
        <v>&lt;5</v>
      </c>
      <c r="R1764" s="14">
        <v>1747</v>
      </c>
      <c r="S1764" s="14">
        <f>VLOOKUP(tblSalaries[[#This Row],[clean Country]],Table3[[Country]:[GNI]],2,FALSE)</f>
        <v>2790</v>
      </c>
      <c r="T1764" s="18">
        <f>tblSalaries[[#This Row],[Salary in USD]]/tblSalaries[[#This Row],[PPP GNI]]</f>
        <v>1.7616433712308779</v>
      </c>
      <c r="U1764" s="27">
        <f>IF(ISNUMBER(VLOOKUP(tblSalaries[[#This Row],[clean Country]],calc!$B$22:$C$127,2,TRUE)),tblSalaries[[#This Row],[Salary in USD]],0.001)</f>
        <v>4914.9850057341491</v>
      </c>
    </row>
    <row r="1765" spans="2:21" ht="15" customHeight="1" x14ac:dyDescent="0.25">
      <c r="B1765" s="6" t="s">
        <v>3875</v>
      </c>
      <c r="C1765" s="7">
        <v>41080.019375000003</v>
      </c>
      <c r="D1765" s="8" t="s">
        <v>1994</v>
      </c>
      <c r="E1765" s="6">
        <v>276000</v>
      </c>
      <c r="F1765" s="6" t="s">
        <v>40</v>
      </c>
      <c r="G1765" s="9">
        <f>tblSalaries[[#This Row],[clean Salary (in local currency)]]*VLOOKUP(tblSalaries[[#This Row],[Currency]],tblXrate[],2,FALSE)</f>
        <v>4914.9850057341491</v>
      </c>
      <c r="H1765" s="6" t="s">
        <v>1995</v>
      </c>
      <c r="I1765" s="6" t="s">
        <v>3999</v>
      </c>
      <c r="J1765" s="6" t="s">
        <v>8</v>
      </c>
      <c r="K1765" s="6" t="str">
        <f>VLOOKUP(tblSalaries[[#This Row],[Where do you work]],tblCountries[[Actual]:[Mapping]],2,FALSE)</f>
        <v>India</v>
      </c>
      <c r="L1765" s="6" t="str">
        <f>VLOOKUP(tblSalaries[[#This Row],[clean Country]],tblCountries[[Mapping]:[Region]],2,FALSE)</f>
        <v>Asia</v>
      </c>
      <c r="M1765" s="6">
        <f>VLOOKUP(tblSalaries[[#This Row],[clean Country]],tblCountries[[Mapping]:[geo_latitude]],3,FALSE)</f>
        <v>79.718824157759499</v>
      </c>
      <c r="N1765" s="6">
        <f>VLOOKUP(tblSalaries[[#This Row],[clean Country]],tblCountries[[Mapping]:[geo_latitude]],4,FALSE)</f>
        <v>22.134914550529199</v>
      </c>
      <c r="O1765" s="6" t="s">
        <v>13</v>
      </c>
      <c r="P1765" s="6">
        <v>6</v>
      </c>
      <c r="Q1765" s="6" t="str">
        <f>IF(tblSalaries[[#This Row],[Years of Experience]]&lt;5,"&lt;5",IF(tblSalaries[[#This Row],[Years of Experience]]&lt;10,"&lt;10",IF(tblSalaries[[#This Row],[Years of Experience]]&lt;15,"&lt;15",IF(tblSalaries[[#This Row],[Years of Experience]]&lt;20,"&lt;20"," &gt;20"))))</f>
        <v>&lt;10</v>
      </c>
      <c r="R1765" s="14">
        <v>1748</v>
      </c>
      <c r="S1765" s="14">
        <f>VLOOKUP(tblSalaries[[#This Row],[clean Country]],Table3[[Country]:[GNI]],2,FALSE)</f>
        <v>3400</v>
      </c>
      <c r="T1765" s="18">
        <f>tblSalaries[[#This Row],[Salary in USD]]/tblSalaries[[#This Row],[PPP GNI]]</f>
        <v>1.4455838252159263</v>
      </c>
      <c r="U1765" s="27">
        <f>IF(ISNUMBER(VLOOKUP(tblSalaries[[#This Row],[clean Country]],calc!$B$22:$C$127,2,TRUE)),tblSalaries[[#This Row],[Salary in USD]],0.001)</f>
        <v>4914.9850057341491</v>
      </c>
    </row>
    <row r="1766" spans="2:21" ht="15" customHeight="1" x14ac:dyDescent="0.25">
      <c r="B1766" s="6" t="s">
        <v>2204</v>
      </c>
      <c r="C1766" s="7">
        <v>41055.036828703705</v>
      </c>
      <c r="D1766" s="8" t="s">
        <v>271</v>
      </c>
      <c r="E1766" s="6">
        <v>275000</v>
      </c>
      <c r="F1766" s="6" t="s">
        <v>40</v>
      </c>
      <c r="G1766" s="9">
        <f>tblSalaries[[#This Row],[clean Salary (in local currency)]]*VLOOKUP(tblSalaries[[#This Row],[Currency]],tblXrate[],2,FALSE)</f>
        <v>4897.177089046706</v>
      </c>
      <c r="H1766" s="6" t="s">
        <v>272</v>
      </c>
      <c r="I1766" s="6" t="s">
        <v>20</v>
      </c>
      <c r="J1766" s="6" t="s">
        <v>8</v>
      </c>
      <c r="K1766" s="6" t="str">
        <f>VLOOKUP(tblSalaries[[#This Row],[Where do you work]],tblCountries[[Actual]:[Mapping]],2,FALSE)</f>
        <v>India</v>
      </c>
      <c r="L1766" s="6" t="str">
        <f>VLOOKUP(tblSalaries[[#This Row],[clean Country]],tblCountries[[Mapping]:[Region]],2,FALSE)</f>
        <v>Asia</v>
      </c>
      <c r="M1766" s="6">
        <f>VLOOKUP(tblSalaries[[#This Row],[clean Country]],tblCountries[[Mapping]:[geo_latitude]],3,FALSE)</f>
        <v>79.718824157759499</v>
      </c>
      <c r="N1766" s="6">
        <f>VLOOKUP(tblSalaries[[#This Row],[clean Country]],tblCountries[[Mapping]:[geo_latitude]],4,FALSE)</f>
        <v>22.134914550529199</v>
      </c>
      <c r="O1766" s="6" t="s">
        <v>18</v>
      </c>
      <c r="P1766" s="6"/>
      <c r="Q1766" s="6" t="str">
        <f>IF(tblSalaries[[#This Row],[Years of Experience]]&lt;5,"&lt;5",IF(tblSalaries[[#This Row],[Years of Experience]]&lt;10,"&lt;10",IF(tblSalaries[[#This Row],[Years of Experience]]&lt;15,"&lt;15",IF(tblSalaries[[#This Row],[Years of Experience]]&lt;20,"&lt;20"," &gt;20"))))</f>
        <v>&lt;5</v>
      </c>
      <c r="R1766" s="14">
        <v>1749</v>
      </c>
      <c r="S1766" s="14">
        <f>VLOOKUP(tblSalaries[[#This Row],[clean Country]],Table3[[Country]:[GNI]],2,FALSE)</f>
        <v>3400</v>
      </c>
      <c r="T1766" s="18">
        <f>tblSalaries[[#This Row],[Salary in USD]]/tblSalaries[[#This Row],[PPP GNI]]</f>
        <v>1.4403462026607958</v>
      </c>
      <c r="U1766" s="27">
        <f>IF(ISNUMBER(VLOOKUP(tblSalaries[[#This Row],[clean Country]],calc!$B$22:$C$127,2,TRUE)),tblSalaries[[#This Row],[Salary in USD]],0.001)</f>
        <v>4897.177089046706</v>
      </c>
    </row>
    <row r="1767" spans="2:21" ht="15" customHeight="1" x14ac:dyDescent="0.25">
      <c r="B1767" s="6" t="s">
        <v>3309</v>
      </c>
      <c r="C1767" s="7">
        <v>41058.701203703706</v>
      </c>
      <c r="D1767" s="8">
        <v>275000</v>
      </c>
      <c r="E1767" s="6">
        <v>275000</v>
      </c>
      <c r="F1767" s="6" t="s">
        <v>40</v>
      </c>
      <c r="G1767" s="9">
        <f>tblSalaries[[#This Row],[clean Salary (in local currency)]]*VLOOKUP(tblSalaries[[#This Row],[Currency]],tblXrate[],2,FALSE)</f>
        <v>4897.177089046706</v>
      </c>
      <c r="H1767" s="6" t="s">
        <v>1491</v>
      </c>
      <c r="I1767" s="6" t="s">
        <v>52</v>
      </c>
      <c r="J1767" s="6" t="s">
        <v>8</v>
      </c>
      <c r="K1767" s="6" t="str">
        <f>VLOOKUP(tblSalaries[[#This Row],[Where do you work]],tblCountries[[Actual]:[Mapping]],2,FALSE)</f>
        <v>India</v>
      </c>
      <c r="L1767" s="6" t="str">
        <f>VLOOKUP(tblSalaries[[#This Row],[clean Country]],tblCountries[[Mapping]:[Region]],2,FALSE)</f>
        <v>Asia</v>
      </c>
      <c r="M1767" s="6">
        <f>VLOOKUP(tblSalaries[[#This Row],[clean Country]],tblCountries[[Mapping]:[geo_latitude]],3,FALSE)</f>
        <v>79.718824157759499</v>
      </c>
      <c r="N1767" s="6">
        <f>VLOOKUP(tblSalaries[[#This Row],[clean Country]],tblCountries[[Mapping]:[geo_latitude]],4,FALSE)</f>
        <v>22.134914550529199</v>
      </c>
      <c r="O1767" s="6" t="s">
        <v>13</v>
      </c>
      <c r="P1767" s="6">
        <v>4</v>
      </c>
      <c r="Q1767" s="6" t="str">
        <f>IF(tblSalaries[[#This Row],[Years of Experience]]&lt;5,"&lt;5",IF(tblSalaries[[#This Row],[Years of Experience]]&lt;10,"&lt;10",IF(tblSalaries[[#This Row],[Years of Experience]]&lt;15,"&lt;15",IF(tblSalaries[[#This Row],[Years of Experience]]&lt;20,"&lt;20"," &gt;20"))))</f>
        <v>&lt;5</v>
      </c>
      <c r="R1767" s="14">
        <v>1750</v>
      </c>
      <c r="S1767" s="14">
        <f>VLOOKUP(tblSalaries[[#This Row],[clean Country]],Table3[[Country]:[GNI]],2,FALSE)</f>
        <v>3400</v>
      </c>
      <c r="T1767" s="18">
        <f>tblSalaries[[#This Row],[Salary in USD]]/tblSalaries[[#This Row],[PPP GNI]]</f>
        <v>1.4403462026607958</v>
      </c>
      <c r="U1767" s="27">
        <f>IF(ISNUMBER(VLOOKUP(tblSalaries[[#This Row],[clean Country]],calc!$B$22:$C$127,2,TRUE)),tblSalaries[[#This Row],[Salary in USD]],0.001)</f>
        <v>4897.177089046706</v>
      </c>
    </row>
    <row r="1768" spans="2:21" ht="15" customHeight="1" x14ac:dyDescent="0.25">
      <c r="B1768" s="6" t="s">
        <v>3017</v>
      </c>
      <c r="C1768" s="7">
        <v>41057.542847222219</v>
      </c>
      <c r="D1768" s="8" t="s">
        <v>1172</v>
      </c>
      <c r="E1768" s="6">
        <v>456000</v>
      </c>
      <c r="F1768" s="6" t="s">
        <v>32</v>
      </c>
      <c r="G1768" s="9">
        <f>tblSalaries[[#This Row],[clean Salary (in local currency)]]*VLOOKUP(tblSalaries[[#This Row],[Currency]],tblXrate[],2,FALSE)</f>
        <v>4840.0244548604041</v>
      </c>
      <c r="H1768" s="6" t="s">
        <v>1173</v>
      </c>
      <c r="I1768" s="6" t="s">
        <v>52</v>
      </c>
      <c r="J1768" s="6" t="s">
        <v>17</v>
      </c>
      <c r="K1768" s="6" t="str">
        <f>VLOOKUP(tblSalaries[[#This Row],[Where do you work]],tblCountries[[Actual]:[Mapping]],2,FALSE)</f>
        <v>Pakistan</v>
      </c>
      <c r="L1768" s="6" t="str">
        <f>VLOOKUP(tblSalaries[[#This Row],[clean Country]],tblCountries[[Mapping]:[Region]],2,FALSE)</f>
        <v>Asia</v>
      </c>
      <c r="M1768" s="6">
        <f>VLOOKUP(tblSalaries[[#This Row],[clean Country]],tblCountries[[Mapping]:[geo_latitude]],3,FALSE)</f>
        <v>71.247499000000005</v>
      </c>
      <c r="N1768" s="6">
        <f>VLOOKUP(tblSalaries[[#This Row],[clean Country]],tblCountries[[Mapping]:[geo_latitude]],4,FALSE)</f>
        <v>30.3308401</v>
      </c>
      <c r="O1768" s="6" t="s">
        <v>9</v>
      </c>
      <c r="P1768" s="6">
        <v>2</v>
      </c>
      <c r="Q1768" s="6" t="str">
        <f>IF(tblSalaries[[#This Row],[Years of Experience]]&lt;5,"&lt;5",IF(tblSalaries[[#This Row],[Years of Experience]]&lt;10,"&lt;10",IF(tblSalaries[[#This Row],[Years of Experience]]&lt;15,"&lt;15",IF(tblSalaries[[#This Row],[Years of Experience]]&lt;20,"&lt;20"," &gt;20"))))</f>
        <v>&lt;5</v>
      </c>
      <c r="R1768" s="14">
        <v>1751</v>
      </c>
      <c r="S1768" s="14">
        <f>VLOOKUP(tblSalaries[[#This Row],[clean Country]],Table3[[Country]:[GNI]],2,FALSE)</f>
        <v>2790</v>
      </c>
      <c r="T1768" s="18">
        <f>tblSalaries[[#This Row],[Salary in USD]]/tblSalaries[[#This Row],[PPP GNI]]</f>
        <v>1.7347757902725462</v>
      </c>
      <c r="U1768" s="27">
        <f>IF(ISNUMBER(VLOOKUP(tblSalaries[[#This Row],[clean Country]],calc!$B$22:$C$127,2,TRUE)),tblSalaries[[#This Row],[Salary in USD]],0.001)</f>
        <v>4840.0244548604041</v>
      </c>
    </row>
    <row r="1769" spans="2:21" ht="15" customHeight="1" x14ac:dyDescent="0.25">
      <c r="B1769" s="6" t="s">
        <v>3822</v>
      </c>
      <c r="C1769" s="7">
        <v>41075.655347222222</v>
      </c>
      <c r="D1769" s="8">
        <v>270000</v>
      </c>
      <c r="E1769" s="6">
        <v>270000</v>
      </c>
      <c r="F1769" s="6" t="s">
        <v>40</v>
      </c>
      <c r="G1769" s="9">
        <f>tblSalaries[[#This Row],[clean Salary (in local currency)]]*VLOOKUP(tblSalaries[[#This Row],[Currency]],tblXrate[],2,FALSE)</f>
        <v>4808.137505609493</v>
      </c>
      <c r="H1769" s="6" t="s">
        <v>91</v>
      </c>
      <c r="I1769" s="6" t="s">
        <v>52</v>
      </c>
      <c r="J1769" s="6" t="s">
        <v>8</v>
      </c>
      <c r="K1769" s="6" t="str">
        <f>VLOOKUP(tblSalaries[[#This Row],[Where do you work]],tblCountries[[Actual]:[Mapping]],2,FALSE)</f>
        <v>India</v>
      </c>
      <c r="L1769" s="6" t="str">
        <f>VLOOKUP(tblSalaries[[#This Row],[clean Country]],tblCountries[[Mapping]:[Region]],2,FALSE)</f>
        <v>Asia</v>
      </c>
      <c r="M1769" s="6">
        <f>VLOOKUP(tblSalaries[[#This Row],[clean Country]],tblCountries[[Mapping]:[geo_latitude]],3,FALSE)</f>
        <v>79.718824157759499</v>
      </c>
      <c r="N1769" s="6">
        <f>VLOOKUP(tblSalaries[[#This Row],[clean Country]],tblCountries[[Mapping]:[geo_latitude]],4,FALSE)</f>
        <v>22.134914550529199</v>
      </c>
      <c r="O1769" s="6" t="s">
        <v>18</v>
      </c>
      <c r="P1769" s="6">
        <v>5</v>
      </c>
      <c r="Q1769" s="6" t="str">
        <f>IF(tblSalaries[[#This Row],[Years of Experience]]&lt;5,"&lt;5",IF(tblSalaries[[#This Row],[Years of Experience]]&lt;10,"&lt;10",IF(tblSalaries[[#This Row],[Years of Experience]]&lt;15,"&lt;15",IF(tblSalaries[[#This Row],[Years of Experience]]&lt;20,"&lt;20"," &gt;20"))))</f>
        <v>&lt;10</v>
      </c>
      <c r="R1769" s="14">
        <v>1752</v>
      </c>
      <c r="S1769" s="14">
        <f>VLOOKUP(tblSalaries[[#This Row],[clean Country]],Table3[[Country]:[GNI]],2,FALSE)</f>
        <v>3400</v>
      </c>
      <c r="T1769" s="18">
        <f>tblSalaries[[#This Row],[Salary in USD]]/tblSalaries[[#This Row],[PPP GNI]]</f>
        <v>1.4141580898851449</v>
      </c>
      <c r="U1769" s="27">
        <f>IF(ISNUMBER(VLOOKUP(tblSalaries[[#This Row],[clean Country]],calc!$B$22:$C$127,2,TRUE)),tblSalaries[[#This Row],[Salary in USD]],0.001)</f>
        <v>4808.137505609493</v>
      </c>
    </row>
    <row r="1770" spans="2:21" ht="15" customHeight="1" x14ac:dyDescent="0.25">
      <c r="B1770" s="6" t="s">
        <v>2735</v>
      </c>
      <c r="C1770" s="7">
        <v>41055.664548611108</v>
      </c>
      <c r="D1770" s="8" t="s">
        <v>849</v>
      </c>
      <c r="E1770" s="6">
        <v>4800</v>
      </c>
      <c r="F1770" s="6" t="s">
        <v>6</v>
      </c>
      <c r="G1770" s="9">
        <f>tblSalaries[[#This Row],[clean Salary (in local currency)]]*VLOOKUP(tblSalaries[[#This Row],[Currency]],tblXrate[],2,FALSE)</f>
        <v>4800</v>
      </c>
      <c r="H1770" s="6" t="s">
        <v>850</v>
      </c>
      <c r="I1770" s="6" t="s">
        <v>20</v>
      </c>
      <c r="J1770" s="6" t="s">
        <v>851</v>
      </c>
      <c r="K1770" s="6" t="str">
        <f>VLOOKUP(tblSalaries[[#This Row],[Where do you work]],tblCountries[[Actual]:[Mapping]],2,FALSE)</f>
        <v>Bhutan</v>
      </c>
      <c r="L1770" s="6" t="str">
        <f>VLOOKUP(tblSalaries[[#This Row],[clean Country]],tblCountries[[Mapping]:[Region]],2,FALSE)</f>
        <v>Asia</v>
      </c>
      <c r="M1770" s="6">
        <f>VLOOKUP(tblSalaries[[#This Row],[clean Country]],tblCountries[[Mapping]:[geo_latitude]],3,FALSE)</f>
        <v>90.427034368673205</v>
      </c>
      <c r="N1770" s="6">
        <f>VLOOKUP(tblSalaries[[#This Row],[clean Country]],tblCountries[[Mapping]:[geo_latitude]],4,FALSE)</f>
        <v>27.396308920781401</v>
      </c>
      <c r="O1770" s="6" t="s">
        <v>9</v>
      </c>
      <c r="P1770" s="6">
        <v>2</v>
      </c>
      <c r="Q1770" s="6" t="str">
        <f>IF(tblSalaries[[#This Row],[Years of Experience]]&lt;5,"&lt;5",IF(tblSalaries[[#This Row],[Years of Experience]]&lt;10,"&lt;10",IF(tblSalaries[[#This Row],[Years of Experience]]&lt;15,"&lt;15",IF(tblSalaries[[#This Row],[Years of Experience]]&lt;20,"&lt;20"," &gt;20"))))</f>
        <v>&lt;5</v>
      </c>
      <c r="R1770" s="14">
        <v>1753</v>
      </c>
      <c r="S1770" s="14">
        <f>VLOOKUP(tblSalaries[[#This Row],[clean Country]],Table3[[Country]:[GNI]],2,FALSE)</f>
        <v>4990</v>
      </c>
      <c r="T1770" s="18">
        <f>tblSalaries[[#This Row],[Salary in USD]]/tblSalaries[[#This Row],[PPP GNI]]</f>
        <v>0.96192384769539074</v>
      </c>
      <c r="U1770" s="27">
        <f>IF(ISNUMBER(VLOOKUP(tblSalaries[[#This Row],[clean Country]],calc!$B$22:$C$127,2,TRUE)),tblSalaries[[#This Row],[Salary in USD]],0.001)</f>
        <v>4800</v>
      </c>
    </row>
    <row r="1771" spans="2:21" ht="15" customHeight="1" x14ac:dyDescent="0.25">
      <c r="B1771" s="6" t="s">
        <v>3192</v>
      </c>
      <c r="C1771" s="7">
        <v>41058.017893518518</v>
      </c>
      <c r="D1771" s="8">
        <v>800</v>
      </c>
      <c r="E1771" s="6">
        <v>4800</v>
      </c>
      <c r="F1771" s="6" t="s">
        <v>6</v>
      </c>
      <c r="G1771" s="9">
        <f>tblSalaries[[#This Row],[clean Salary (in local currency)]]*VLOOKUP(tblSalaries[[#This Row],[Currency]],tblXrate[],2,FALSE)</f>
        <v>4800</v>
      </c>
      <c r="H1771" s="6" t="s">
        <v>14</v>
      </c>
      <c r="I1771" s="6" t="s">
        <v>20</v>
      </c>
      <c r="J1771" s="6" t="s">
        <v>8</v>
      </c>
      <c r="K1771" s="6" t="str">
        <f>VLOOKUP(tblSalaries[[#This Row],[Where do you work]],tblCountries[[Actual]:[Mapping]],2,FALSE)</f>
        <v>India</v>
      </c>
      <c r="L1771" s="6" t="str">
        <f>VLOOKUP(tblSalaries[[#This Row],[clean Country]],tblCountries[[Mapping]:[Region]],2,FALSE)</f>
        <v>Asia</v>
      </c>
      <c r="M1771" s="6">
        <f>VLOOKUP(tblSalaries[[#This Row],[clean Country]],tblCountries[[Mapping]:[geo_latitude]],3,FALSE)</f>
        <v>79.718824157759499</v>
      </c>
      <c r="N1771" s="6">
        <f>VLOOKUP(tblSalaries[[#This Row],[clean Country]],tblCountries[[Mapping]:[geo_latitude]],4,FALSE)</f>
        <v>22.134914550529199</v>
      </c>
      <c r="O1771" s="6" t="s">
        <v>9</v>
      </c>
      <c r="P1771" s="6">
        <v>5</v>
      </c>
      <c r="Q1771" s="6" t="str">
        <f>IF(tblSalaries[[#This Row],[Years of Experience]]&lt;5,"&lt;5",IF(tblSalaries[[#This Row],[Years of Experience]]&lt;10,"&lt;10",IF(tblSalaries[[#This Row],[Years of Experience]]&lt;15,"&lt;15",IF(tblSalaries[[#This Row],[Years of Experience]]&lt;20,"&lt;20"," &gt;20"))))</f>
        <v>&lt;10</v>
      </c>
      <c r="R1771" s="14">
        <v>1754</v>
      </c>
      <c r="S1771" s="14">
        <f>VLOOKUP(tblSalaries[[#This Row],[clean Country]],Table3[[Country]:[GNI]],2,FALSE)</f>
        <v>3400</v>
      </c>
      <c r="T1771" s="18">
        <f>tblSalaries[[#This Row],[Salary in USD]]/tblSalaries[[#This Row],[PPP GNI]]</f>
        <v>1.411764705882353</v>
      </c>
      <c r="U1771" s="27">
        <f>IF(ISNUMBER(VLOOKUP(tblSalaries[[#This Row],[clean Country]],calc!$B$22:$C$127,2,TRUE)),tblSalaries[[#This Row],[Salary in USD]],0.001)</f>
        <v>4800</v>
      </c>
    </row>
    <row r="1772" spans="2:21" ht="15" customHeight="1" x14ac:dyDescent="0.25">
      <c r="B1772" s="6" t="s">
        <v>3782</v>
      </c>
      <c r="C1772" s="7">
        <v>41072.915520833332</v>
      </c>
      <c r="D1772" s="8">
        <v>4800</v>
      </c>
      <c r="E1772" s="6">
        <v>4800</v>
      </c>
      <c r="F1772" s="6" t="s">
        <v>6</v>
      </c>
      <c r="G1772" s="9">
        <f>tblSalaries[[#This Row],[clean Salary (in local currency)]]*VLOOKUP(tblSalaries[[#This Row],[Currency]],tblXrate[],2,FALSE)</f>
        <v>4800</v>
      </c>
      <c r="H1772" s="6" t="s">
        <v>1919</v>
      </c>
      <c r="I1772" s="6" t="s">
        <v>52</v>
      </c>
      <c r="J1772" s="6" t="s">
        <v>8</v>
      </c>
      <c r="K1772" s="6" t="str">
        <f>VLOOKUP(tblSalaries[[#This Row],[Where do you work]],tblCountries[[Actual]:[Mapping]],2,FALSE)</f>
        <v>India</v>
      </c>
      <c r="L1772" s="6" t="str">
        <f>VLOOKUP(tblSalaries[[#This Row],[clean Country]],tblCountries[[Mapping]:[Region]],2,FALSE)</f>
        <v>Asia</v>
      </c>
      <c r="M1772" s="6">
        <f>VLOOKUP(tblSalaries[[#This Row],[clean Country]],tblCountries[[Mapping]:[geo_latitude]],3,FALSE)</f>
        <v>79.718824157759499</v>
      </c>
      <c r="N1772" s="6">
        <f>VLOOKUP(tblSalaries[[#This Row],[clean Country]],tblCountries[[Mapping]:[geo_latitude]],4,FALSE)</f>
        <v>22.134914550529199</v>
      </c>
      <c r="O1772" s="6" t="s">
        <v>13</v>
      </c>
      <c r="P1772" s="6">
        <v>3</v>
      </c>
      <c r="Q1772" s="6" t="str">
        <f>IF(tblSalaries[[#This Row],[Years of Experience]]&lt;5,"&lt;5",IF(tblSalaries[[#This Row],[Years of Experience]]&lt;10,"&lt;10",IF(tblSalaries[[#This Row],[Years of Experience]]&lt;15,"&lt;15",IF(tblSalaries[[#This Row],[Years of Experience]]&lt;20,"&lt;20"," &gt;20"))))</f>
        <v>&lt;5</v>
      </c>
      <c r="R1772" s="14">
        <v>1755</v>
      </c>
      <c r="S1772" s="14">
        <f>VLOOKUP(tblSalaries[[#This Row],[clean Country]],Table3[[Country]:[GNI]],2,FALSE)</f>
        <v>3400</v>
      </c>
      <c r="T1772" s="18">
        <f>tblSalaries[[#This Row],[Salary in USD]]/tblSalaries[[#This Row],[PPP GNI]]</f>
        <v>1.411764705882353</v>
      </c>
      <c r="U1772" s="27">
        <f>IF(ISNUMBER(VLOOKUP(tblSalaries[[#This Row],[clean Country]],calc!$B$22:$C$127,2,TRUE)),tblSalaries[[#This Row],[Salary in USD]],0.001)</f>
        <v>4800</v>
      </c>
    </row>
    <row r="1773" spans="2:21" ht="15" customHeight="1" x14ac:dyDescent="0.25">
      <c r="B1773" s="6" t="s">
        <v>2677</v>
      </c>
      <c r="C1773" s="7">
        <v>41055.549317129633</v>
      </c>
      <c r="D1773" s="8" t="s">
        <v>783</v>
      </c>
      <c r="E1773" s="6">
        <v>260000</v>
      </c>
      <c r="F1773" s="6" t="s">
        <v>40</v>
      </c>
      <c r="G1773" s="9">
        <f>tblSalaries[[#This Row],[clean Salary (in local currency)]]*VLOOKUP(tblSalaries[[#This Row],[Currency]],tblXrate[],2,FALSE)</f>
        <v>4630.058338735068</v>
      </c>
      <c r="H1773" s="6" t="s">
        <v>20</v>
      </c>
      <c r="I1773" s="6" t="s">
        <v>20</v>
      </c>
      <c r="J1773" s="6" t="s">
        <v>8</v>
      </c>
      <c r="K1773" s="6" t="str">
        <f>VLOOKUP(tblSalaries[[#This Row],[Where do you work]],tblCountries[[Actual]:[Mapping]],2,FALSE)</f>
        <v>India</v>
      </c>
      <c r="L1773" s="6" t="str">
        <f>VLOOKUP(tblSalaries[[#This Row],[clean Country]],tblCountries[[Mapping]:[Region]],2,FALSE)</f>
        <v>Asia</v>
      </c>
      <c r="M1773" s="6">
        <f>VLOOKUP(tblSalaries[[#This Row],[clean Country]],tblCountries[[Mapping]:[geo_latitude]],3,FALSE)</f>
        <v>79.718824157759499</v>
      </c>
      <c r="N1773" s="6">
        <f>VLOOKUP(tblSalaries[[#This Row],[clean Country]],tblCountries[[Mapping]:[geo_latitude]],4,FALSE)</f>
        <v>22.134914550529199</v>
      </c>
      <c r="O1773" s="6" t="s">
        <v>9</v>
      </c>
      <c r="P1773" s="6">
        <v>2</v>
      </c>
      <c r="Q1773" s="6" t="str">
        <f>IF(tblSalaries[[#This Row],[Years of Experience]]&lt;5,"&lt;5",IF(tblSalaries[[#This Row],[Years of Experience]]&lt;10,"&lt;10",IF(tblSalaries[[#This Row],[Years of Experience]]&lt;15,"&lt;15",IF(tblSalaries[[#This Row],[Years of Experience]]&lt;20,"&lt;20"," &gt;20"))))</f>
        <v>&lt;5</v>
      </c>
      <c r="R1773" s="14">
        <v>1756</v>
      </c>
      <c r="S1773" s="14">
        <f>VLOOKUP(tblSalaries[[#This Row],[clean Country]],Table3[[Country]:[GNI]],2,FALSE)</f>
        <v>3400</v>
      </c>
      <c r="T1773" s="18">
        <f>tblSalaries[[#This Row],[Salary in USD]]/tblSalaries[[#This Row],[PPP GNI]]</f>
        <v>1.3617818643338435</v>
      </c>
      <c r="U1773" s="27">
        <f>IF(ISNUMBER(VLOOKUP(tblSalaries[[#This Row],[clean Country]],calc!$B$22:$C$127,2,TRUE)),tblSalaries[[#This Row],[Salary in USD]],0.001)</f>
        <v>4630.058338735068</v>
      </c>
    </row>
    <row r="1774" spans="2:21" ht="15" customHeight="1" x14ac:dyDescent="0.25">
      <c r="B1774" s="6" t="s">
        <v>3709</v>
      </c>
      <c r="C1774" s="7">
        <v>41068.103298611109</v>
      </c>
      <c r="D1774" s="8" t="s">
        <v>1868</v>
      </c>
      <c r="E1774" s="6">
        <v>258000</v>
      </c>
      <c r="F1774" s="6" t="s">
        <v>40</v>
      </c>
      <c r="G1774" s="9">
        <f>tblSalaries[[#This Row],[clean Salary (in local currency)]]*VLOOKUP(tblSalaries[[#This Row],[Currency]],tblXrate[],2,FALSE)</f>
        <v>4594.4425053601826</v>
      </c>
      <c r="H1774" s="6" t="s">
        <v>1869</v>
      </c>
      <c r="I1774" s="6" t="s">
        <v>20</v>
      </c>
      <c r="J1774" s="6" t="s">
        <v>8</v>
      </c>
      <c r="K1774" s="6" t="str">
        <f>VLOOKUP(tblSalaries[[#This Row],[Where do you work]],tblCountries[[Actual]:[Mapping]],2,FALSE)</f>
        <v>India</v>
      </c>
      <c r="L1774" s="6" t="str">
        <f>VLOOKUP(tblSalaries[[#This Row],[clean Country]],tblCountries[[Mapping]:[Region]],2,FALSE)</f>
        <v>Asia</v>
      </c>
      <c r="M1774" s="6">
        <f>VLOOKUP(tblSalaries[[#This Row],[clean Country]],tblCountries[[Mapping]:[geo_latitude]],3,FALSE)</f>
        <v>79.718824157759499</v>
      </c>
      <c r="N1774" s="6">
        <f>VLOOKUP(tblSalaries[[#This Row],[clean Country]],tblCountries[[Mapping]:[geo_latitude]],4,FALSE)</f>
        <v>22.134914550529199</v>
      </c>
      <c r="O1774" s="6" t="s">
        <v>9</v>
      </c>
      <c r="P1774" s="6">
        <v>4</v>
      </c>
      <c r="Q1774" s="6" t="str">
        <f>IF(tblSalaries[[#This Row],[Years of Experience]]&lt;5,"&lt;5",IF(tblSalaries[[#This Row],[Years of Experience]]&lt;10,"&lt;10",IF(tblSalaries[[#This Row],[Years of Experience]]&lt;15,"&lt;15",IF(tblSalaries[[#This Row],[Years of Experience]]&lt;20,"&lt;20"," &gt;20"))))</f>
        <v>&lt;5</v>
      </c>
      <c r="R1774" s="14">
        <v>1757</v>
      </c>
      <c r="S1774" s="14">
        <f>VLOOKUP(tblSalaries[[#This Row],[clean Country]],Table3[[Country]:[GNI]],2,FALSE)</f>
        <v>3400</v>
      </c>
      <c r="T1774" s="18">
        <f>tblSalaries[[#This Row],[Salary in USD]]/tblSalaries[[#This Row],[PPP GNI]]</f>
        <v>1.3513066192235832</v>
      </c>
      <c r="U1774" s="27">
        <f>IF(ISNUMBER(VLOOKUP(tblSalaries[[#This Row],[clean Country]],calc!$B$22:$C$127,2,TRUE)),tblSalaries[[#This Row],[Salary in USD]],0.001)</f>
        <v>4594.4425053601826</v>
      </c>
    </row>
    <row r="1775" spans="2:21" ht="15" customHeight="1" x14ac:dyDescent="0.25">
      <c r="B1775" s="6" t="s">
        <v>2326</v>
      </c>
      <c r="C1775" s="7">
        <v>41055.062175925923</v>
      </c>
      <c r="D1775" s="8" t="s">
        <v>398</v>
      </c>
      <c r="E1775" s="6">
        <v>4545</v>
      </c>
      <c r="F1775" s="6" t="s">
        <v>6</v>
      </c>
      <c r="G1775" s="9">
        <f>tblSalaries[[#This Row],[clean Salary (in local currency)]]*VLOOKUP(tblSalaries[[#This Row],[Currency]],tblXrate[],2,FALSE)</f>
        <v>4545</v>
      </c>
      <c r="H1775" s="6" t="s">
        <v>399</v>
      </c>
      <c r="I1775" s="6" t="s">
        <v>20</v>
      </c>
      <c r="J1775" s="6" t="s">
        <v>111</v>
      </c>
      <c r="K1775" s="6" t="str">
        <f>VLOOKUP(tblSalaries[[#This Row],[Where do you work]],tblCountries[[Actual]:[Mapping]],2,FALSE)</f>
        <v>Brazil</v>
      </c>
      <c r="L1775" s="6" t="str">
        <f>VLOOKUP(tblSalaries[[#This Row],[clean Country]],tblCountries[[Mapping]:[Region]],2,FALSE)</f>
        <v>Latin America</v>
      </c>
      <c r="M1775" s="6">
        <f>VLOOKUP(tblSalaries[[#This Row],[clean Country]],tblCountries[[Mapping]:[geo_latitude]],3,FALSE)</f>
        <v>-52.856287736986999</v>
      </c>
      <c r="N1775" s="6">
        <f>VLOOKUP(tblSalaries[[#This Row],[clean Country]],tblCountries[[Mapping]:[geo_latitude]],4,FALSE)</f>
        <v>-10.840474551047899</v>
      </c>
      <c r="O1775" s="6" t="s">
        <v>13</v>
      </c>
      <c r="P1775" s="6"/>
      <c r="Q1775" s="6" t="str">
        <f>IF(tblSalaries[[#This Row],[Years of Experience]]&lt;5,"&lt;5",IF(tblSalaries[[#This Row],[Years of Experience]]&lt;10,"&lt;10",IF(tblSalaries[[#This Row],[Years of Experience]]&lt;15,"&lt;15",IF(tblSalaries[[#This Row],[Years of Experience]]&lt;20,"&lt;20"," &gt;20"))))</f>
        <v>&lt;5</v>
      </c>
      <c r="R1775" s="14">
        <v>1758</v>
      </c>
      <c r="S1775" s="14">
        <f>VLOOKUP(tblSalaries[[#This Row],[clean Country]],Table3[[Country]:[GNI]],2,FALSE)</f>
        <v>11000</v>
      </c>
      <c r="T1775" s="18">
        <f>tblSalaries[[#This Row],[Salary in USD]]/tblSalaries[[#This Row],[PPP GNI]]</f>
        <v>0.41318181818181821</v>
      </c>
      <c r="U1775" s="27">
        <f>IF(ISNUMBER(VLOOKUP(tblSalaries[[#This Row],[clean Country]],calc!$B$22:$C$127,2,TRUE)),tblSalaries[[#This Row],[Salary in USD]],0.001)</f>
        <v>4545</v>
      </c>
    </row>
    <row r="1776" spans="2:21" ht="15" customHeight="1" x14ac:dyDescent="0.25">
      <c r="B1776" s="6" t="s">
        <v>2862</v>
      </c>
      <c r="C1776" s="7">
        <v>41056.371157407404</v>
      </c>
      <c r="D1776" s="8">
        <v>4500</v>
      </c>
      <c r="E1776" s="6">
        <v>4500</v>
      </c>
      <c r="F1776" s="6" t="s">
        <v>6</v>
      </c>
      <c r="G1776" s="9">
        <f>tblSalaries[[#This Row],[clean Salary (in local currency)]]*VLOOKUP(tblSalaries[[#This Row],[Currency]],tblXrate[],2,FALSE)</f>
        <v>4500</v>
      </c>
      <c r="H1776" s="6" t="s">
        <v>1002</v>
      </c>
      <c r="I1776" s="6" t="s">
        <v>20</v>
      </c>
      <c r="J1776" s="6" t="s">
        <v>997</v>
      </c>
      <c r="K1776" s="6" t="str">
        <f>VLOOKUP(tblSalaries[[#This Row],[Where do you work]],tblCountries[[Actual]:[Mapping]],2,FALSE)</f>
        <v>Indonesia</v>
      </c>
      <c r="L1776" s="6" t="str">
        <f>VLOOKUP(tblSalaries[[#This Row],[clean Country]],tblCountries[[Mapping]:[Region]],2,FALSE)</f>
        <v>Asia</v>
      </c>
      <c r="M1776" s="6">
        <f>VLOOKUP(tblSalaries[[#This Row],[clean Country]],tblCountries[[Mapping]:[geo_latitude]],3,FALSE)</f>
        <v>118.74036008173201</v>
      </c>
      <c r="N1776" s="6">
        <f>VLOOKUP(tblSalaries[[#This Row],[clean Country]],tblCountries[[Mapping]:[geo_latitude]],4,FALSE)</f>
        <v>-3.1759486978616001</v>
      </c>
      <c r="O1776" s="6" t="s">
        <v>18</v>
      </c>
      <c r="P1776" s="6">
        <v>4</v>
      </c>
      <c r="Q1776" s="6" t="str">
        <f>IF(tblSalaries[[#This Row],[Years of Experience]]&lt;5,"&lt;5",IF(tblSalaries[[#This Row],[Years of Experience]]&lt;10,"&lt;10",IF(tblSalaries[[#This Row],[Years of Experience]]&lt;15,"&lt;15",IF(tblSalaries[[#This Row],[Years of Experience]]&lt;20,"&lt;20"," &gt;20"))))</f>
        <v>&lt;5</v>
      </c>
      <c r="R1776" s="14">
        <v>1759</v>
      </c>
      <c r="S1776" s="14">
        <f>VLOOKUP(tblSalaries[[#This Row],[clean Country]],Table3[[Country]:[GNI]],2,FALSE)</f>
        <v>4200</v>
      </c>
      <c r="T1776" s="18">
        <f>tblSalaries[[#This Row],[Salary in USD]]/tblSalaries[[#This Row],[PPP GNI]]</f>
        <v>1.0714285714285714</v>
      </c>
      <c r="U1776" s="27">
        <f>IF(ISNUMBER(VLOOKUP(tblSalaries[[#This Row],[clean Country]],calc!$B$22:$C$127,2,TRUE)),tblSalaries[[#This Row],[Salary in USD]],0.001)</f>
        <v>4500</v>
      </c>
    </row>
    <row r="1777" spans="2:21" ht="15" customHeight="1" x14ac:dyDescent="0.25">
      <c r="B1777" s="6" t="s">
        <v>3561</v>
      </c>
      <c r="C1777" s="7">
        <v>41061.618530092594</v>
      </c>
      <c r="D1777" s="8">
        <v>4500</v>
      </c>
      <c r="E1777" s="6">
        <v>4500</v>
      </c>
      <c r="F1777" s="6" t="s">
        <v>6</v>
      </c>
      <c r="G1777" s="9">
        <f>tblSalaries[[#This Row],[clean Salary (in local currency)]]*VLOOKUP(tblSalaries[[#This Row],[Currency]],tblXrate[],2,FALSE)</f>
        <v>4500</v>
      </c>
      <c r="H1777" s="6" t="s">
        <v>1740</v>
      </c>
      <c r="I1777" s="6" t="s">
        <v>20</v>
      </c>
      <c r="J1777" s="6" t="s">
        <v>17</v>
      </c>
      <c r="K1777" s="6" t="str">
        <f>VLOOKUP(tblSalaries[[#This Row],[Where do you work]],tblCountries[[Actual]:[Mapping]],2,FALSE)</f>
        <v>Pakistan</v>
      </c>
      <c r="L1777" s="6" t="str">
        <f>VLOOKUP(tblSalaries[[#This Row],[clean Country]],tblCountries[[Mapping]:[Region]],2,FALSE)</f>
        <v>Asia</v>
      </c>
      <c r="M1777" s="6">
        <f>VLOOKUP(tblSalaries[[#This Row],[clean Country]],tblCountries[[Mapping]:[geo_latitude]],3,FALSE)</f>
        <v>71.247499000000005</v>
      </c>
      <c r="N1777" s="6">
        <f>VLOOKUP(tblSalaries[[#This Row],[clean Country]],tblCountries[[Mapping]:[geo_latitude]],4,FALSE)</f>
        <v>30.3308401</v>
      </c>
      <c r="O1777" s="6" t="s">
        <v>9</v>
      </c>
      <c r="P1777" s="6">
        <v>6</v>
      </c>
      <c r="Q1777" s="6" t="str">
        <f>IF(tblSalaries[[#This Row],[Years of Experience]]&lt;5,"&lt;5",IF(tblSalaries[[#This Row],[Years of Experience]]&lt;10,"&lt;10",IF(tblSalaries[[#This Row],[Years of Experience]]&lt;15,"&lt;15",IF(tblSalaries[[#This Row],[Years of Experience]]&lt;20,"&lt;20"," &gt;20"))))</f>
        <v>&lt;10</v>
      </c>
      <c r="R1777" s="14">
        <v>1760</v>
      </c>
      <c r="S1777" s="14">
        <f>VLOOKUP(tblSalaries[[#This Row],[clean Country]],Table3[[Country]:[GNI]],2,FALSE)</f>
        <v>2790</v>
      </c>
      <c r="T1777" s="18">
        <f>tblSalaries[[#This Row],[Salary in USD]]/tblSalaries[[#This Row],[PPP GNI]]</f>
        <v>1.6129032258064515</v>
      </c>
      <c r="U1777" s="27">
        <f>IF(ISNUMBER(VLOOKUP(tblSalaries[[#This Row],[clean Country]],calc!$B$22:$C$127,2,TRUE)),tblSalaries[[#This Row],[Salary in USD]],0.001)</f>
        <v>4500</v>
      </c>
    </row>
    <row r="1778" spans="2:21" ht="15" customHeight="1" x14ac:dyDescent="0.25">
      <c r="B1778" s="6" t="s">
        <v>3031</v>
      </c>
      <c r="C1778" s="7">
        <v>41057.573807870373</v>
      </c>
      <c r="D1778" s="8">
        <v>252000</v>
      </c>
      <c r="E1778" s="6">
        <v>252000</v>
      </c>
      <c r="F1778" s="6" t="s">
        <v>40</v>
      </c>
      <c r="G1778" s="9">
        <f>tblSalaries[[#This Row],[clean Salary (in local currency)]]*VLOOKUP(tblSalaries[[#This Row],[Currency]],tblXrate[],2,FALSE)</f>
        <v>4487.5950052355274</v>
      </c>
      <c r="H1778" s="6" t="s">
        <v>1185</v>
      </c>
      <c r="I1778" s="6" t="s">
        <v>310</v>
      </c>
      <c r="J1778" s="6" t="s">
        <v>8</v>
      </c>
      <c r="K1778" s="6" t="str">
        <f>VLOOKUP(tblSalaries[[#This Row],[Where do you work]],tblCountries[[Actual]:[Mapping]],2,FALSE)</f>
        <v>India</v>
      </c>
      <c r="L1778" s="6" t="str">
        <f>VLOOKUP(tblSalaries[[#This Row],[clean Country]],tblCountries[[Mapping]:[Region]],2,FALSE)</f>
        <v>Asia</v>
      </c>
      <c r="M1778" s="6">
        <f>VLOOKUP(tblSalaries[[#This Row],[clean Country]],tblCountries[[Mapping]:[geo_latitude]],3,FALSE)</f>
        <v>79.718824157759499</v>
      </c>
      <c r="N1778" s="6">
        <f>VLOOKUP(tblSalaries[[#This Row],[clean Country]],tblCountries[[Mapping]:[geo_latitude]],4,FALSE)</f>
        <v>22.134914550529199</v>
      </c>
      <c r="O1778" s="6" t="s">
        <v>25</v>
      </c>
      <c r="P1778" s="6">
        <v>5</v>
      </c>
      <c r="Q1778" s="6" t="str">
        <f>IF(tblSalaries[[#This Row],[Years of Experience]]&lt;5,"&lt;5",IF(tblSalaries[[#This Row],[Years of Experience]]&lt;10,"&lt;10",IF(tblSalaries[[#This Row],[Years of Experience]]&lt;15,"&lt;15",IF(tblSalaries[[#This Row],[Years of Experience]]&lt;20,"&lt;20"," &gt;20"))))</f>
        <v>&lt;10</v>
      </c>
      <c r="R1778" s="14">
        <v>1761</v>
      </c>
      <c r="S1778" s="14">
        <f>VLOOKUP(tblSalaries[[#This Row],[clean Country]],Table3[[Country]:[GNI]],2,FALSE)</f>
        <v>3400</v>
      </c>
      <c r="T1778" s="18">
        <f>tblSalaries[[#This Row],[Salary in USD]]/tblSalaries[[#This Row],[PPP GNI]]</f>
        <v>1.3198808838928022</v>
      </c>
      <c r="U1778" s="27">
        <f>IF(ISNUMBER(VLOOKUP(tblSalaries[[#This Row],[clean Country]],calc!$B$22:$C$127,2,TRUE)),tblSalaries[[#This Row],[Salary in USD]],0.001)</f>
        <v>4487.5950052355274</v>
      </c>
    </row>
    <row r="1779" spans="2:21" ht="15" customHeight="1" x14ac:dyDescent="0.25">
      <c r="B1779" s="6" t="s">
        <v>3104</v>
      </c>
      <c r="C1779" s="7">
        <v>41057.72383101852</v>
      </c>
      <c r="D1779" s="8" t="s">
        <v>1256</v>
      </c>
      <c r="E1779" s="6">
        <v>252000</v>
      </c>
      <c r="F1779" s="6" t="s">
        <v>40</v>
      </c>
      <c r="G1779" s="9">
        <f>tblSalaries[[#This Row],[clean Salary (in local currency)]]*VLOOKUP(tblSalaries[[#This Row],[Currency]],tblXrate[],2,FALSE)</f>
        <v>4487.5950052355274</v>
      </c>
      <c r="H1779" s="6" t="s">
        <v>1257</v>
      </c>
      <c r="I1779" s="6" t="s">
        <v>52</v>
      </c>
      <c r="J1779" s="6" t="s">
        <v>8</v>
      </c>
      <c r="K1779" s="6" t="str">
        <f>VLOOKUP(tblSalaries[[#This Row],[Where do you work]],tblCountries[[Actual]:[Mapping]],2,FALSE)</f>
        <v>India</v>
      </c>
      <c r="L1779" s="6" t="str">
        <f>VLOOKUP(tblSalaries[[#This Row],[clean Country]],tblCountries[[Mapping]:[Region]],2,FALSE)</f>
        <v>Asia</v>
      </c>
      <c r="M1779" s="6">
        <f>VLOOKUP(tblSalaries[[#This Row],[clean Country]],tblCountries[[Mapping]:[geo_latitude]],3,FALSE)</f>
        <v>79.718824157759499</v>
      </c>
      <c r="N1779" s="6">
        <f>VLOOKUP(tblSalaries[[#This Row],[clean Country]],tblCountries[[Mapping]:[geo_latitude]],4,FALSE)</f>
        <v>22.134914550529199</v>
      </c>
      <c r="O1779" s="6" t="s">
        <v>25</v>
      </c>
      <c r="P1779" s="6">
        <v>16</v>
      </c>
      <c r="Q1779" s="6" t="str">
        <f>IF(tblSalaries[[#This Row],[Years of Experience]]&lt;5,"&lt;5",IF(tblSalaries[[#This Row],[Years of Experience]]&lt;10,"&lt;10",IF(tblSalaries[[#This Row],[Years of Experience]]&lt;15,"&lt;15",IF(tblSalaries[[#This Row],[Years of Experience]]&lt;20,"&lt;20"," &gt;20"))))</f>
        <v>&lt;20</v>
      </c>
      <c r="R1779" s="14">
        <v>1762</v>
      </c>
      <c r="S1779" s="14">
        <f>VLOOKUP(tblSalaries[[#This Row],[clean Country]],Table3[[Country]:[GNI]],2,FALSE)</f>
        <v>3400</v>
      </c>
      <c r="T1779" s="18">
        <f>tblSalaries[[#This Row],[Salary in USD]]/tblSalaries[[#This Row],[PPP GNI]]</f>
        <v>1.3198808838928022</v>
      </c>
      <c r="U1779" s="27">
        <f>IF(ISNUMBER(VLOOKUP(tblSalaries[[#This Row],[clean Country]],calc!$B$22:$C$127,2,TRUE)),tblSalaries[[#This Row],[Salary in USD]],0.001)</f>
        <v>4487.5950052355274</v>
      </c>
    </row>
    <row r="1780" spans="2:21" ht="15" customHeight="1" x14ac:dyDescent="0.25">
      <c r="B1780" s="6" t="s">
        <v>2876</v>
      </c>
      <c r="C1780" s="7">
        <v>41056.560636574075</v>
      </c>
      <c r="D1780" s="8" t="s">
        <v>1021</v>
      </c>
      <c r="E1780" s="6">
        <v>420000</v>
      </c>
      <c r="F1780" s="6" t="s">
        <v>32</v>
      </c>
      <c r="G1780" s="9">
        <f>tblSalaries[[#This Row],[clean Salary (in local currency)]]*VLOOKUP(tblSalaries[[#This Row],[Currency]],tblXrate[],2,FALSE)</f>
        <v>4457.9172610556352</v>
      </c>
      <c r="H1780" s="6" t="s">
        <v>1022</v>
      </c>
      <c r="I1780" s="6" t="s">
        <v>52</v>
      </c>
      <c r="J1780" s="6" t="s">
        <v>17</v>
      </c>
      <c r="K1780" s="6" t="str">
        <f>VLOOKUP(tblSalaries[[#This Row],[Where do you work]],tblCountries[[Actual]:[Mapping]],2,FALSE)</f>
        <v>Pakistan</v>
      </c>
      <c r="L1780" s="6" t="str">
        <f>VLOOKUP(tblSalaries[[#This Row],[clean Country]],tblCountries[[Mapping]:[Region]],2,FALSE)</f>
        <v>Asia</v>
      </c>
      <c r="M1780" s="6">
        <f>VLOOKUP(tblSalaries[[#This Row],[clean Country]],tblCountries[[Mapping]:[geo_latitude]],3,FALSE)</f>
        <v>71.247499000000005</v>
      </c>
      <c r="N1780" s="6">
        <f>VLOOKUP(tblSalaries[[#This Row],[clean Country]],tblCountries[[Mapping]:[geo_latitude]],4,FALSE)</f>
        <v>30.3308401</v>
      </c>
      <c r="O1780" s="6" t="s">
        <v>13</v>
      </c>
      <c r="P1780" s="6">
        <v>4</v>
      </c>
      <c r="Q1780" s="6" t="str">
        <f>IF(tblSalaries[[#This Row],[Years of Experience]]&lt;5,"&lt;5",IF(tblSalaries[[#This Row],[Years of Experience]]&lt;10,"&lt;10",IF(tblSalaries[[#This Row],[Years of Experience]]&lt;15,"&lt;15",IF(tblSalaries[[#This Row],[Years of Experience]]&lt;20,"&lt;20"," &gt;20"))))</f>
        <v>&lt;5</v>
      </c>
      <c r="R1780" s="14">
        <v>1763</v>
      </c>
      <c r="S1780" s="14">
        <f>VLOOKUP(tblSalaries[[#This Row],[clean Country]],Table3[[Country]:[GNI]],2,FALSE)</f>
        <v>2790</v>
      </c>
      <c r="T1780" s="18">
        <f>tblSalaries[[#This Row],[Salary in USD]]/tblSalaries[[#This Row],[PPP GNI]]</f>
        <v>1.5978198068299767</v>
      </c>
      <c r="U1780" s="27">
        <f>IF(ISNUMBER(VLOOKUP(tblSalaries[[#This Row],[clean Country]],calc!$B$22:$C$127,2,TRUE)),tblSalaries[[#This Row],[Salary in USD]],0.001)</f>
        <v>4457.9172610556352</v>
      </c>
    </row>
    <row r="1781" spans="2:21" ht="15" customHeight="1" x14ac:dyDescent="0.25">
      <c r="B1781" s="6" t="s">
        <v>2671</v>
      </c>
      <c r="C1781" s="7">
        <v>41055.542974537035</v>
      </c>
      <c r="D1781" s="8" t="s">
        <v>777</v>
      </c>
      <c r="E1781" s="6">
        <v>250000</v>
      </c>
      <c r="F1781" s="6" t="s">
        <v>40</v>
      </c>
      <c r="G1781" s="9">
        <f>tblSalaries[[#This Row],[clean Salary (in local currency)]]*VLOOKUP(tblSalaries[[#This Row],[Currency]],tblXrate[],2,FALSE)</f>
        <v>4451.9791718606421</v>
      </c>
      <c r="H1781" s="6" t="s">
        <v>778</v>
      </c>
      <c r="I1781" s="6" t="s">
        <v>52</v>
      </c>
      <c r="J1781" s="6" t="s">
        <v>8</v>
      </c>
      <c r="K1781" s="6" t="str">
        <f>VLOOKUP(tblSalaries[[#This Row],[Where do you work]],tblCountries[[Actual]:[Mapping]],2,FALSE)</f>
        <v>India</v>
      </c>
      <c r="L1781" s="6" t="str">
        <f>VLOOKUP(tblSalaries[[#This Row],[clean Country]],tblCountries[[Mapping]:[Region]],2,FALSE)</f>
        <v>Asia</v>
      </c>
      <c r="M1781" s="6">
        <f>VLOOKUP(tblSalaries[[#This Row],[clean Country]],tblCountries[[Mapping]:[geo_latitude]],3,FALSE)</f>
        <v>79.718824157759499</v>
      </c>
      <c r="N1781" s="6">
        <f>VLOOKUP(tblSalaries[[#This Row],[clean Country]],tblCountries[[Mapping]:[geo_latitude]],4,FALSE)</f>
        <v>22.134914550529199</v>
      </c>
      <c r="O1781" s="6" t="s">
        <v>18</v>
      </c>
      <c r="P1781" s="6">
        <v>5</v>
      </c>
      <c r="Q1781" s="6" t="str">
        <f>IF(tblSalaries[[#This Row],[Years of Experience]]&lt;5,"&lt;5",IF(tblSalaries[[#This Row],[Years of Experience]]&lt;10,"&lt;10",IF(tblSalaries[[#This Row],[Years of Experience]]&lt;15,"&lt;15",IF(tblSalaries[[#This Row],[Years of Experience]]&lt;20,"&lt;20"," &gt;20"))))</f>
        <v>&lt;10</v>
      </c>
      <c r="R1781" s="14">
        <v>1764</v>
      </c>
      <c r="S1781" s="14">
        <f>VLOOKUP(tblSalaries[[#This Row],[clean Country]],Table3[[Country]:[GNI]],2,FALSE)</f>
        <v>3400</v>
      </c>
      <c r="T1781" s="18">
        <f>tblSalaries[[#This Row],[Salary in USD]]/tblSalaries[[#This Row],[PPP GNI]]</f>
        <v>1.3094056387825417</v>
      </c>
      <c r="U1781" s="27">
        <f>IF(ISNUMBER(VLOOKUP(tblSalaries[[#This Row],[clean Country]],calc!$B$22:$C$127,2,TRUE)),tblSalaries[[#This Row],[Salary in USD]],0.001)</f>
        <v>4451.9791718606421</v>
      </c>
    </row>
    <row r="1782" spans="2:21" ht="15" customHeight="1" x14ac:dyDescent="0.25">
      <c r="B1782" s="6" t="s">
        <v>2689</v>
      </c>
      <c r="C1782" s="7">
        <v>41055.562210648146</v>
      </c>
      <c r="D1782" s="8" t="s">
        <v>800</v>
      </c>
      <c r="E1782" s="6">
        <v>250000</v>
      </c>
      <c r="F1782" s="6" t="s">
        <v>40</v>
      </c>
      <c r="G1782" s="9">
        <f>tblSalaries[[#This Row],[clean Salary (in local currency)]]*VLOOKUP(tblSalaries[[#This Row],[Currency]],tblXrate[],2,FALSE)</f>
        <v>4451.9791718606421</v>
      </c>
      <c r="H1782" s="6" t="s">
        <v>801</v>
      </c>
      <c r="I1782" s="6" t="s">
        <v>3999</v>
      </c>
      <c r="J1782" s="6" t="s">
        <v>8</v>
      </c>
      <c r="K1782" s="6" t="str">
        <f>VLOOKUP(tblSalaries[[#This Row],[Where do you work]],tblCountries[[Actual]:[Mapping]],2,FALSE)</f>
        <v>India</v>
      </c>
      <c r="L1782" s="6" t="str">
        <f>VLOOKUP(tblSalaries[[#This Row],[clean Country]],tblCountries[[Mapping]:[Region]],2,FALSE)</f>
        <v>Asia</v>
      </c>
      <c r="M1782" s="6">
        <f>VLOOKUP(tblSalaries[[#This Row],[clean Country]],tblCountries[[Mapping]:[geo_latitude]],3,FALSE)</f>
        <v>79.718824157759499</v>
      </c>
      <c r="N1782" s="6">
        <f>VLOOKUP(tblSalaries[[#This Row],[clean Country]],tblCountries[[Mapping]:[geo_latitude]],4,FALSE)</f>
        <v>22.134914550529199</v>
      </c>
      <c r="O1782" s="6" t="s">
        <v>13</v>
      </c>
      <c r="P1782" s="6">
        <v>4</v>
      </c>
      <c r="Q1782" s="6" t="str">
        <f>IF(tblSalaries[[#This Row],[Years of Experience]]&lt;5,"&lt;5",IF(tblSalaries[[#This Row],[Years of Experience]]&lt;10,"&lt;10",IF(tblSalaries[[#This Row],[Years of Experience]]&lt;15,"&lt;15",IF(tblSalaries[[#This Row],[Years of Experience]]&lt;20,"&lt;20"," &gt;20"))))</f>
        <v>&lt;5</v>
      </c>
      <c r="R1782" s="14">
        <v>1765</v>
      </c>
      <c r="S1782" s="14">
        <f>VLOOKUP(tblSalaries[[#This Row],[clean Country]],Table3[[Country]:[GNI]],2,FALSE)</f>
        <v>3400</v>
      </c>
      <c r="T1782" s="18">
        <f>tblSalaries[[#This Row],[Salary in USD]]/tblSalaries[[#This Row],[PPP GNI]]</f>
        <v>1.3094056387825417</v>
      </c>
      <c r="U1782" s="27">
        <f>IF(ISNUMBER(VLOOKUP(tblSalaries[[#This Row],[clean Country]],calc!$B$22:$C$127,2,TRUE)),tblSalaries[[#This Row],[Salary in USD]],0.001)</f>
        <v>4451.9791718606421</v>
      </c>
    </row>
    <row r="1783" spans="2:21" ht="15" customHeight="1" x14ac:dyDescent="0.25">
      <c r="B1783" s="6" t="s">
        <v>2719</v>
      </c>
      <c r="C1783" s="7">
        <v>41055.626168981478</v>
      </c>
      <c r="D1783" s="8" t="s">
        <v>834</v>
      </c>
      <c r="E1783" s="6">
        <v>250000</v>
      </c>
      <c r="F1783" s="6" t="s">
        <v>40</v>
      </c>
      <c r="G1783" s="9">
        <f>tblSalaries[[#This Row],[clean Salary (in local currency)]]*VLOOKUP(tblSalaries[[#This Row],[Currency]],tblXrate[],2,FALSE)</f>
        <v>4451.9791718606421</v>
      </c>
      <c r="H1783" s="6" t="s">
        <v>804</v>
      </c>
      <c r="I1783" s="6" t="s">
        <v>52</v>
      </c>
      <c r="J1783" s="6" t="s">
        <v>8</v>
      </c>
      <c r="K1783" s="6" t="str">
        <f>VLOOKUP(tblSalaries[[#This Row],[Where do you work]],tblCountries[[Actual]:[Mapping]],2,FALSE)</f>
        <v>India</v>
      </c>
      <c r="L1783" s="6" t="str">
        <f>VLOOKUP(tblSalaries[[#This Row],[clean Country]],tblCountries[[Mapping]:[Region]],2,FALSE)</f>
        <v>Asia</v>
      </c>
      <c r="M1783" s="6">
        <f>VLOOKUP(tblSalaries[[#This Row],[clean Country]],tblCountries[[Mapping]:[geo_latitude]],3,FALSE)</f>
        <v>79.718824157759499</v>
      </c>
      <c r="N1783" s="6">
        <f>VLOOKUP(tblSalaries[[#This Row],[clean Country]],tblCountries[[Mapping]:[geo_latitude]],4,FALSE)</f>
        <v>22.134914550529199</v>
      </c>
      <c r="O1783" s="6" t="s">
        <v>9</v>
      </c>
      <c r="P1783" s="6">
        <v>6</v>
      </c>
      <c r="Q1783" s="6" t="str">
        <f>IF(tblSalaries[[#This Row],[Years of Experience]]&lt;5,"&lt;5",IF(tblSalaries[[#This Row],[Years of Experience]]&lt;10,"&lt;10",IF(tblSalaries[[#This Row],[Years of Experience]]&lt;15,"&lt;15",IF(tblSalaries[[#This Row],[Years of Experience]]&lt;20,"&lt;20"," &gt;20"))))</f>
        <v>&lt;10</v>
      </c>
      <c r="R1783" s="14">
        <v>1766</v>
      </c>
      <c r="S1783" s="14">
        <f>VLOOKUP(tblSalaries[[#This Row],[clean Country]],Table3[[Country]:[GNI]],2,FALSE)</f>
        <v>3400</v>
      </c>
      <c r="T1783" s="18">
        <f>tblSalaries[[#This Row],[Salary in USD]]/tblSalaries[[#This Row],[PPP GNI]]</f>
        <v>1.3094056387825417</v>
      </c>
      <c r="U1783" s="27">
        <f>IF(ISNUMBER(VLOOKUP(tblSalaries[[#This Row],[clean Country]],calc!$B$22:$C$127,2,TRUE)),tblSalaries[[#This Row],[Salary in USD]],0.001)</f>
        <v>4451.9791718606421</v>
      </c>
    </row>
    <row r="1784" spans="2:21" ht="15" customHeight="1" x14ac:dyDescent="0.25">
      <c r="B1784" s="6" t="s">
        <v>3060</v>
      </c>
      <c r="C1784" s="7">
        <v>41057.645416666666</v>
      </c>
      <c r="D1784" s="8" t="s">
        <v>1213</v>
      </c>
      <c r="E1784" s="6">
        <v>250000</v>
      </c>
      <c r="F1784" s="6" t="s">
        <v>40</v>
      </c>
      <c r="G1784" s="9">
        <f>tblSalaries[[#This Row],[clean Salary (in local currency)]]*VLOOKUP(tblSalaries[[#This Row],[Currency]],tblXrate[],2,FALSE)</f>
        <v>4451.9791718606421</v>
      </c>
      <c r="H1784" s="6" t="s">
        <v>1214</v>
      </c>
      <c r="I1784" s="6" t="s">
        <v>3999</v>
      </c>
      <c r="J1784" s="6" t="s">
        <v>8</v>
      </c>
      <c r="K1784" s="6" t="str">
        <f>VLOOKUP(tblSalaries[[#This Row],[Where do you work]],tblCountries[[Actual]:[Mapping]],2,FALSE)</f>
        <v>India</v>
      </c>
      <c r="L1784" s="6" t="str">
        <f>VLOOKUP(tblSalaries[[#This Row],[clean Country]],tblCountries[[Mapping]:[Region]],2,FALSE)</f>
        <v>Asia</v>
      </c>
      <c r="M1784" s="6">
        <f>VLOOKUP(tblSalaries[[#This Row],[clean Country]],tblCountries[[Mapping]:[geo_latitude]],3,FALSE)</f>
        <v>79.718824157759499</v>
      </c>
      <c r="N1784" s="6">
        <f>VLOOKUP(tblSalaries[[#This Row],[clean Country]],tblCountries[[Mapping]:[geo_latitude]],4,FALSE)</f>
        <v>22.134914550529199</v>
      </c>
      <c r="O1784" s="6" t="s">
        <v>13</v>
      </c>
      <c r="P1784" s="6">
        <v>3.5</v>
      </c>
      <c r="Q1784" s="6" t="str">
        <f>IF(tblSalaries[[#This Row],[Years of Experience]]&lt;5,"&lt;5",IF(tblSalaries[[#This Row],[Years of Experience]]&lt;10,"&lt;10",IF(tblSalaries[[#This Row],[Years of Experience]]&lt;15,"&lt;15",IF(tblSalaries[[#This Row],[Years of Experience]]&lt;20,"&lt;20"," &gt;20"))))</f>
        <v>&lt;5</v>
      </c>
      <c r="R1784" s="14">
        <v>1767</v>
      </c>
      <c r="S1784" s="14">
        <f>VLOOKUP(tblSalaries[[#This Row],[clean Country]],Table3[[Country]:[GNI]],2,FALSE)</f>
        <v>3400</v>
      </c>
      <c r="T1784" s="18">
        <f>tblSalaries[[#This Row],[Salary in USD]]/tblSalaries[[#This Row],[PPP GNI]]</f>
        <v>1.3094056387825417</v>
      </c>
      <c r="U1784" s="27">
        <f>IF(ISNUMBER(VLOOKUP(tblSalaries[[#This Row],[clean Country]],calc!$B$22:$C$127,2,TRUE)),tblSalaries[[#This Row],[Salary in USD]],0.001)</f>
        <v>4451.9791718606421</v>
      </c>
    </row>
    <row r="1785" spans="2:21" ht="15" customHeight="1" x14ac:dyDescent="0.25">
      <c r="B1785" s="6" t="s">
        <v>3072</v>
      </c>
      <c r="C1785" s="7">
        <v>41057.65965277778</v>
      </c>
      <c r="D1785" s="8" t="s">
        <v>834</v>
      </c>
      <c r="E1785" s="6">
        <v>250000</v>
      </c>
      <c r="F1785" s="6" t="s">
        <v>40</v>
      </c>
      <c r="G1785" s="9">
        <f>tblSalaries[[#This Row],[clean Salary (in local currency)]]*VLOOKUP(tblSalaries[[#This Row],[Currency]],tblXrate[],2,FALSE)</f>
        <v>4451.9791718606421</v>
      </c>
      <c r="H1785" s="6" t="s">
        <v>721</v>
      </c>
      <c r="I1785" s="6" t="s">
        <v>3999</v>
      </c>
      <c r="J1785" s="6" t="s">
        <v>8</v>
      </c>
      <c r="K1785" s="6" t="str">
        <f>VLOOKUP(tblSalaries[[#This Row],[Where do you work]],tblCountries[[Actual]:[Mapping]],2,FALSE)</f>
        <v>India</v>
      </c>
      <c r="L1785" s="6" t="str">
        <f>VLOOKUP(tblSalaries[[#This Row],[clean Country]],tblCountries[[Mapping]:[Region]],2,FALSE)</f>
        <v>Asia</v>
      </c>
      <c r="M1785" s="6">
        <f>VLOOKUP(tblSalaries[[#This Row],[clean Country]],tblCountries[[Mapping]:[geo_latitude]],3,FALSE)</f>
        <v>79.718824157759499</v>
      </c>
      <c r="N1785" s="6">
        <f>VLOOKUP(tblSalaries[[#This Row],[clean Country]],tblCountries[[Mapping]:[geo_latitude]],4,FALSE)</f>
        <v>22.134914550529199</v>
      </c>
      <c r="O1785" s="6" t="s">
        <v>18</v>
      </c>
      <c r="P1785" s="6">
        <v>3</v>
      </c>
      <c r="Q1785" s="6" t="str">
        <f>IF(tblSalaries[[#This Row],[Years of Experience]]&lt;5,"&lt;5",IF(tblSalaries[[#This Row],[Years of Experience]]&lt;10,"&lt;10",IF(tblSalaries[[#This Row],[Years of Experience]]&lt;15,"&lt;15",IF(tblSalaries[[#This Row],[Years of Experience]]&lt;20,"&lt;20"," &gt;20"))))</f>
        <v>&lt;5</v>
      </c>
      <c r="R1785" s="14">
        <v>1768</v>
      </c>
      <c r="S1785" s="14">
        <f>VLOOKUP(tblSalaries[[#This Row],[clean Country]],Table3[[Country]:[GNI]],2,FALSE)</f>
        <v>3400</v>
      </c>
      <c r="T1785" s="18">
        <f>tblSalaries[[#This Row],[Salary in USD]]/tblSalaries[[#This Row],[PPP GNI]]</f>
        <v>1.3094056387825417</v>
      </c>
      <c r="U1785" s="27">
        <f>IF(ISNUMBER(VLOOKUP(tblSalaries[[#This Row],[clean Country]],calc!$B$22:$C$127,2,TRUE)),tblSalaries[[#This Row],[Salary in USD]],0.001)</f>
        <v>4451.9791718606421</v>
      </c>
    </row>
    <row r="1786" spans="2:21" ht="15" customHeight="1" x14ac:dyDescent="0.25">
      <c r="B1786" s="6" t="s">
        <v>3187</v>
      </c>
      <c r="C1786" s="7">
        <v>41058.004861111112</v>
      </c>
      <c r="D1786" s="8">
        <v>250000</v>
      </c>
      <c r="E1786" s="6">
        <v>250000</v>
      </c>
      <c r="F1786" s="6" t="s">
        <v>40</v>
      </c>
      <c r="G1786" s="9">
        <f>tblSalaries[[#This Row],[clean Salary (in local currency)]]*VLOOKUP(tblSalaries[[#This Row],[Currency]],tblXrate[],2,FALSE)</f>
        <v>4451.9791718606421</v>
      </c>
      <c r="H1786" s="6" t="s">
        <v>1355</v>
      </c>
      <c r="I1786" s="6" t="s">
        <v>52</v>
      </c>
      <c r="J1786" s="6" t="s">
        <v>8</v>
      </c>
      <c r="K1786" s="6" t="str">
        <f>VLOOKUP(tblSalaries[[#This Row],[Where do you work]],tblCountries[[Actual]:[Mapping]],2,FALSE)</f>
        <v>India</v>
      </c>
      <c r="L1786" s="6" t="str">
        <f>VLOOKUP(tblSalaries[[#This Row],[clean Country]],tblCountries[[Mapping]:[Region]],2,FALSE)</f>
        <v>Asia</v>
      </c>
      <c r="M1786" s="6">
        <f>VLOOKUP(tblSalaries[[#This Row],[clean Country]],tblCountries[[Mapping]:[geo_latitude]],3,FALSE)</f>
        <v>79.718824157759499</v>
      </c>
      <c r="N1786" s="6">
        <f>VLOOKUP(tblSalaries[[#This Row],[clean Country]],tblCountries[[Mapping]:[geo_latitude]],4,FALSE)</f>
        <v>22.134914550529199</v>
      </c>
      <c r="O1786" s="6" t="s">
        <v>9</v>
      </c>
      <c r="P1786" s="6">
        <v>1</v>
      </c>
      <c r="Q1786" s="6" t="str">
        <f>IF(tblSalaries[[#This Row],[Years of Experience]]&lt;5,"&lt;5",IF(tblSalaries[[#This Row],[Years of Experience]]&lt;10,"&lt;10",IF(tblSalaries[[#This Row],[Years of Experience]]&lt;15,"&lt;15",IF(tblSalaries[[#This Row],[Years of Experience]]&lt;20,"&lt;20"," &gt;20"))))</f>
        <v>&lt;5</v>
      </c>
      <c r="R1786" s="14">
        <v>1769</v>
      </c>
      <c r="S1786" s="14">
        <f>VLOOKUP(tblSalaries[[#This Row],[clean Country]],Table3[[Country]:[GNI]],2,FALSE)</f>
        <v>3400</v>
      </c>
      <c r="T1786" s="18">
        <f>tblSalaries[[#This Row],[Salary in USD]]/tblSalaries[[#This Row],[PPP GNI]]</f>
        <v>1.3094056387825417</v>
      </c>
      <c r="U1786" s="27">
        <f>IF(ISNUMBER(VLOOKUP(tblSalaries[[#This Row],[clean Country]],calc!$B$22:$C$127,2,TRUE)),tblSalaries[[#This Row],[Salary in USD]],0.001)</f>
        <v>4451.9791718606421</v>
      </c>
    </row>
    <row r="1787" spans="2:21" ht="15" customHeight="1" x14ac:dyDescent="0.25">
      <c r="B1787" s="6" t="s">
        <v>3335</v>
      </c>
      <c r="C1787" s="7">
        <v>41058.795995370368</v>
      </c>
      <c r="D1787" s="8" t="s">
        <v>1520</v>
      </c>
      <c r="E1787" s="6">
        <v>250000</v>
      </c>
      <c r="F1787" s="6" t="s">
        <v>40</v>
      </c>
      <c r="G1787" s="9">
        <f>tblSalaries[[#This Row],[clean Salary (in local currency)]]*VLOOKUP(tblSalaries[[#This Row],[Currency]],tblXrate[],2,FALSE)</f>
        <v>4451.9791718606421</v>
      </c>
      <c r="H1787" s="6" t="s">
        <v>1521</v>
      </c>
      <c r="I1787" s="6" t="s">
        <v>20</v>
      </c>
      <c r="J1787" s="6" t="s">
        <v>8</v>
      </c>
      <c r="K1787" s="6" t="str">
        <f>VLOOKUP(tblSalaries[[#This Row],[Where do you work]],tblCountries[[Actual]:[Mapping]],2,FALSE)</f>
        <v>India</v>
      </c>
      <c r="L1787" s="6" t="str">
        <f>VLOOKUP(tblSalaries[[#This Row],[clean Country]],tblCountries[[Mapping]:[Region]],2,FALSE)</f>
        <v>Asia</v>
      </c>
      <c r="M1787" s="6">
        <f>VLOOKUP(tblSalaries[[#This Row],[clean Country]],tblCountries[[Mapping]:[geo_latitude]],3,FALSE)</f>
        <v>79.718824157759499</v>
      </c>
      <c r="N1787" s="6">
        <f>VLOOKUP(tblSalaries[[#This Row],[clean Country]],tblCountries[[Mapping]:[geo_latitude]],4,FALSE)</f>
        <v>22.134914550529199</v>
      </c>
      <c r="O1787" s="6" t="s">
        <v>13</v>
      </c>
      <c r="P1787" s="6">
        <v>8</v>
      </c>
      <c r="Q1787" s="6" t="str">
        <f>IF(tblSalaries[[#This Row],[Years of Experience]]&lt;5,"&lt;5",IF(tblSalaries[[#This Row],[Years of Experience]]&lt;10,"&lt;10",IF(tblSalaries[[#This Row],[Years of Experience]]&lt;15,"&lt;15",IF(tblSalaries[[#This Row],[Years of Experience]]&lt;20,"&lt;20"," &gt;20"))))</f>
        <v>&lt;10</v>
      </c>
      <c r="R1787" s="14">
        <v>1770</v>
      </c>
      <c r="S1787" s="14">
        <f>VLOOKUP(tblSalaries[[#This Row],[clean Country]],Table3[[Country]:[GNI]],2,FALSE)</f>
        <v>3400</v>
      </c>
      <c r="T1787" s="18">
        <f>tblSalaries[[#This Row],[Salary in USD]]/tblSalaries[[#This Row],[PPP GNI]]</f>
        <v>1.3094056387825417</v>
      </c>
      <c r="U1787" s="27">
        <f>IF(ISNUMBER(VLOOKUP(tblSalaries[[#This Row],[clean Country]],calc!$B$22:$C$127,2,TRUE)),tblSalaries[[#This Row],[Salary in USD]],0.001)</f>
        <v>4451.9791718606421</v>
      </c>
    </row>
    <row r="1788" spans="2:21" ht="15" customHeight="1" x14ac:dyDescent="0.25">
      <c r="B1788" s="6" t="s">
        <v>3365</v>
      </c>
      <c r="C1788" s="7">
        <v>41058.910243055558</v>
      </c>
      <c r="D1788" s="8" t="s">
        <v>1550</v>
      </c>
      <c r="E1788" s="6">
        <v>250000</v>
      </c>
      <c r="F1788" s="6" t="s">
        <v>40</v>
      </c>
      <c r="G1788" s="9">
        <f>tblSalaries[[#This Row],[clean Salary (in local currency)]]*VLOOKUP(tblSalaries[[#This Row],[Currency]],tblXrate[],2,FALSE)</f>
        <v>4451.9791718606421</v>
      </c>
      <c r="H1788" s="6" t="s">
        <v>52</v>
      </c>
      <c r="I1788" s="6" t="s">
        <v>52</v>
      </c>
      <c r="J1788" s="6" t="s">
        <v>8</v>
      </c>
      <c r="K1788" s="6" t="str">
        <f>VLOOKUP(tblSalaries[[#This Row],[Where do you work]],tblCountries[[Actual]:[Mapping]],2,FALSE)</f>
        <v>India</v>
      </c>
      <c r="L1788" s="6" t="str">
        <f>VLOOKUP(tblSalaries[[#This Row],[clean Country]],tblCountries[[Mapping]:[Region]],2,FALSE)</f>
        <v>Asia</v>
      </c>
      <c r="M1788" s="6">
        <f>VLOOKUP(tblSalaries[[#This Row],[clean Country]],tblCountries[[Mapping]:[geo_latitude]],3,FALSE)</f>
        <v>79.718824157759499</v>
      </c>
      <c r="N1788" s="6">
        <f>VLOOKUP(tblSalaries[[#This Row],[clean Country]],tblCountries[[Mapping]:[geo_latitude]],4,FALSE)</f>
        <v>22.134914550529199</v>
      </c>
      <c r="O1788" s="6" t="s">
        <v>25</v>
      </c>
      <c r="P1788" s="6">
        <v>15</v>
      </c>
      <c r="Q1788" s="6" t="str">
        <f>IF(tblSalaries[[#This Row],[Years of Experience]]&lt;5,"&lt;5",IF(tblSalaries[[#This Row],[Years of Experience]]&lt;10,"&lt;10",IF(tblSalaries[[#This Row],[Years of Experience]]&lt;15,"&lt;15",IF(tblSalaries[[#This Row],[Years of Experience]]&lt;20,"&lt;20"," &gt;20"))))</f>
        <v>&lt;20</v>
      </c>
      <c r="R1788" s="14">
        <v>1771</v>
      </c>
      <c r="S1788" s="14">
        <f>VLOOKUP(tblSalaries[[#This Row],[clean Country]],Table3[[Country]:[GNI]],2,FALSE)</f>
        <v>3400</v>
      </c>
      <c r="T1788" s="18">
        <f>tblSalaries[[#This Row],[Salary in USD]]/tblSalaries[[#This Row],[PPP GNI]]</f>
        <v>1.3094056387825417</v>
      </c>
      <c r="U1788" s="27">
        <f>IF(ISNUMBER(VLOOKUP(tblSalaries[[#This Row],[clean Country]],calc!$B$22:$C$127,2,TRUE)),tblSalaries[[#This Row],[Salary in USD]],0.001)</f>
        <v>4451.9791718606421</v>
      </c>
    </row>
    <row r="1789" spans="2:21" ht="15" customHeight="1" x14ac:dyDescent="0.25">
      <c r="B1789" s="6" t="s">
        <v>3438</v>
      </c>
      <c r="C1789" s="7">
        <v>41059.596608796295</v>
      </c>
      <c r="D1789" s="8" t="s">
        <v>1612</v>
      </c>
      <c r="E1789" s="6">
        <v>250000</v>
      </c>
      <c r="F1789" s="6" t="s">
        <v>40</v>
      </c>
      <c r="G1789" s="9">
        <f>tblSalaries[[#This Row],[clean Salary (in local currency)]]*VLOOKUP(tblSalaries[[#This Row],[Currency]],tblXrate[],2,FALSE)</f>
        <v>4451.9791718606421</v>
      </c>
      <c r="H1789" s="6" t="s">
        <v>1613</v>
      </c>
      <c r="I1789" s="6" t="s">
        <v>52</v>
      </c>
      <c r="J1789" s="6" t="s">
        <v>8</v>
      </c>
      <c r="K1789" s="6" t="str">
        <f>VLOOKUP(tblSalaries[[#This Row],[Where do you work]],tblCountries[[Actual]:[Mapping]],2,FALSE)</f>
        <v>India</v>
      </c>
      <c r="L1789" s="6" t="str">
        <f>VLOOKUP(tblSalaries[[#This Row],[clean Country]],tblCountries[[Mapping]:[Region]],2,FALSE)</f>
        <v>Asia</v>
      </c>
      <c r="M1789" s="6">
        <f>VLOOKUP(tblSalaries[[#This Row],[clean Country]],tblCountries[[Mapping]:[geo_latitude]],3,FALSE)</f>
        <v>79.718824157759499</v>
      </c>
      <c r="N1789" s="6">
        <f>VLOOKUP(tblSalaries[[#This Row],[clean Country]],tblCountries[[Mapping]:[geo_latitude]],4,FALSE)</f>
        <v>22.134914550529199</v>
      </c>
      <c r="O1789" s="6" t="s">
        <v>18</v>
      </c>
      <c r="P1789" s="6">
        <v>15</v>
      </c>
      <c r="Q1789" s="6" t="str">
        <f>IF(tblSalaries[[#This Row],[Years of Experience]]&lt;5,"&lt;5",IF(tblSalaries[[#This Row],[Years of Experience]]&lt;10,"&lt;10",IF(tblSalaries[[#This Row],[Years of Experience]]&lt;15,"&lt;15",IF(tblSalaries[[#This Row],[Years of Experience]]&lt;20,"&lt;20"," &gt;20"))))</f>
        <v>&lt;20</v>
      </c>
      <c r="R1789" s="14">
        <v>1772</v>
      </c>
      <c r="S1789" s="14">
        <f>VLOOKUP(tblSalaries[[#This Row],[clean Country]],Table3[[Country]:[GNI]],2,FALSE)</f>
        <v>3400</v>
      </c>
      <c r="T1789" s="18">
        <f>tblSalaries[[#This Row],[Salary in USD]]/tblSalaries[[#This Row],[PPP GNI]]</f>
        <v>1.3094056387825417</v>
      </c>
      <c r="U1789" s="27">
        <f>IF(ISNUMBER(VLOOKUP(tblSalaries[[#This Row],[clean Country]],calc!$B$22:$C$127,2,TRUE)),tblSalaries[[#This Row],[Salary in USD]],0.001)</f>
        <v>4451.9791718606421</v>
      </c>
    </row>
    <row r="1790" spans="2:21" ht="15" customHeight="1" x14ac:dyDescent="0.25">
      <c r="B1790" s="6" t="s">
        <v>3560</v>
      </c>
      <c r="C1790" s="7">
        <v>41061.606030092589</v>
      </c>
      <c r="D1790" s="8">
        <v>250000</v>
      </c>
      <c r="E1790" s="6">
        <v>250000</v>
      </c>
      <c r="F1790" s="6" t="s">
        <v>40</v>
      </c>
      <c r="G1790" s="9">
        <f>tblSalaries[[#This Row],[clean Salary (in local currency)]]*VLOOKUP(tblSalaries[[#This Row],[Currency]],tblXrate[],2,FALSE)</f>
        <v>4451.9791718606421</v>
      </c>
      <c r="H1790" s="6" t="s">
        <v>1739</v>
      </c>
      <c r="I1790" s="6" t="s">
        <v>279</v>
      </c>
      <c r="J1790" s="6" t="s">
        <v>8</v>
      </c>
      <c r="K1790" s="6" t="str">
        <f>VLOOKUP(tblSalaries[[#This Row],[Where do you work]],tblCountries[[Actual]:[Mapping]],2,FALSE)</f>
        <v>India</v>
      </c>
      <c r="L1790" s="6" t="str">
        <f>VLOOKUP(tblSalaries[[#This Row],[clean Country]],tblCountries[[Mapping]:[Region]],2,FALSE)</f>
        <v>Asia</v>
      </c>
      <c r="M1790" s="6">
        <f>VLOOKUP(tblSalaries[[#This Row],[clean Country]],tblCountries[[Mapping]:[geo_latitude]],3,FALSE)</f>
        <v>79.718824157759499</v>
      </c>
      <c r="N1790" s="6">
        <f>VLOOKUP(tblSalaries[[#This Row],[clean Country]],tblCountries[[Mapping]:[geo_latitude]],4,FALSE)</f>
        <v>22.134914550529199</v>
      </c>
      <c r="O1790" s="6" t="s">
        <v>9</v>
      </c>
      <c r="P1790" s="6">
        <v>2.5</v>
      </c>
      <c r="Q1790" s="6" t="str">
        <f>IF(tblSalaries[[#This Row],[Years of Experience]]&lt;5,"&lt;5",IF(tblSalaries[[#This Row],[Years of Experience]]&lt;10,"&lt;10",IF(tblSalaries[[#This Row],[Years of Experience]]&lt;15,"&lt;15",IF(tblSalaries[[#This Row],[Years of Experience]]&lt;20,"&lt;20"," &gt;20"))))</f>
        <v>&lt;5</v>
      </c>
      <c r="R1790" s="14">
        <v>1773</v>
      </c>
      <c r="S1790" s="14">
        <f>VLOOKUP(tblSalaries[[#This Row],[clean Country]],Table3[[Country]:[GNI]],2,FALSE)</f>
        <v>3400</v>
      </c>
      <c r="T1790" s="18">
        <f>tblSalaries[[#This Row],[Salary in USD]]/tblSalaries[[#This Row],[PPP GNI]]</f>
        <v>1.3094056387825417</v>
      </c>
      <c r="U1790" s="27">
        <f>IF(ISNUMBER(VLOOKUP(tblSalaries[[#This Row],[clean Country]],calc!$B$22:$C$127,2,TRUE)),tblSalaries[[#This Row],[Salary in USD]],0.001)</f>
        <v>4451.9791718606421</v>
      </c>
    </row>
    <row r="1791" spans="2:21" ht="15" customHeight="1" x14ac:dyDescent="0.25">
      <c r="B1791" s="6" t="s">
        <v>3865</v>
      </c>
      <c r="C1791" s="7">
        <v>41079.63585648148</v>
      </c>
      <c r="D1791" s="8">
        <v>250000</v>
      </c>
      <c r="E1791" s="6">
        <v>250000</v>
      </c>
      <c r="F1791" s="6" t="s">
        <v>40</v>
      </c>
      <c r="G1791" s="9">
        <f>tblSalaries[[#This Row],[clean Salary (in local currency)]]*VLOOKUP(tblSalaries[[#This Row],[Currency]],tblXrate[],2,FALSE)</f>
        <v>4451.9791718606421</v>
      </c>
      <c r="H1791" s="6" t="s">
        <v>765</v>
      </c>
      <c r="I1791" s="6" t="s">
        <v>3999</v>
      </c>
      <c r="J1791" s="6" t="s">
        <v>8</v>
      </c>
      <c r="K1791" s="6" t="str">
        <f>VLOOKUP(tblSalaries[[#This Row],[Where do you work]],tblCountries[[Actual]:[Mapping]],2,FALSE)</f>
        <v>India</v>
      </c>
      <c r="L1791" s="6" t="str">
        <f>VLOOKUP(tblSalaries[[#This Row],[clean Country]],tblCountries[[Mapping]:[Region]],2,FALSE)</f>
        <v>Asia</v>
      </c>
      <c r="M1791" s="6">
        <f>VLOOKUP(tblSalaries[[#This Row],[clean Country]],tblCountries[[Mapping]:[geo_latitude]],3,FALSE)</f>
        <v>79.718824157759499</v>
      </c>
      <c r="N1791" s="6">
        <f>VLOOKUP(tblSalaries[[#This Row],[clean Country]],tblCountries[[Mapping]:[geo_latitude]],4,FALSE)</f>
        <v>22.134914550529199</v>
      </c>
      <c r="O1791" s="6" t="s">
        <v>9</v>
      </c>
      <c r="P1791" s="6">
        <v>3</v>
      </c>
      <c r="Q1791" s="6" t="str">
        <f>IF(tblSalaries[[#This Row],[Years of Experience]]&lt;5,"&lt;5",IF(tblSalaries[[#This Row],[Years of Experience]]&lt;10,"&lt;10",IF(tblSalaries[[#This Row],[Years of Experience]]&lt;15,"&lt;15",IF(tblSalaries[[#This Row],[Years of Experience]]&lt;20,"&lt;20"," &gt;20"))))</f>
        <v>&lt;5</v>
      </c>
      <c r="R1791" s="14">
        <v>1774</v>
      </c>
      <c r="S1791" s="14">
        <f>VLOOKUP(tblSalaries[[#This Row],[clean Country]],Table3[[Country]:[GNI]],2,FALSE)</f>
        <v>3400</v>
      </c>
      <c r="T1791" s="18">
        <f>tblSalaries[[#This Row],[Salary in USD]]/tblSalaries[[#This Row],[PPP GNI]]</f>
        <v>1.3094056387825417</v>
      </c>
      <c r="U1791" s="27">
        <f>IF(ISNUMBER(VLOOKUP(tblSalaries[[#This Row],[clean Country]],calc!$B$22:$C$127,2,TRUE)),tblSalaries[[#This Row],[Salary in USD]],0.001)</f>
        <v>4451.9791718606421</v>
      </c>
    </row>
    <row r="1792" spans="2:21" ht="15" customHeight="1" x14ac:dyDescent="0.25">
      <c r="B1792" s="6" t="s">
        <v>3877</v>
      </c>
      <c r="C1792" s="7">
        <v>41080.056122685186</v>
      </c>
      <c r="D1792" s="8">
        <v>250000</v>
      </c>
      <c r="E1792" s="6">
        <v>250000</v>
      </c>
      <c r="F1792" s="6" t="s">
        <v>40</v>
      </c>
      <c r="G1792" s="9">
        <f>tblSalaries[[#This Row],[clean Salary (in local currency)]]*VLOOKUP(tblSalaries[[#This Row],[Currency]],tblXrate[],2,FALSE)</f>
        <v>4451.9791718606421</v>
      </c>
      <c r="H1792" s="6" t="s">
        <v>1996</v>
      </c>
      <c r="I1792" s="6" t="s">
        <v>20</v>
      </c>
      <c r="J1792" s="6" t="s">
        <v>8</v>
      </c>
      <c r="K1792" s="6" t="str">
        <f>VLOOKUP(tblSalaries[[#This Row],[Where do you work]],tblCountries[[Actual]:[Mapping]],2,FALSE)</f>
        <v>India</v>
      </c>
      <c r="L1792" s="6" t="str">
        <f>VLOOKUP(tblSalaries[[#This Row],[clean Country]],tblCountries[[Mapping]:[Region]],2,FALSE)</f>
        <v>Asia</v>
      </c>
      <c r="M1792" s="6">
        <f>VLOOKUP(tblSalaries[[#This Row],[clean Country]],tblCountries[[Mapping]:[geo_latitude]],3,FALSE)</f>
        <v>79.718824157759499</v>
      </c>
      <c r="N1792" s="6">
        <f>VLOOKUP(tblSalaries[[#This Row],[clean Country]],tblCountries[[Mapping]:[geo_latitude]],4,FALSE)</f>
        <v>22.134914550529199</v>
      </c>
      <c r="O1792" s="6" t="s">
        <v>186</v>
      </c>
      <c r="P1792" s="6">
        <v>1.6</v>
      </c>
      <c r="Q1792" s="6" t="str">
        <f>IF(tblSalaries[[#This Row],[Years of Experience]]&lt;5,"&lt;5",IF(tblSalaries[[#This Row],[Years of Experience]]&lt;10,"&lt;10",IF(tblSalaries[[#This Row],[Years of Experience]]&lt;15,"&lt;15",IF(tblSalaries[[#This Row],[Years of Experience]]&lt;20,"&lt;20"," &gt;20"))))</f>
        <v>&lt;5</v>
      </c>
      <c r="R1792" s="14">
        <v>1775</v>
      </c>
      <c r="S1792" s="14">
        <f>VLOOKUP(tblSalaries[[#This Row],[clean Country]],Table3[[Country]:[GNI]],2,FALSE)</f>
        <v>3400</v>
      </c>
      <c r="T1792" s="18">
        <f>tblSalaries[[#This Row],[Salary in USD]]/tblSalaries[[#This Row],[PPP GNI]]</f>
        <v>1.3094056387825417</v>
      </c>
      <c r="U1792" s="27">
        <f>IF(ISNUMBER(VLOOKUP(tblSalaries[[#This Row],[clean Country]],calc!$B$22:$C$127,2,TRUE)),tblSalaries[[#This Row],[Salary in USD]],0.001)</f>
        <v>4451.9791718606421</v>
      </c>
    </row>
    <row r="1793" spans="2:21" ht="15" customHeight="1" x14ac:dyDescent="0.25">
      <c r="B1793" s="6" t="s">
        <v>3201</v>
      </c>
      <c r="C1793" s="7">
        <v>41058.046342592592</v>
      </c>
      <c r="D1793" s="8">
        <v>4400</v>
      </c>
      <c r="E1793" s="6">
        <v>4400</v>
      </c>
      <c r="F1793" s="6" t="s">
        <v>6</v>
      </c>
      <c r="G1793" s="9">
        <f>tblSalaries[[#This Row],[clean Salary (in local currency)]]*VLOOKUP(tblSalaries[[#This Row],[Currency]],tblXrate[],2,FALSE)</f>
        <v>4400</v>
      </c>
      <c r="H1793" s="6" t="s">
        <v>1370</v>
      </c>
      <c r="I1793" s="6" t="s">
        <v>52</v>
      </c>
      <c r="J1793" s="6" t="s">
        <v>1371</v>
      </c>
      <c r="K1793" s="6" t="str">
        <f>VLOOKUP(tblSalaries[[#This Row],[Where do you work]],tblCountries[[Actual]:[Mapping]],2,FALSE)</f>
        <v>Latin America</v>
      </c>
      <c r="L1793" s="6" t="str">
        <f>VLOOKUP(tblSalaries[[#This Row],[clean Country]],tblCountries[[Mapping]:[Region]],2,FALSE)</f>
        <v>Latin America</v>
      </c>
      <c r="M1793" s="6">
        <f>VLOOKUP(tblSalaries[[#This Row],[clean Country]],tblCountries[[Mapping]:[geo_latitude]],3,FALSE)</f>
        <v>-80.219722200000007</v>
      </c>
      <c r="N1793" s="6">
        <f>VLOOKUP(tblSalaries[[#This Row],[clean Country]],tblCountries[[Mapping]:[geo_latitude]],4,FALSE)</f>
        <v>25.768611100000001</v>
      </c>
      <c r="O1793" s="6" t="s">
        <v>18</v>
      </c>
      <c r="P1793" s="6">
        <v>5</v>
      </c>
      <c r="Q1793" s="6" t="str">
        <f>IF(tblSalaries[[#This Row],[Years of Experience]]&lt;5,"&lt;5",IF(tblSalaries[[#This Row],[Years of Experience]]&lt;10,"&lt;10",IF(tblSalaries[[#This Row],[Years of Experience]]&lt;15,"&lt;15",IF(tblSalaries[[#This Row],[Years of Experience]]&lt;20,"&lt;20"," &gt;20"))))</f>
        <v>&lt;10</v>
      </c>
      <c r="R1793" s="14">
        <v>1776</v>
      </c>
      <c r="S1793" s="14" t="e">
        <f>VLOOKUP(tblSalaries[[#This Row],[clean Country]],Table3[[Country]:[GNI]],2,FALSE)</f>
        <v>#N/A</v>
      </c>
      <c r="T1793" s="18" t="e">
        <f>tblSalaries[[#This Row],[Salary in USD]]/tblSalaries[[#This Row],[PPP GNI]]</f>
        <v>#N/A</v>
      </c>
      <c r="U1793" s="27">
        <f>IF(ISNUMBER(VLOOKUP(tblSalaries[[#This Row],[clean Country]],calc!$B$22:$C$127,2,TRUE)),tblSalaries[[#This Row],[Salary in USD]],0.001)</f>
        <v>4400</v>
      </c>
    </row>
    <row r="1794" spans="2:21" ht="15" customHeight="1" x14ac:dyDescent="0.25">
      <c r="B1794" s="6" t="s">
        <v>3421</v>
      </c>
      <c r="C1794" s="7">
        <v>41059.485335648147</v>
      </c>
      <c r="D1794" s="8">
        <v>363</v>
      </c>
      <c r="E1794" s="6">
        <v>4356</v>
      </c>
      <c r="F1794" s="6" t="s">
        <v>6</v>
      </c>
      <c r="G1794" s="9">
        <f>tblSalaries[[#This Row],[clean Salary (in local currency)]]*VLOOKUP(tblSalaries[[#This Row],[Currency]],tblXrate[],2,FALSE)</f>
        <v>4356</v>
      </c>
      <c r="H1794" s="6" t="s">
        <v>207</v>
      </c>
      <c r="I1794" s="6" t="s">
        <v>20</v>
      </c>
      <c r="J1794" s="6" t="s">
        <v>8</v>
      </c>
      <c r="K1794" s="6" t="str">
        <f>VLOOKUP(tblSalaries[[#This Row],[Where do you work]],tblCountries[[Actual]:[Mapping]],2,FALSE)</f>
        <v>India</v>
      </c>
      <c r="L1794" s="6" t="str">
        <f>VLOOKUP(tblSalaries[[#This Row],[clean Country]],tblCountries[[Mapping]:[Region]],2,FALSE)</f>
        <v>Asia</v>
      </c>
      <c r="M1794" s="6">
        <f>VLOOKUP(tblSalaries[[#This Row],[clean Country]],tblCountries[[Mapping]:[geo_latitude]],3,FALSE)</f>
        <v>79.718824157759499</v>
      </c>
      <c r="N1794" s="6">
        <f>VLOOKUP(tblSalaries[[#This Row],[clean Country]],tblCountries[[Mapping]:[geo_latitude]],4,FALSE)</f>
        <v>22.134914550529199</v>
      </c>
      <c r="O1794" s="6" t="s">
        <v>9</v>
      </c>
      <c r="P1794" s="6">
        <v>5</v>
      </c>
      <c r="Q1794" s="6" t="str">
        <f>IF(tblSalaries[[#This Row],[Years of Experience]]&lt;5,"&lt;5",IF(tblSalaries[[#This Row],[Years of Experience]]&lt;10,"&lt;10",IF(tblSalaries[[#This Row],[Years of Experience]]&lt;15,"&lt;15",IF(tblSalaries[[#This Row],[Years of Experience]]&lt;20,"&lt;20"," &gt;20"))))</f>
        <v>&lt;10</v>
      </c>
      <c r="R1794" s="14">
        <v>1777</v>
      </c>
      <c r="S1794" s="14">
        <f>VLOOKUP(tblSalaries[[#This Row],[clean Country]],Table3[[Country]:[GNI]],2,FALSE)</f>
        <v>3400</v>
      </c>
      <c r="T1794" s="18">
        <f>tblSalaries[[#This Row],[Salary in USD]]/tblSalaries[[#This Row],[PPP GNI]]</f>
        <v>1.2811764705882354</v>
      </c>
      <c r="U1794" s="27">
        <f>IF(ISNUMBER(VLOOKUP(tblSalaries[[#This Row],[clean Country]],calc!$B$22:$C$127,2,TRUE)),tblSalaries[[#This Row],[Salary in USD]],0.001)</f>
        <v>4356</v>
      </c>
    </row>
    <row r="1795" spans="2:21" ht="15" customHeight="1" x14ac:dyDescent="0.25">
      <c r="B1795" s="6" t="s">
        <v>2060</v>
      </c>
      <c r="C1795" s="7">
        <v>41054.257152777776</v>
      </c>
      <c r="D1795" s="8">
        <v>4320</v>
      </c>
      <c r="E1795" s="6">
        <v>4320</v>
      </c>
      <c r="F1795" s="6" t="s">
        <v>6</v>
      </c>
      <c r="G1795" s="9">
        <f>tblSalaries[[#This Row],[clean Salary (in local currency)]]*VLOOKUP(tblSalaries[[#This Row],[Currency]],tblXrate[],2,FALSE)</f>
        <v>4320</v>
      </c>
      <c r="H1795" s="6" t="s">
        <v>102</v>
      </c>
      <c r="I1795" s="6" t="s">
        <v>310</v>
      </c>
      <c r="J1795" s="6" t="s">
        <v>8</v>
      </c>
      <c r="K1795" s="6" t="str">
        <f>VLOOKUP(tblSalaries[[#This Row],[Where do you work]],tblCountries[[Actual]:[Mapping]],2,FALSE)</f>
        <v>India</v>
      </c>
      <c r="L1795" s="6" t="str">
        <f>VLOOKUP(tblSalaries[[#This Row],[clean Country]],tblCountries[[Mapping]:[Region]],2,FALSE)</f>
        <v>Asia</v>
      </c>
      <c r="M1795" s="6">
        <f>VLOOKUP(tblSalaries[[#This Row],[clean Country]],tblCountries[[Mapping]:[geo_latitude]],3,FALSE)</f>
        <v>79.718824157759499</v>
      </c>
      <c r="N1795" s="6">
        <f>VLOOKUP(tblSalaries[[#This Row],[clean Country]],tblCountries[[Mapping]:[geo_latitude]],4,FALSE)</f>
        <v>22.134914550529199</v>
      </c>
      <c r="O1795" s="6" t="s">
        <v>18</v>
      </c>
      <c r="P1795" s="6"/>
      <c r="Q1795" s="6" t="str">
        <f>IF(tblSalaries[[#This Row],[Years of Experience]]&lt;5,"&lt;5",IF(tblSalaries[[#This Row],[Years of Experience]]&lt;10,"&lt;10",IF(tblSalaries[[#This Row],[Years of Experience]]&lt;15,"&lt;15",IF(tblSalaries[[#This Row],[Years of Experience]]&lt;20,"&lt;20"," &gt;20"))))</f>
        <v>&lt;5</v>
      </c>
      <c r="R1795" s="14">
        <v>1778</v>
      </c>
      <c r="S1795" s="14">
        <f>VLOOKUP(tblSalaries[[#This Row],[clean Country]],Table3[[Country]:[GNI]],2,FALSE)</f>
        <v>3400</v>
      </c>
      <c r="T1795" s="18">
        <f>tblSalaries[[#This Row],[Salary in USD]]/tblSalaries[[#This Row],[PPP GNI]]</f>
        <v>1.2705882352941176</v>
      </c>
      <c r="U1795" s="27">
        <f>IF(ISNUMBER(VLOOKUP(tblSalaries[[#This Row],[clean Country]],calc!$B$22:$C$127,2,TRUE)),tblSalaries[[#This Row],[Salary in USD]],0.001)</f>
        <v>4320</v>
      </c>
    </row>
    <row r="1796" spans="2:21" ht="15" customHeight="1" x14ac:dyDescent="0.25">
      <c r="B1796" s="6" t="s">
        <v>3105</v>
      </c>
      <c r="C1796" s="7">
        <v>41057.732129629629</v>
      </c>
      <c r="D1796" s="8">
        <v>242304</v>
      </c>
      <c r="E1796" s="6">
        <v>242304</v>
      </c>
      <c r="F1796" s="6" t="s">
        <v>40</v>
      </c>
      <c r="G1796" s="9">
        <f>tblSalaries[[#This Row],[clean Salary (in local currency)]]*VLOOKUP(tblSalaries[[#This Row],[Currency]],tblXrate[],2,FALSE)</f>
        <v>4314.929445034084</v>
      </c>
      <c r="H1796" s="6" t="s">
        <v>932</v>
      </c>
      <c r="I1796" s="6" t="s">
        <v>310</v>
      </c>
      <c r="J1796" s="6" t="s">
        <v>8</v>
      </c>
      <c r="K1796" s="6" t="str">
        <f>VLOOKUP(tblSalaries[[#This Row],[Where do you work]],tblCountries[[Actual]:[Mapping]],2,FALSE)</f>
        <v>India</v>
      </c>
      <c r="L1796" s="6" t="str">
        <f>VLOOKUP(tblSalaries[[#This Row],[clean Country]],tblCountries[[Mapping]:[Region]],2,FALSE)</f>
        <v>Asia</v>
      </c>
      <c r="M1796" s="6">
        <f>VLOOKUP(tblSalaries[[#This Row],[clean Country]],tblCountries[[Mapping]:[geo_latitude]],3,FALSE)</f>
        <v>79.718824157759499</v>
      </c>
      <c r="N1796" s="6">
        <f>VLOOKUP(tblSalaries[[#This Row],[clean Country]],tblCountries[[Mapping]:[geo_latitude]],4,FALSE)</f>
        <v>22.134914550529199</v>
      </c>
      <c r="O1796" s="6" t="s">
        <v>9</v>
      </c>
      <c r="P1796" s="6">
        <v>7</v>
      </c>
      <c r="Q1796" s="6" t="str">
        <f>IF(tblSalaries[[#This Row],[Years of Experience]]&lt;5,"&lt;5",IF(tblSalaries[[#This Row],[Years of Experience]]&lt;10,"&lt;10",IF(tblSalaries[[#This Row],[Years of Experience]]&lt;15,"&lt;15",IF(tblSalaries[[#This Row],[Years of Experience]]&lt;20,"&lt;20"," &gt;20"))))</f>
        <v>&lt;10</v>
      </c>
      <c r="R1796" s="14">
        <v>1779</v>
      </c>
      <c r="S1796" s="14">
        <f>VLOOKUP(tblSalaries[[#This Row],[clean Country]],Table3[[Country]:[GNI]],2,FALSE)</f>
        <v>3400</v>
      </c>
      <c r="T1796" s="18">
        <f>tblSalaries[[#This Row],[Salary in USD]]/tblSalaries[[#This Row],[PPP GNI]]</f>
        <v>1.26909689559826</v>
      </c>
      <c r="U1796" s="27">
        <f>IF(ISNUMBER(VLOOKUP(tblSalaries[[#This Row],[clean Country]],calc!$B$22:$C$127,2,TRUE)),tblSalaries[[#This Row],[Salary in USD]],0.001)</f>
        <v>4314.929445034084</v>
      </c>
    </row>
    <row r="1797" spans="2:21" ht="15" customHeight="1" x14ac:dyDescent="0.25">
      <c r="B1797" s="6" t="s">
        <v>2572</v>
      </c>
      <c r="C1797" s="7">
        <v>41055.296412037038</v>
      </c>
      <c r="D1797" s="8" t="s">
        <v>677</v>
      </c>
      <c r="E1797" s="6">
        <v>4285</v>
      </c>
      <c r="F1797" s="6" t="s">
        <v>6</v>
      </c>
      <c r="G1797" s="9">
        <f>tblSalaries[[#This Row],[clean Salary (in local currency)]]*VLOOKUP(tblSalaries[[#This Row],[Currency]],tblXrate[],2,FALSE)</f>
        <v>4285</v>
      </c>
      <c r="H1797" s="6" t="s">
        <v>678</v>
      </c>
      <c r="I1797" s="6" t="s">
        <v>20</v>
      </c>
      <c r="J1797" s="6" t="s">
        <v>8</v>
      </c>
      <c r="K1797" s="6" t="str">
        <f>VLOOKUP(tblSalaries[[#This Row],[Where do you work]],tblCountries[[Actual]:[Mapping]],2,FALSE)</f>
        <v>India</v>
      </c>
      <c r="L1797" s="6" t="str">
        <f>VLOOKUP(tblSalaries[[#This Row],[clean Country]],tblCountries[[Mapping]:[Region]],2,FALSE)</f>
        <v>Asia</v>
      </c>
      <c r="M1797" s="6">
        <f>VLOOKUP(tblSalaries[[#This Row],[clean Country]],tblCountries[[Mapping]:[geo_latitude]],3,FALSE)</f>
        <v>79.718824157759499</v>
      </c>
      <c r="N1797" s="6">
        <f>VLOOKUP(tblSalaries[[#This Row],[clean Country]],tblCountries[[Mapping]:[geo_latitude]],4,FALSE)</f>
        <v>22.134914550529199</v>
      </c>
      <c r="O1797" s="6" t="s">
        <v>13</v>
      </c>
      <c r="P1797" s="6">
        <v>6</v>
      </c>
      <c r="Q1797" s="6" t="str">
        <f>IF(tblSalaries[[#This Row],[Years of Experience]]&lt;5,"&lt;5",IF(tblSalaries[[#This Row],[Years of Experience]]&lt;10,"&lt;10",IF(tblSalaries[[#This Row],[Years of Experience]]&lt;15,"&lt;15",IF(tblSalaries[[#This Row],[Years of Experience]]&lt;20,"&lt;20"," &gt;20"))))</f>
        <v>&lt;10</v>
      </c>
      <c r="R1797" s="14">
        <v>1780</v>
      </c>
      <c r="S1797" s="14">
        <f>VLOOKUP(tblSalaries[[#This Row],[clean Country]],Table3[[Country]:[GNI]],2,FALSE)</f>
        <v>3400</v>
      </c>
      <c r="T1797" s="18">
        <f>tblSalaries[[#This Row],[Salary in USD]]/tblSalaries[[#This Row],[PPP GNI]]</f>
        <v>1.2602941176470588</v>
      </c>
      <c r="U1797" s="27">
        <f>IF(ISNUMBER(VLOOKUP(tblSalaries[[#This Row],[clean Country]],calc!$B$22:$C$127,2,TRUE)),tblSalaries[[#This Row],[Salary in USD]],0.001)</f>
        <v>4285</v>
      </c>
    </row>
    <row r="1798" spans="2:21" ht="15" customHeight="1" x14ac:dyDescent="0.25">
      <c r="B1798" s="6" t="s">
        <v>2427</v>
      </c>
      <c r="C1798" s="7">
        <v>41055.100810185184</v>
      </c>
      <c r="D1798" s="8" t="s">
        <v>516</v>
      </c>
      <c r="E1798" s="6">
        <v>240000</v>
      </c>
      <c r="F1798" s="6" t="s">
        <v>40</v>
      </c>
      <c r="G1798" s="9">
        <f>tblSalaries[[#This Row],[clean Salary (in local currency)]]*VLOOKUP(tblSalaries[[#This Row],[Currency]],tblXrate[],2,FALSE)</f>
        <v>4273.9000049862161</v>
      </c>
      <c r="H1798" s="6" t="s">
        <v>517</v>
      </c>
      <c r="I1798" s="6" t="s">
        <v>52</v>
      </c>
      <c r="J1798" s="6" t="s">
        <v>8</v>
      </c>
      <c r="K1798" s="6" t="str">
        <f>VLOOKUP(tblSalaries[[#This Row],[Where do you work]],tblCountries[[Actual]:[Mapping]],2,FALSE)</f>
        <v>India</v>
      </c>
      <c r="L1798" s="6" t="str">
        <f>VLOOKUP(tblSalaries[[#This Row],[clean Country]],tblCountries[[Mapping]:[Region]],2,FALSE)</f>
        <v>Asia</v>
      </c>
      <c r="M1798" s="6">
        <f>VLOOKUP(tblSalaries[[#This Row],[clean Country]],tblCountries[[Mapping]:[geo_latitude]],3,FALSE)</f>
        <v>79.718824157759499</v>
      </c>
      <c r="N1798" s="6">
        <f>VLOOKUP(tblSalaries[[#This Row],[clean Country]],tblCountries[[Mapping]:[geo_latitude]],4,FALSE)</f>
        <v>22.134914550529199</v>
      </c>
      <c r="O1798" s="6" t="s">
        <v>13</v>
      </c>
      <c r="P1798" s="6"/>
      <c r="Q1798" s="6" t="str">
        <f>IF(tblSalaries[[#This Row],[Years of Experience]]&lt;5,"&lt;5",IF(tblSalaries[[#This Row],[Years of Experience]]&lt;10,"&lt;10",IF(tblSalaries[[#This Row],[Years of Experience]]&lt;15,"&lt;15",IF(tblSalaries[[#This Row],[Years of Experience]]&lt;20,"&lt;20"," &gt;20"))))</f>
        <v>&lt;5</v>
      </c>
      <c r="R1798" s="14">
        <v>1781</v>
      </c>
      <c r="S1798" s="14">
        <f>VLOOKUP(tblSalaries[[#This Row],[clean Country]],Table3[[Country]:[GNI]],2,FALSE)</f>
        <v>3400</v>
      </c>
      <c r="T1798" s="18">
        <f>tblSalaries[[#This Row],[Salary in USD]]/tblSalaries[[#This Row],[PPP GNI]]</f>
        <v>1.2570294132312401</v>
      </c>
      <c r="U1798" s="27">
        <f>IF(ISNUMBER(VLOOKUP(tblSalaries[[#This Row],[clean Country]],calc!$B$22:$C$127,2,TRUE)),tblSalaries[[#This Row],[Salary in USD]],0.001)</f>
        <v>4273.9000049862161</v>
      </c>
    </row>
    <row r="1799" spans="2:21" ht="15" customHeight="1" x14ac:dyDescent="0.25">
      <c r="B1799" s="6" t="s">
        <v>2599</v>
      </c>
      <c r="C1799" s="7">
        <v>41055.374247685184</v>
      </c>
      <c r="D1799" s="8" t="s">
        <v>701</v>
      </c>
      <c r="E1799" s="6">
        <v>240000</v>
      </c>
      <c r="F1799" s="6" t="s">
        <v>40</v>
      </c>
      <c r="G1799" s="9">
        <f>tblSalaries[[#This Row],[clean Salary (in local currency)]]*VLOOKUP(tblSalaries[[#This Row],[Currency]],tblXrate[],2,FALSE)</f>
        <v>4273.9000049862161</v>
      </c>
      <c r="H1799" s="6" t="s">
        <v>702</v>
      </c>
      <c r="I1799" s="6" t="s">
        <v>20</v>
      </c>
      <c r="J1799" s="6" t="s">
        <v>8</v>
      </c>
      <c r="K1799" s="6" t="str">
        <f>VLOOKUP(tblSalaries[[#This Row],[Where do you work]],tblCountries[[Actual]:[Mapping]],2,FALSE)</f>
        <v>India</v>
      </c>
      <c r="L1799" s="6" t="str">
        <f>VLOOKUP(tblSalaries[[#This Row],[clean Country]],tblCountries[[Mapping]:[Region]],2,FALSE)</f>
        <v>Asia</v>
      </c>
      <c r="M1799" s="6">
        <f>VLOOKUP(tblSalaries[[#This Row],[clean Country]],tblCountries[[Mapping]:[geo_latitude]],3,FALSE)</f>
        <v>79.718824157759499</v>
      </c>
      <c r="N1799" s="6">
        <f>VLOOKUP(tblSalaries[[#This Row],[clean Country]],tblCountries[[Mapping]:[geo_latitude]],4,FALSE)</f>
        <v>22.134914550529199</v>
      </c>
      <c r="O1799" s="6" t="s">
        <v>18</v>
      </c>
      <c r="P1799" s="6">
        <v>5</v>
      </c>
      <c r="Q1799" s="6" t="str">
        <f>IF(tblSalaries[[#This Row],[Years of Experience]]&lt;5,"&lt;5",IF(tblSalaries[[#This Row],[Years of Experience]]&lt;10,"&lt;10",IF(tblSalaries[[#This Row],[Years of Experience]]&lt;15,"&lt;15",IF(tblSalaries[[#This Row],[Years of Experience]]&lt;20,"&lt;20"," &gt;20"))))</f>
        <v>&lt;10</v>
      </c>
      <c r="R1799" s="14">
        <v>1782</v>
      </c>
      <c r="S1799" s="14">
        <f>VLOOKUP(tblSalaries[[#This Row],[clean Country]],Table3[[Country]:[GNI]],2,FALSE)</f>
        <v>3400</v>
      </c>
      <c r="T1799" s="18">
        <f>tblSalaries[[#This Row],[Salary in USD]]/tblSalaries[[#This Row],[PPP GNI]]</f>
        <v>1.2570294132312401</v>
      </c>
      <c r="U1799" s="27">
        <f>IF(ISNUMBER(VLOOKUP(tblSalaries[[#This Row],[clean Country]],calc!$B$22:$C$127,2,TRUE)),tblSalaries[[#This Row],[Salary in USD]],0.001)</f>
        <v>4273.9000049862161</v>
      </c>
    </row>
    <row r="1800" spans="2:21" ht="15" customHeight="1" x14ac:dyDescent="0.25">
      <c r="B1800" s="6" t="s">
        <v>2747</v>
      </c>
      <c r="C1800" s="7">
        <v>41055.690486111111</v>
      </c>
      <c r="D1800" s="8" t="s">
        <v>862</v>
      </c>
      <c r="E1800" s="6">
        <v>240000</v>
      </c>
      <c r="F1800" s="6" t="s">
        <v>40</v>
      </c>
      <c r="G1800" s="9">
        <f>tblSalaries[[#This Row],[clean Salary (in local currency)]]*VLOOKUP(tblSalaries[[#This Row],[Currency]],tblXrate[],2,FALSE)</f>
        <v>4273.9000049862161</v>
      </c>
      <c r="H1800" s="6" t="s">
        <v>863</v>
      </c>
      <c r="I1800" s="6" t="s">
        <v>310</v>
      </c>
      <c r="J1800" s="6" t="s">
        <v>8</v>
      </c>
      <c r="K1800" s="6" t="str">
        <f>VLOOKUP(tblSalaries[[#This Row],[Where do you work]],tblCountries[[Actual]:[Mapping]],2,FALSE)</f>
        <v>India</v>
      </c>
      <c r="L1800" s="6" t="str">
        <f>VLOOKUP(tblSalaries[[#This Row],[clean Country]],tblCountries[[Mapping]:[Region]],2,FALSE)</f>
        <v>Asia</v>
      </c>
      <c r="M1800" s="6">
        <f>VLOOKUP(tblSalaries[[#This Row],[clean Country]],tblCountries[[Mapping]:[geo_latitude]],3,FALSE)</f>
        <v>79.718824157759499</v>
      </c>
      <c r="N1800" s="6">
        <f>VLOOKUP(tblSalaries[[#This Row],[clean Country]],tblCountries[[Mapping]:[geo_latitude]],4,FALSE)</f>
        <v>22.134914550529199</v>
      </c>
      <c r="O1800" s="6" t="s">
        <v>9</v>
      </c>
      <c r="P1800" s="6">
        <v>8</v>
      </c>
      <c r="Q1800" s="6" t="str">
        <f>IF(tblSalaries[[#This Row],[Years of Experience]]&lt;5,"&lt;5",IF(tblSalaries[[#This Row],[Years of Experience]]&lt;10,"&lt;10",IF(tblSalaries[[#This Row],[Years of Experience]]&lt;15,"&lt;15",IF(tblSalaries[[#This Row],[Years of Experience]]&lt;20,"&lt;20"," &gt;20"))))</f>
        <v>&lt;10</v>
      </c>
      <c r="R1800" s="14">
        <v>1783</v>
      </c>
      <c r="S1800" s="14">
        <f>VLOOKUP(tblSalaries[[#This Row],[clean Country]],Table3[[Country]:[GNI]],2,FALSE)</f>
        <v>3400</v>
      </c>
      <c r="T1800" s="18">
        <f>tblSalaries[[#This Row],[Salary in USD]]/tblSalaries[[#This Row],[PPP GNI]]</f>
        <v>1.2570294132312401</v>
      </c>
      <c r="U1800" s="27">
        <f>IF(ISNUMBER(VLOOKUP(tblSalaries[[#This Row],[clean Country]],calc!$B$22:$C$127,2,TRUE)),tblSalaries[[#This Row],[Salary in USD]],0.001)</f>
        <v>4273.9000049862161</v>
      </c>
    </row>
    <row r="1801" spans="2:21" ht="15" customHeight="1" x14ac:dyDescent="0.25">
      <c r="B1801" s="6" t="s">
        <v>2753</v>
      </c>
      <c r="C1801" s="7">
        <v>41055.710717592592</v>
      </c>
      <c r="D1801" s="8" t="s">
        <v>871</v>
      </c>
      <c r="E1801" s="6">
        <v>240000</v>
      </c>
      <c r="F1801" s="6" t="s">
        <v>40</v>
      </c>
      <c r="G1801" s="9">
        <f>tblSalaries[[#This Row],[clean Salary (in local currency)]]*VLOOKUP(tblSalaries[[#This Row],[Currency]],tblXrate[],2,FALSE)</f>
        <v>4273.9000049862161</v>
      </c>
      <c r="H1801" s="6" t="s">
        <v>872</v>
      </c>
      <c r="I1801" s="6" t="s">
        <v>20</v>
      </c>
      <c r="J1801" s="6" t="s">
        <v>8</v>
      </c>
      <c r="K1801" s="6" t="str">
        <f>VLOOKUP(tblSalaries[[#This Row],[Where do you work]],tblCountries[[Actual]:[Mapping]],2,FALSE)</f>
        <v>India</v>
      </c>
      <c r="L1801" s="6" t="str">
        <f>VLOOKUP(tblSalaries[[#This Row],[clean Country]],tblCountries[[Mapping]:[Region]],2,FALSE)</f>
        <v>Asia</v>
      </c>
      <c r="M1801" s="6">
        <f>VLOOKUP(tblSalaries[[#This Row],[clean Country]],tblCountries[[Mapping]:[geo_latitude]],3,FALSE)</f>
        <v>79.718824157759499</v>
      </c>
      <c r="N1801" s="6">
        <f>VLOOKUP(tblSalaries[[#This Row],[clean Country]],tblCountries[[Mapping]:[geo_latitude]],4,FALSE)</f>
        <v>22.134914550529199</v>
      </c>
      <c r="O1801" s="6" t="s">
        <v>18</v>
      </c>
      <c r="P1801" s="6">
        <v>20</v>
      </c>
      <c r="Q1801" s="6" t="str">
        <f>IF(tblSalaries[[#This Row],[Years of Experience]]&lt;5,"&lt;5",IF(tblSalaries[[#This Row],[Years of Experience]]&lt;10,"&lt;10",IF(tblSalaries[[#This Row],[Years of Experience]]&lt;15,"&lt;15",IF(tblSalaries[[#This Row],[Years of Experience]]&lt;20,"&lt;20"," &gt;20"))))</f>
        <v xml:space="preserve"> &gt;20</v>
      </c>
      <c r="R1801" s="14">
        <v>1784</v>
      </c>
      <c r="S1801" s="14">
        <f>VLOOKUP(tblSalaries[[#This Row],[clean Country]],Table3[[Country]:[GNI]],2,FALSE)</f>
        <v>3400</v>
      </c>
      <c r="T1801" s="18">
        <f>tblSalaries[[#This Row],[Salary in USD]]/tblSalaries[[#This Row],[PPP GNI]]</f>
        <v>1.2570294132312401</v>
      </c>
      <c r="U1801" s="27">
        <f>IF(ISNUMBER(VLOOKUP(tblSalaries[[#This Row],[clean Country]],calc!$B$22:$C$127,2,TRUE)),tblSalaries[[#This Row],[Salary in USD]],0.001)</f>
        <v>4273.9000049862161</v>
      </c>
    </row>
    <row r="1802" spans="2:21" ht="15" customHeight="1" x14ac:dyDescent="0.25">
      <c r="B1802" s="6" t="s">
        <v>2780</v>
      </c>
      <c r="C1802" s="7">
        <v>41055.815416666665</v>
      </c>
      <c r="D1802" s="8">
        <v>240000</v>
      </c>
      <c r="E1802" s="6">
        <v>240000</v>
      </c>
      <c r="F1802" s="6" t="s">
        <v>40</v>
      </c>
      <c r="G1802" s="9">
        <f>tblSalaries[[#This Row],[clean Salary (in local currency)]]*VLOOKUP(tblSalaries[[#This Row],[Currency]],tblXrate[],2,FALSE)</f>
        <v>4273.9000049862161</v>
      </c>
      <c r="H1802" s="6" t="s">
        <v>20</v>
      </c>
      <c r="I1802" s="6" t="s">
        <v>20</v>
      </c>
      <c r="J1802" s="6" t="s">
        <v>8</v>
      </c>
      <c r="K1802" s="6" t="str">
        <f>VLOOKUP(tblSalaries[[#This Row],[Where do you work]],tblCountries[[Actual]:[Mapping]],2,FALSE)</f>
        <v>India</v>
      </c>
      <c r="L1802" s="6" t="str">
        <f>VLOOKUP(tblSalaries[[#This Row],[clean Country]],tblCountries[[Mapping]:[Region]],2,FALSE)</f>
        <v>Asia</v>
      </c>
      <c r="M1802" s="6">
        <f>VLOOKUP(tblSalaries[[#This Row],[clean Country]],tblCountries[[Mapping]:[geo_latitude]],3,FALSE)</f>
        <v>79.718824157759499</v>
      </c>
      <c r="N1802" s="6">
        <f>VLOOKUP(tblSalaries[[#This Row],[clean Country]],tblCountries[[Mapping]:[geo_latitude]],4,FALSE)</f>
        <v>22.134914550529199</v>
      </c>
      <c r="O1802" s="6" t="s">
        <v>13</v>
      </c>
      <c r="P1802" s="6">
        <v>4</v>
      </c>
      <c r="Q1802" s="6" t="str">
        <f>IF(tblSalaries[[#This Row],[Years of Experience]]&lt;5,"&lt;5",IF(tblSalaries[[#This Row],[Years of Experience]]&lt;10,"&lt;10",IF(tblSalaries[[#This Row],[Years of Experience]]&lt;15,"&lt;15",IF(tblSalaries[[#This Row],[Years of Experience]]&lt;20,"&lt;20"," &gt;20"))))</f>
        <v>&lt;5</v>
      </c>
      <c r="R1802" s="14">
        <v>1785</v>
      </c>
      <c r="S1802" s="14">
        <f>VLOOKUP(tblSalaries[[#This Row],[clean Country]],Table3[[Country]:[GNI]],2,FALSE)</f>
        <v>3400</v>
      </c>
      <c r="T1802" s="18">
        <f>tblSalaries[[#This Row],[Salary in USD]]/tblSalaries[[#This Row],[PPP GNI]]</f>
        <v>1.2570294132312401</v>
      </c>
      <c r="U1802" s="27">
        <f>IF(ISNUMBER(VLOOKUP(tblSalaries[[#This Row],[clean Country]],calc!$B$22:$C$127,2,TRUE)),tblSalaries[[#This Row],[Salary in USD]],0.001)</f>
        <v>4273.9000049862161</v>
      </c>
    </row>
    <row r="1803" spans="2:21" ht="15" customHeight="1" x14ac:dyDescent="0.25">
      <c r="B1803" s="6" t="s">
        <v>2806</v>
      </c>
      <c r="C1803" s="7">
        <v>41055.92287037037</v>
      </c>
      <c r="D1803" s="8" t="s">
        <v>936</v>
      </c>
      <c r="E1803" s="6">
        <v>240000</v>
      </c>
      <c r="F1803" s="6" t="s">
        <v>40</v>
      </c>
      <c r="G1803" s="9">
        <f>tblSalaries[[#This Row],[clean Salary (in local currency)]]*VLOOKUP(tblSalaries[[#This Row],[Currency]],tblXrate[],2,FALSE)</f>
        <v>4273.9000049862161</v>
      </c>
      <c r="H1803" s="6" t="s">
        <v>755</v>
      </c>
      <c r="I1803" s="6" t="s">
        <v>52</v>
      </c>
      <c r="J1803" s="6" t="s">
        <v>8</v>
      </c>
      <c r="K1803" s="6" t="str">
        <f>VLOOKUP(tblSalaries[[#This Row],[Where do you work]],tblCountries[[Actual]:[Mapping]],2,FALSE)</f>
        <v>India</v>
      </c>
      <c r="L1803" s="6" t="str">
        <f>VLOOKUP(tblSalaries[[#This Row],[clean Country]],tblCountries[[Mapping]:[Region]],2,FALSE)</f>
        <v>Asia</v>
      </c>
      <c r="M1803" s="6">
        <f>VLOOKUP(tblSalaries[[#This Row],[clean Country]],tblCountries[[Mapping]:[geo_latitude]],3,FALSE)</f>
        <v>79.718824157759499</v>
      </c>
      <c r="N1803" s="6">
        <f>VLOOKUP(tblSalaries[[#This Row],[clean Country]],tblCountries[[Mapping]:[geo_latitude]],4,FALSE)</f>
        <v>22.134914550529199</v>
      </c>
      <c r="O1803" s="6" t="s">
        <v>18</v>
      </c>
      <c r="P1803" s="6">
        <v>3</v>
      </c>
      <c r="Q1803" s="6" t="str">
        <f>IF(tblSalaries[[#This Row],[Years of Experience]]&lt;5,"&lt;5",IF(tblSalaries[[#This Row],[Years of Experience]]&lt;10,"&lt;10",IF(tblSalaries[[#This Row],[Years of Experience]]&lt;15,"&lt;15",IF(tblSalaries[[#This Row],[Years of Experience]]&lt;20,"&lt;20"," &gt;20"))))</f>
        <v>&lt;5</v>
      </c>
      <c r="R1803" s="14">
        <v>1786</v>
      </c>
      <c r="S1803" s="14">
        <f>VLOOKUP(tblSalaries[[#This Row],[clean Country]],Table3[[Country]:[GNI]],2,FALSE)</f>
        <v>3400</v>
      </c>
      <c r="T1803" s="18">
        <f>tblSalaries[[#This Row],[Salary in USD]]/tblSalaries[[#This Row],[PPP GNI]]</f>
        <v>1.2570294132312401</v>
      </c>
      <c r="U1803" s="27">
        <f>IF(ISNUMBER(VLOOKUP(tblSalaries[[#This Row],[clean Country]],calc!$B$22:$C$127,2,TRUE)),tblSalaries[[#This Row],[Salary in USD]],0.001)</f>
        <v>4273.9000049862161</v>
      </c>
    </row>
    <row r="1804" spans="2:21" ht="15" customHeight="1" x14ac:dyDescent="0.25">
      <c r="B1804" s="6" t="s">
        <v>3071</v>
      </c>
      <c r="C1804" s="7">
        <v>41057.659282407411</v>
      </c>
      <c r="D1804" s="8">
        <v>240000</v>
      </c>
      <c r="E1804" s="6">
        <v>240000</v>
      </c>
      <c r="F1804" s="6" t="s">
        <v>40</v>
      </c>
      <c r="G1804" s="9">
        <f>tblSalaries[[#This Row],[clean Salary (in local currency)]]*VLOOKUP(tblSalaries[[#This Row],[Currency]],tblXrate[],2,FALSE)</f>
        <v>4273.9000049862161</v>
      </c>
      <c r="H1804" s="6" t="s">
        <v>749</v>
      </c>
      <c r="I1804" s="6" t="s">
        <v>20</v>
      </c>
      <c r="J1804" s="6" t="s">
        <v>8</v>
      </c>
      <c r="K1804" s="6" t="str">
        <f>VLOOKUP(tblSalaries[[#This Row],[Where do you work]],tblCountries[[Actual]:[Mapping]],2,FALSE)</f>
        <v>India</v>
      </c>
      <c r="L1804" s="6" t="str">
        <f>VLOOKUP(tblSalaries[[#This Row],[clean Country]],tblCountries[[Mapping]:[Region]],2,FALSE)</f>
        <v>Asia</v>
      </c>
      <c r="M1804" s="6">
        <f>VLOOKUP(tblSalaries[[#This Row],[clean Country]],tblCountries[[Mapping]:[geo_latitude]],3,FALSE)</f>
        <v>79.718824157759499</v>
      </c>
      <c r="N1804" s="6">
        <f>VLOOKUP(tblSalaries[[#This Row],[clean Country]],tblCountries[[Mapping]:[geo_latitude]],4,FALSE)</f>
        <v>22.134914550529199</v>
      </c>
      <c r="O1804" s="6" t="s">
        <v>18</v>
      </c>
      <c r="P1804" s="6">
        <v>3</v>
      </c>
      <c r="Q1804" s="6" t="str">
        <f>IF(tblSalaries[[#This Row],[Years of Experience]]&lt;5,"&lt;5",IF(tblSalaries[[#This Row],[Years of Experience]]&lt;10,"&lt;10",IF(tblSalaries[[#This Row],[Years of Experience]]&lt;15,"&lt;15",IF(tblSalaries[[#This Row],[Years of Experience]]&lt;20,"&lt;20"," &gt;20"))))</f>
        <v>&lt;5</v>
      </c>
      <c r="R1804" s="14">
        <v>1787</v>
      </c>
      <c r="S1804" s="14">
        <f>VLOOKUP(tblSalaries[[#This Row],[clean Country]],Table3[[Country]:[GNI]],2,FALSE)</f>
        <v>3400</v>
      </c>
      <c r="T1804" s="18">
        <f>tblSalaries[[#This Row],[Salary in USD]]/tblSalaries[[#This Row],[PPP GNI]]</f>
        <v>1.2570294132312401</v>
      </c>
      <c r="U1804" s="27">
        <f>IF(ISNUMBER(VLOOKUP(tblSalaries[[#This Row],[clean Country]],calc!$B$22:$C$127,2,TRUE)),tblSalaries[[#This Row],[Salary in USD]],0.001)</f>
        <v>4273.9000049862161</v>
      </c>
    </row>
    <row r="1805" spans="2:21" ht="15" customHeight="1" x14ac:dyDescent="0.25">
      <c r="B1805" s="6" t="s">
        <v>3081</v>
      </c>
      <c r="C1805" s="7">
        <v>41057.674212962964</v>
      </c>
      <c r="D1805" s="8" t="s">
        <v>701</v>
      </c>
      <c r="E1805" s="6">
        <v>240000</v>
      </c>
      <c r="F1805" s="6" t="s">
        <v>40</v>
      </c>
      <c r="G1805" s="9">
        <f>tblSalaries[[#This Row],[clean Salary (in local currency)]]*VLOOKUP(tblSalaries[[#This Row],[Currency]],tblXrate[],2,FALSE)</f>
        <v>4273.9000049862161</v>
      </c>
      <c r="H1805" s="6" t="s">
        <v>310</v>
      </c>
      <c r="I1805" s="6" t="s">
        <v>310</v>
      </c>
      <c r="J1805" s="6" t="s">
        <v>8</v>
      </c>
      <c r="K1805" s="6" t="str">
        <f>VLOOKUP(tblSalaries[[#This Row],[Where do you work]],tblCountries[[Actual]:[Mapping]],2,FALSE)</f>
        <v>India</v>
      </c>
      <c r="L1805" s="6" t="str">
        <f>VLOOKUP(tblSalaries[[#This Row],[clean Country]],tblCountries[[Mapping]:[Region]],2,FALSE)</f>
        <v>Asia</v>
      </c>
      <c r="M1805" s="6">
        <f>VLOOKUP(tblSalaries[[#This Row],[clean Country]],tblCountries[[Mapping]:[geo_latitude]],3,FALSE)</f>
        <v>79.718824157759499</v>
      </c>
      <c r="N1805" s="6">
        <f>VLOOKUP(tblSalaries[[#This Row],[clean Country]],tblCountries[[Mapping]:[geo_latitude]],4,FALSE)</f>
        <v>22.134914550529199</v>
      </c>
      <c r="O1805" s="6" t="s">
        <v>13</v>
      </c>
      <c r="P1805" s="6">
        <v>20</v>
      </c>
      <c r="Q1805" s="6" t="str">
        <f>IF(tblSalaries[[#This Row],[Years of Experience]]&lt;5,"&lt;5",IF(tblSalaries[[#This Row],[Years of Experience]]&lt;10,"&lt;10",IF(tblSalaries[[#This Row],[Years of Experience]]&lt;15,"&lt;15",IF(tblSalaries[[#This Row],[Years of Experience]]&lt;20,"&lt;20"," &gt;20"))))</f>
        <v xml:space="preserve"> &gt;20</v>
      </c>
      <c r="R1805" s="14">
        <v>1788</v>
      </c>
      <c r="S1805" s="14">
        <f>VLOOKUP(tblSalaries[[#This Row],[clean Country]],Table3[[Country]:[GNI]],2,FALSE)</f>
        <v>3400</v>
      </c>
      <c r="T1805" s="18">
        <f>tblSalaries[[#This Row],[Salary in USD]]/tblSalaries[[#This Row],[PPP GNI]]</f>
        <v>1.2570294132312401</v>
      </c>
      <c r="U1805" s="27">
        <f>IF(ISNUMBER(VLOOKUP(tblSalaries[[#This Row],[clean Country]],calc!$B$22:$C$127,2,TRUE)),tblSalaries[[#This Row],[Salary in USD]],0.001)</f>
        <v>4273.9000049862161</v>
      </c>
    </row>
    <row r="1806" spans="2:21" ht="15" customHeight="1" x14ac:dyDescent="0.25">
      <c r="B1806" s="6" t="s">
        <v>3628</v>
      </c>
      <c r="C1806" s="7">
        <v>41064.601215277777</v>
      </c>
      <c r="D1806" s="8" t="s">
        <v>1795</v>
      </c>
      <c r="E1806" s="6">
        <v>240000</v>
      </c>
      <c r="F1806" s="6" t="s">
        <v>40</v>
      </c>
      <c r="G1806" s="9">
        <f>tblSalaries[[#This Row],[clean Salary (in local currency)]]*VLOOKUP(tblSalaries[[#This Row],[Currency]],tblXrate[],2,FALSE)</f>
        <v>4273.9000049862161</v>
      </c>
      <c r="H1806" s="6" t="s">
        <v>1796</v>
      </c>
      <c r="I1806" s="6" t="s">
        <v>488</v>
      </c>
      <c r="J1806" s="6" t="s">
        <v>8</v>
      </c>
      <c r="K1806" s="6" t="str">
        <f>VLOOKUP(tblSalaries[[#This Row],[Where do you work]],tblCountries[[Actual]:[Mapping]],2,FALSE)</f>
        <v>India</v>
      </c>
      <c r="L1806" s="6" t="str">
        <f>VLOOKUP(tblSalaries[[#This Row],[clean Country]],tblCountries[[Mapping]:[Region]],2,FALSE)</f>
        <v>Asia</v>
      </c>
      <c r="M1806" s="6">
        <f>VLOOKUP(tblSalaries[[#This Row],[clean Country]],tblCountries[[Mapping]:[geo_latitude]],3,FALSE)</f>
        <v>79.718824157759499</v>
      </c>
      <c r="N1806" s="6">
        <f>VLOOKUP(tblSalaries[[#This Row],[clean Country]],tblCountries[[Mapping]:[geo_latitude]],4,FALSE)</f>
        <v>22.134914550529199</v>
      </c>
      <c r="O1806" s="6" t="s">
        <v>18</v>
      </c>
      <c r="P1806" s="6">
        <v>15</v>
      </c>
      <c r="Q1806" s="6" t="str">
        <f>IF(tblSalaries[[#This Row],[Years of Experience]]&lt;5,"&lt;5",IF(tblSalaries[[#This Row],[Years of Experience]]&lt;10,"&lt;10",IF(tblSalaries[[#This Row],[Years of Experience]]&lt;15,"&lt;15",IF(tblSalaries[[#This Row],[Years of Experience]]&lt;20,"&lt;20"," &gt;20"))))</f>
        <v>&lt;20</v>
      </c>
      <c r="R1806" s="14">
        <v>1789</v>
      </c>
      <c r="S1806" s="14">
        <f>VLOOKUP(tblSalaries[[#This Row],[clean Country]],Table3[[Country]:[GNI]],2,FALSE)</f>
        <v>3400</v>
      </c>
      <c r="T1806" s="18">
        <f>tblSalaries[[#This Row],[Salary in USD]]/tblSalaries[[#This Row],[PPP GNI]]</f>
        <v>1.2570294132312401</v>
      </c>
      <c r="U1806" s="27">
        <f>IF(ISNUMBER(VLOOKUP(tblSalaries[[#This Row],[clean Country]],calc!$B$22:$C$127,2,TRUE)),tblSalaries[[#This Row],[Salary in USD]],0.001)</f>
        <v>4273.9000049862161</v>
      </c>
    </row>
    <row r="1807" spans="2:21" ht="15" customHeight="1" x14ac:dyDescent="0.25">
      <c r="B1807" s="6" t="s">
        <v>2623</v>
      </c>
      <c r="C1807" s="7">
        <v>41055.464895833335</v>
      </c>
      <c r="D1807" s="8">
        <v>4200</v>
      </c>
      <c r="E1807" s="6">
        <v>4200</v>
      </c>
      <c r="F1807" s="6" t="s">
        <v>6</v>
      </c>
      <c r="G1807" s="9">
        <f>tblSalaries[[#This Row],[clean Salary (in local currency)]]*VLOOKUP(tblSalaries[[#This Row],[Currency]],tblXrate[],2,FALSE)</f>
        <v>4200</v>
      </c>
      <c r="H1807" s="6" t="s">
        <v>721</v>
      </c>
      <c r="I1807" s="6" t="s">
        <v>3999</v>
      </c>
      <c r="J1807" s="6" t="s">
        <v>8</v>
      </c>
      <c r="K1807" s="6" t="str">
        <f>VLOOKUP(tblSalaries[[#This Row],[Where do you work]],tblCountries[[Actual]:[Mapping]],2,FALSE)</f>
        <v>India</v>
      </c>
      <c r="L1807" s="6" t="str">
        <f>VLOOKUP(tblSalaries[[#This Row],[clean Country]],tblCountries[[Mapping]:[Region]],2,FALSE)</f>
        <v>Asia</v>
      </c>
      <c r="M1807" s="6">
        <f>VLOOKUP(tblSalaries[[#This Row],[clean Country]],tblCountries[[Mapping]:[geo_latitude]],3,FALSE)</f>
        <v>79.718824157759499</v>
      </c>
      <c r="N1807" s="6">
        <f>VLOOKUP(tblSalaries[[#This Row],[clean Country]],tblCountries[[Mapping]:[geo_latitude]],4,FALSE)</f>
        <v>22.134914550529199</v>
      </c>
      <c r="O1807" s="6" t="s">
        <v>13</v>
      </c>
      <c r="P1807" s="6">
        <v>4</v>
      </c>
      <c r="Q1807" s="6" t="str">
        <f>IF(tblSalaries[[#This Row],[Years of Experience]]&lt;5,"&lt;5",IF(tblSalaries[[#This Row],[Years of Experience]]&lt;10,"&lt;10",IF(tblSalaries[[#This Row],[Years of Experience]]&lt;15,"&lt;15",IF(tblSalaries[[#This Row],[Years of Experience]]&lt;20,"&lt;20"," &gt;20"))))</f>
        <v>&lt;5</v>
      </c>
      <c r="R1807" s="14">
        <v>1790</v>
      </c>
      <c r="S1807" s="14">
        <f>VLOOKUP(tblSalaries[[#This Row],[clean Country]],Table3[[Country]:[GNI]],2,FALSE)</f>
        <v>3400</v>
      </c>
      <c r="T1807" s="18">
        <f>tblSalaries[[#This Row],[Salary in USD]]/tblSalaries[[#This Row],[PPP GNI]]</f>
        <v>1.2352941176470589</v>
      </c>
      <c r="U1807" s="27">
        <f>IF(ISNUMBER(VLOOKUP(tblSalaries[[#This Row],[clean Country]],calc!$B$22:$C$127,2,TRUE)),tblSalaries[[#This Row],[Salary in USD]],0.001)</f>
        <v>4200</v>
      </c>
    </row>
    <row r="1808" spans="2:21" ht="15" customHeight="1" x14ac:dyDescent="0.25">
      <c r="B1808" s="6" t="s">
        <v>2201</v>
      </c>
      <c r="C1808" s="7">
        <v>41055.036458333336</v>
      </c>
      <c r="D1808" s="8">
        <v>233000</v>
      </c>
      <c r="E1808" s="6">
        <v>233000</v>
      </c>
      <c r="F1808" s="6" t="s">
        <v>40</v>
      </c>
      <c r="G1808" s="9">
        <f>tblSalaries[[#This Row],[clean Salary (in local currency)]]*VLOOKUP(tblSalaries[[#This Row],[Currency]],tblXrate[],2,FALSE)</f>
        <v>4149.2445881741187</v>
      </c>
      <c r="H1808" s="6" t="s">
        <v>267</v>
      </c>
      <c r="I1808" s="6" t="s">
        <v>52</v>
      </c>
      <c r="J1808" s="6" t="s">
        <v>8</v>
      </c>
      <c r="K1808" s="6" t="str">
        <f>VLOOKUP(tblSalaries[[#This Row],[Where do you work]],tblCountries[[Actual]:[Mapping]],2,FALSE)</f>
        <v>India</v>
      </c>
      <c r="L1808" s="6" t="str">
        <f>VLOOKUP(tblSalaries[[#This Row],[clean Country]],tblCountries[[Mapping]:[Region]],2,FALSE)</f>
        <v>Asia</v>
      </c>
      <c r="M1808" s="6">
        <f>VLOOKUP(tblSalaries[[#This Row],[clean Country]],tblCountries[[Mapping]:[geo_latitude]],3,FALSE)</f>
        <v>79.718824157759499</v>
      </c>
      <c r="N1808" s="6">
        <f>VLOOKUP(tblSalaries[[#This Row],[clean Country]],tblCountries[[Mapping]:[geo_latitude]],4,FALSE)</f>
        <v>22.134914550529199</v>
      </c>
      <c r="O1808" s="6" t="s">
        <v>13</v>
      </c>
      <c r="P1808" s="6"/>
      <c r="Q1808" s="6" t="str">
        <f>IF(tblSalaries[[#This Row],[Years of Experience]]&lt;5,"&lt;5",IF(tblSalaries[[#This Row],[Years of Experience]]&lt;10,"&lt;10",IF(tblSalaries[[#This Row],[Years of Experience]]&lt;15,"&lt;15",IF(tblSalaries[[#This Row],[Years of Experience]]&lt;20,"&lt;20"," &gt;20"))))</f>
        <v>&lt;5</v>
      </c>
      <c r="R1808" s="14">
        <v>1791</v>
      </c>
      <c r="S1808" s="14">
        <f>VLOOKUP(tblSalaries[[#This Row],[clean Country]],Table3[[Country]:[GNI]],2,FALSE)</f>
        <v>3400</v>
      </c>
      <c r="T1808" s="18">
        <f>tblSalaries[[#This Row],[Salary in USD]]/tblSalaries[[#This Row],[PPP GNI]]</f>
        <v>1.220366055345329</v>
      </c>
      <c r="U1808" s="27">
        <f>IF(ISNUMBER(VLOOKUP(tblSalaries[[#This Row],[clean Country]],calc!$B$22:$C$127,2,TRUE)),tblSalaries[[#This Row],[Salary in USD]],0.001)</f>
        <v>4149.2445881741187</v>
      </c>
    </row>
    <row r="1809" spans="2:21" ht="15" customHeight="1" x14ac:dyDescent="0.25">
      <c r="B1809" s="6" t="s">
        <v>2661</v>
      </c>
      <c r="C1809" s="7">
        <v>41055.533553240741</v>
      </c>
      <c r="D1809" s="8" t="s">
        <v>769</v>
      </c>
      <c r="E1809" s="6">
        <v>230000</v>
      </c>
      <c r="F1809" s="6" t="s">
        <v>40</v>
      </c>
      <c r="G1809" s="9">
        <f>tblSalaries[[#This Row],[clean Salary (in local currency)]]*VLOOKUP(tblSalaries[[#This Row],[Currency]],tblXrate[],2,FALSE)</f>
        <v>4095.8208381117906</v>
      </c>
      <c r="H1809" s="6" t="s">
        <v>721</v>
      </c>
      <c r="I1809" s="6" t="s">
        <v>3999</v>
      </c>
      <c r="J1809" s="6" t="s">
        <v>8</v>
      </c>
      <c r="K1809" s="6" t="str">
        <f>VLOOKUP(tblSalaries[[#This Row],[Where do you work]],tblCountries[[Actual]:[Mapping]],2,FALSE)</f>
        <v>India</v>
      </c>
      <c r="L1809" s="6" t="str">
        <f>VLOOKUP(tblSalaries[[#This Row],[clean Country]],tblCountries[[Mapping]:[Region]],2,FALSE)</f>
        <v>Asia</v>
      </c>
      <c r="M1809" s="6">
        <f>VLOOKUP(tblSalaries[[#This Row],[clean Country]],tblCountries[[Mapping]:[geo_latitude]],3,FALSE)</f>
        <v>79.718824157759499</v>
      </c>
      <c r="N1809" s="6">
        <f>VLOOKUP(tblSalaries[[#This Row],[clean Country]],tblCountries[[Mapping]:[geo_latitude]],4,FALSE)</f>
        <v>22.134914550529199</v>
      </c>
      <c r="O1809" s="6" t="s">
        <v>13</v>
      </c>
      <c r="P1809" s="6">
        <v>3</v>
      </c>
      <c r="Q1809" s="6" t="str">
        <f>IF(tblSalaries[[#This Row],[Years of Experience]]&lt;5,"&lt;5",IF(tblSalaries[[#This Row],[Years of Experience]]&lt;10,"&lt;10",IF(tblSalaries[[#This Row],[Years of Experience]]&lt;15,"&lt;15",IF(tblSalaries[[#This Row],[Years of Experience]]&lt;20,"&lt;20"," &gt;20"))))</f>
        <v>&lt;5</v>
      </c>
      <c r="R1809" s="14">
        <v>1792</v>
      </c>
      <c r="S1809" s="14">
        <f>VLOOKUP(tblSalaries[[#This Row],[clean Country]],Table3[[Country]:[GNI]],2,FALSE)</f>
        <v>3400</v>
      </c>
      <c r="T1809" s="18">
        <f>tblSalaries[[#This Row],[Salary in USD]]/tblSalaries[[#This Row],[PPP GNI]]</f>
        <v>1.2046531876799385</v>
      </c>
      <c r="U1809" s="27">
        <f>IF(ISNUMBER(VLOOKUP(tblSalaries[[#This Row],[clean Country]],calc!$B$22:$C$127,2,TRUE)),tblSalaries[[#This Row],[Salary in USD]],0.001)</f>
        <v>4095.8208381117906</v>
      </c>
    </row>
    <row r="1810" spans="2:21" ht="15" customHeight="1" x14ac:dyDescent="0.25">
      <c r="B1810" s="6" t="s">
        <v>3448</v>
      </c>
      <c r="C1810" s="7">
        <v>41059.709143518521</v>
      </c>
      <c r="D1810" s="8">
        <v>230000</v>
      </c>
      <c r="E1810" s="6">
        <v>230000</v>
      </c>
      <c r="F1810" s="6" t="s">
        <v>40</v>
      </c>
      <c r="G1810" s="9">
        <f>tblSalaries[[#This Row],[clean Salary (in local currency)]]*VLOOKUP(tblSalaries[[#This Row],[Currency]],tblXrate[],2,FALSE)</f>
        <v>4095.8208381117906</v>
      </c>
      <c r="H1810" s="6" t="s">
        <v>1624</v>
      </c>
      <c r="I1810" s="6" t="s">
        <v>20</v>
      </c>
      <c r="J1810" s="6" t="s">
        <v>8</v>
      </c>
      <c r="K1810" s="6" t="str">
        <f>VLOOKUP(tblSalaries[[#This Row],[Where do you work]],tblCountries[[Actual]:[Mapping]],2,FALSE)</f>
        <v>India</v>
      </c>
      <c r="L1810" s="6" t="str">
        <f>VLOOKUP(tblSalaries[[#This Row],[clean Country]],tblCountries[[Mapping]:[Region]],2,FALSE)</f>
        <v>Asia</v>
      </c>
      <c r="M1810" s="6">
        <f>VLOOKUP(tblSalaries[[#This Row],[clean Country]],tblCountries[[Mapping]:[geo_latitude]],3,FALSE)</f>
        <v>79.718824157759499</v>
      </c>
      <c r="N1810" s="6">
        <f>VLOOKUP(tblSalaries[[#This Row],[clean Country]],tblCountries[[Mapping]:[geo_latitude]],4,FALSE)</f>
        <v>22.134914550529199</v>
      </c>
      <c r="O1810" s="6" t="s">
        <v>9</v>
      </c>
      <c r="P1810" s="6">
        <v>1.6</v>
      </c>
      <c r="Q1810" s="6" t="str">
        <f>IF(tblSalaries[[#This Row],[Years of Experience]]&lt;5,"&lt;5",IF(tblSalaries[[#This Row],[Years of Experience]]&lt;10,"&lt;10",IF(tblSalaries[[#This Row],[Years of Experience]]&lt;15,"&lt;15",IF(tblSalaries[[#This Row],[Years of Experience]]&lt;20,"&lt;20"," &gt;20"))))</f>
        <v>&lt;5</v>
      </c>
      <c r="R1810" s="14">
        <v>1793</v>
      </c>
      <c r="S1810" s="14">
        <f>VLOOKUP(tblSalaries[[#This Row],[clean Country]],Table3[[Country]:[GNI]],2,FALSE)</f>
        <v>3400</v>
      </c>
      <c r="T1810" s="18">
        <f>tblSalaries[[#This Row],[Salary in USD]]/tblSalaries[[#This Row],[PPP GNI]]</f>
        <v>1.2046531876799385</v>
      </c>
      <c r="U1810" s="27">
        <f>IF(ISNUMBER(VLOOKUP(tblSalaries[[#This Row],[clean Country]],calc!$B$22:$C$127,2,TRUE)),tblSalaries[[#This Row],[Salary in USD]],0.001)</f>
        <v>4095.8208381117906</v>
      </c>
    </row>
    <row r="1811" spans="2:21" ht="15" customHeight="1" x14ac:dyDescent="0.25">
      <c r="B1811" s="6" t="s">
        <v>3613</v>
      </c>
      <c r="C1811" s="7">
        <v>41063.602418981478</v>
      </c>
      <c r="D1811" s="8">
        <v>4019</v>
      </c>
      <c r="E1811" s="6">
        <v>4019</v>
      </c>
      <c r="F1811" s="6" t="s">
        <v>6</v>
      </c>
      <c r="G1811" s="9">
        <f>tblSalaries[[#This Row],[clean Salary (in local currency)]]*VLOOKUP(tblSalaries[[#This Row],[Currency]],tblXrate[],2,FALSE)</f>
        <v>4019</v>
      </c>
      <c r="H1811" s="6" t="s">
        <v>1783</v>
      </c>
      <c r="I1811" s="6" t="s">
        <v>67</v>
      </c>
      <c r="J1811" s="6" t="s">
        <v>347</v>
      </c>
      <c r="K1811" s="6" t="str">
        <f>VLOOKUP(tblSalaries[[#This Row],[Where do you work]],tblCountries[[Actual]:[Mapping]],2,FALSE)</f>
        <v>Philippines</v>
      </c>
      <c r="L1811" s="6" t="str">
        <f>VLOOKUP(tblSalaries[[#This Row],[clean Country]],tblCountries[[Mapping]:[Region]],2,FALSE)</f>
        <v>Asia</v>
      </c>
      <c r="M1811" s="6">
        <f>VLOOKUP(tblSalaries[[#This Row],[clean Country]],tblCountries[[Mapping]:[geo_latitude]],3,FALSE)</f>
        <v>121.651388657575</v>
      </c>
      <c r="N1811" s="6">
        <f>VLOOKUP(tblSalaries[[#This Row],[clean Country]],tblCountries[[Mapping]:[geo_latitude]],4,FALSE)</f>
        <v>12.758380905622699</v>
      </c>
      <c r="O1811" s="6" t="s">
        <v>18</v>
      </c>
      <c r="P1811" s="6">
        <v>3</v>
      </c>
      <c r="Q1811" s="6" t="str">
        <f>IF(tblSalaries[[#This Row],[Years of Experience]]&lt;5,"&lt;5",IF(tblSalaries[[#This Row],[Years of Experience]]&lt;10,"&lt;10",IF(tblSalaries[[#This Row],[Years of Experience]]&lt;15,"&lt;15",IF(tblSalaries[[#This Row],[Years of Experience]]&lt;20,"&lt;20"," &gt;20"))))</f>
        <v>&lt;5</v>
      </c>
      <c r="R1811" s="14">
        <v>1794</v>
      </c>
      <c r="S1811" s="14">
        <f>VLOOKUP(tblSalaries[[#This Row],[clean Country]],Table3[[Country]:[GNI]],2,FALSE)</f>
        <v>3980</v>
      </c>
      <c r="T1811" s="18">
        <f>tblSalaries[[#This Row],[Salary in USD]]/tblSalaries[[#This Row],[PPP GNI]]</f>
        <v>1.0097989949748745</v>
      </c>
      <c r="U1811" s="27">
        <f>IF(ISNUMBER(VLOOKUP(tblSalaries[[#This Row],[clean Country]],calc!$B$22:$C$127,2,TRUE)),tblSalaries[[#This Row],[Salary in USD]],0.001)</f>
        <v>4019</v>
      </c>
    </row>
    <row r="1812" spans="2:21" ht="15" customHeight="1" x14ac:dyDescent="0.25">
      <c r="B1812" s="6" t="s">
        <v>2751</v>
      </c>
      <c r="C1812" s="7">
        <v>41055.71025462963</v>
      </c>
      <c r="D1812" s="8" t="s">
        <v>868</v>
      </c>
      <c r="E1812" s="6">
        <v>225000</v>
      </c>
      <c r="F1812" s="6" t="s">
        <v>40</v>
      </c>
      <c r="G1812" s="9">
        <f>tblSalaries[[#This Row],[clean Salary (in local currency)]]*VLOOKUP(tblSalaries[[#This Row],[Currency]],tblXrate[],2,FALSE)</f>
        <v>4006.7812546745777</v>
      </c>
      <c r="H1812" s="6" t="s">
        <v>721</v>
      </c>
      <c r="I1812" s="6" t="s">
        <v>3999</v>
      </c>
      <c r="J1812" s="6" t="s">
        <v>8</v>
      </c>
      <c r="K1812" s="6" t="str">
        <f>VLOOKUP(tblSalaries[[#This Row],[Where do you work]],tblCountries[[Actual]:[Mapping]],2,FALSE)</f>
        <v>India</v>
      </c>
      <c r="L1812" s="6" t="str">
        <f>VLOOKUP(tblSalaries[[#This Row],[clean Country]],tblCountries[[Mapping]:[Region]],2,FALSE)</f>
        <v>Asia</v>
      </c>
      <c r="M1812" s="6">
        <f>VLOOKUP(tblSalaries[[#This Row],[clean Country]],tblCountries[[Mapping]:[geo_latitude]],3,FALSE)</f>
        <v>79.718824157759499</v>
      </c>
      <c r="N1812" s="6">
        <f>VLOOKUP(tblSalaries[[#This Row],[clean Country]],tblCountries[[Mapping]:[geo_latitude]],4,FALSE)</f>
        <v>22.134914550529199</v>
      </c>
      <c r="O1812" s="6" t="s">
        <v>13</v>
      </c>
      <c r="P1812" s="6">
        <v>5.5</v>
      </c>
      <c r="Q1812" s="6" t="str">
        <f>IF(tblSalaries[[#This Row],[Years of Experience]]&lt;5,"&lt;5",IF(tblSalaries[[#This Row],[Years of Experience]]&lt;10,"&lt;10",IF(tblSalaries[[#This Row],[Years of Experience]]&lt;15,"&lt;15",IF(tblSalaries[[#This Row],[Years of Experience]]&lt;20,"&lt;20"," &gt;20"))))</f>
        <v>&lt;10</v>
      </c>
      <c r="R1812" s="14">
        <v>1795</v>
      </c>
      <c r="S1812" s="14">
        <f>VLOOKUP(tblSalaries[[#This Row],[clean Country]],Table3[[Country]:[GNI]],2,FALSE)</f>
        <v>3400</v>
      </c>
      <c r="T1812" s="18">
        <f>tblSalaries[[#This Row],[Salary in USD]]/tblSalaries[[#This Row],[PPP GNI]]</f>
        <v>1.1784650749042875</v>
      </c>
      <c r="U1812" s="27">
        <f>IF(ISNUMBER(VLOOKUP(tblSalaries[[#This Row],[clean Country]],calc!$B$22:$C$127,2,TRUE)),tblSalaries[[#This Row],[Salary in USD]],0.001)</f>
        <v>4006.7812546745777</v>
      </c>
    </row>
    <row r="1813" spans="2:21" ht="15" customHeight="1" x14ac:dyDescent="0.25">
      <c r="B1813" s="6" t="s">
        <v>2619</v>
      </c>
      <c r="C1813" s="7">
        <v>41055.460972222223</v>
      </c>
      <c r="D1813" s="8">
        <v>4000</v>
      </c>
      <c r="E1813" s="6">
        <v>4000</v>
      </c>
      <c r="F1813" s="6" t="s">
        <v>6</v>
      </c>
      <c r="G1813" s="9">
        <f>tblSalaries[[#This Row],[clean Salary (in local currency)]]*VLOOKUP(tblSalaries[[#This Row],[Currency]],tblXrate[],2,FALSE)</f>
        <v>4000</v>
      </c>
      <c r="H1813" s="6" t="s">
        <v>721</v>
      </c>
      <c r="I1813" s="6" t="s">
        <v>3999</v>
      </c>
      <c r="J1813" s="6" t="s">
        <v>8</v>
      </c>
      <c r="K1813" s="6" t="str">
        <f>VLOOKUP(tblSalaries[[#This Row],[Where do you work]],tblCountries[[Actual]:[Mapping]],2,FALSE)</f>
        <v>India</v>
      </c>
      <c r="L1813" s="6" t="str">
        <f>VLOOKUP(tblSalaries[[#This Row],[clean Country]],tblCountries[[Mapping]:[Region]],2,FALSE)</f>
        <v>Asia</v>
      </c>
      <c r="M1813" s="6">
        <f>VLOOKUP(tblSalaries[[#This Row],[clean Country]],tblCountries[[Mapping]:[geo_latitude]],3,FALSE)</f>
        <v>79.718824157759499</v>
      </c>
      <c r="N1813" s="6">
        <f>VLOOKUP(tblSalaries[[#This Row],[clean Country]],tblCountries[[Mapping]:[geo_latitude]],4,FALSE)</f>
        <v>22.134914550529199</v>
      </c>
      <c r="O1813" s="6" t="s">
        <v>13</v>
      </c>
      <c r="P1813" s="6">
        <v>6</v>
      </c>
      <c r="Q1813" s="6" t="str">
        <f>IF(tblSalaries[[#This Row],[Years of Experience]]&lt;5,"&lt;5",IF(tblSalaries[[#This Row],[Years of Experience]]&lt;10,"&lt;10",IF(tblSalaries[[#This Row],[Years of Experience]]&lt;15,"&lt;15",IF(tblSalaries[[#This Row],[Years of Experience]]&lt;20,"&lt;20"," &gt;20"))))</f>
        <v>&lt;10</v>
      </c>
      <c r="R1813" s="14">
        <v>1796</v>
      </c>
      <c r="S1813" s="14">
        <f>VLOOKUP(tblSalaries[[#This Row],[clean Country]],Table3[[Country]:[GNI]],2,FALSE)</f>
        <v>3400</v>
      </c>
      <c r="T1813" s="18">
        <f>tblSalaries[[#This Row],[Salary in USD]]/tblSalaries[[#This Row],[PPP GNI]]</f>
        <v>1.1764705882352942</v>
      </c>
      <c r="U1813" s="27">
        <f>IF(ISNUMBER(VLOOKUP(tblSalaries[[#This Row],[clean Country]],calc!$B$22:$C$127,2,TRUE)),tblSalaries[[#This Row],[Salary in USD]],0.001)</f>
        <v>4000</v>
      </c>
    </row>
    <row r="1814" spans="2:21" ht="15" customHeight="1" x14ac:dyDescent="0.25">
      <c r="B1814" s="6" t="s">
        <v>2641</v>
      </c>
      <c r="C1814" s="7">
        <v>41055.496724537035</v>
      </c>
      <c r="D1814" s="8">
        <v>4000</v>
      </c>
      <c r="E1814" s="6">
        <v>4000</v>
      </c>
      <c r="F1814" s="6" t="s">
        <v>6</v>
      </c>
      <c r="G1814" s="9">
        <f>tblSalaries[[#This Row],[clean Salary (in local currency)]]*VLOOKUP(tblSalaries[[#This Row],[Currency]],tblXrate[],2,FALSE)</f>
        <v>4000</v>
      </c>
      <c r="H1814" s="6" t="s">
        <v>721</v>
      </c>
      <c r="I1814" s="6" t="s">
        <v>3999</v>
      </c>
      <c r="J1814" s="6" t="s">
        <v>8</v>
      </c>
      <c r="K1814" s="6" t="str">
        <f>VLOOKUP(tblSalaries[[#This Row],[Where do you work]],tblCountries[[Actual]:[Mapping]],2,FALSE)</f>
        <v>India</v>
      </c>
      <c r="L1814" s="6" t="str">
        <f>VLOOKUP(tblSalaries[[#This Row],[clean Country]],tblCountries[[Mapping]:[Region]],2,FALSE)</f>
        <v>Asia</v>
      </c>
      <c r="M1814" s="6">
        <f>VLOOKUP(tblSalaries[[#This Row],[clean Country]],tblCountries[[Mapping]:[geo_latitude]],3,FALSE)</f>
        <v>79.718824157759499</v>
      </c>
      <c r="N1814" s="6">
        <f>VLOOKUP(tblSalaries[[#This Row],[clean Country]],tblCountries[[Mapping]:[geo_latitude]],4,FALSE)</f>
        <v>22.134914550529199</v>
      </c>
      <c r="O1814" s="6" t="s">
        <v>13</v>
      </c>
      <c r="P1814" s="6">
        <v>4</v>
      </c>
      <c r="Q1814" s="6" t="str">
        <f>IF(tblSalaries[[#This Row],[Years of Experience]]&lt;5,"&lt;5",IF(tblSalaries[[#This Row],[Years of Experience]]&lt;10,"&lt;10",IF(tblSalaries[[#This Row],[Years of Experience]]&lt;15,"&lt;15",IF(tblSalaries[[#This Row],[Years of Experience]]&lt;20,"&lt;20"," &gt;20"))))</f>
        <v>&lt;5</v>
      </c>
      <c r="R1814" s="14">
        <v>1797</v>
      </c>
      <c r="S1814" s="14">
        <f>VLOOKUP(tblSalaries[[#This Row],[clean Country]],Table3[[Country]:[GNI]],2,FALSE)</f>
        <v>3400</v>
      </c>
      <c r="T1814" s="18">
        <f>tblSalaries[[#This Row],[Salary in USD]]/tblSalaries[[#This Row],[PPP GNI]]</f>
        <v>1.1764705882352942</v>
      </c>
      <c r="U1814" s="27">
        <f>IF(ISNUMBER(VLOOKUP(tblSalaries[[#This Row],[clean Country]],calc!$B$22:$C$127,2,TRUE)),tblSalaries[[#This Row],[Salary in USD]],0.001)</f>
        <v>4000</v>
      </c>
    </row>
    <row r="1815" spans="2:21" ht="15" customHeight="1" x14ac:dyDescent="0.25">
      <c r="B1815" s="6" t="s">
        <v>2647</v>
      </c>
      <c r="C1815" s="7">
        <v>41055.513807870368</v>
      </c>
      <c r="D1815" s="8">
        <v>4000</v>
      </c>
      <c r="E1815" s="6">
        <v>4000</v>
      </c>
      <c r="F1815" s="6" t="s">
        <v>6</v>
      </c>
      <c r="G1815" s="9">
        <f>tblSalaries[[#This Row],[clean Salary (in local currency)]]*VLOOKUP(tblSalaries[[#This Row],[Currency]],tblXrate[],2,FALSE)</f>
        <v>4000</v>
      </c>
      <c r="H1815" s="6" t="s">
        <v>754</v>
      </c>
      <c r="I1815" s="6" t="s">
        <v>52</v>
      </c>
      <c r="J1815" s="6" t="s">
        <v>8</v>
      </c>
      <c r="K1815" s="6" t="str">
        <f>VLOOKUP(tblSalaries[[#This Row],[Where do you work]],tblCountries[[Actual]:[Mapping]],2,FALSE)</f>
        <v>India</v>
      </c>
      <c r="L1815" s="6" t="str">
        <f>VLOOKUP(tblSalaries[[#This Row],[clean Country]],tblCountries[[Mapping]:[Region]],2,FALSE)</f>
        <v>Asia</v>
      </c>
      <c r="M1815" s="6">
        <f>VLOOKUP(tblSalaries[[#This Row],[clean Country]],tblCountries[[Mapping]:[geo_latitude]],3,FALSE)</f>
        <v>79.718824157759499</v>
      </c>
      <c r="N1815" s="6">
        <f>VLOOKUP(tblSalaries[[#This Row],[clean Country]],tblCountries[[Mapping]:[geo_latitude]],4,FALSE)</f>
        <v>22.134914550529199</v>
      </c>
      <c r="O1815" s="6" t="s">
        <v>13</v>
      </c>
      <c r="P1815" s="6">
        <v>8</v>
      </c>
      <c r="Q1815" s="6" t="str">
        <f>IF(tblSalaries[[#This Row],[Years of Experience]]&lt;5,"&lt;5",IF(tblSalaries[[#This Row],[Years of Experience]]&lt;10,"&lt;10",IF(tblSalaries[[#This Row],[Years of Experience]]&lt;15,"&lt;15",IF(tblSalaries[[#This Row],[Years of Experience]]&lt;20,"&lt;20"," &gt;20"))))</f>
        <v>&lt;10</v>
      </c>
      <c r="R1815" s="14">
        <v>1798</v>
      </c>
      <c r="S1815" s="14">
        <f>VLOOKUP(tblSalaries[[#This Row],[clean Country]],Table3[[Country]:[GNI]],2,FALSE)</f>
        <v>3400</v>
      </c>
      <c r="T1815" s="18">
        <f>tblSalaries[[#This Row],[Salary in USD]]/tblSalaries[[#This Row],[PPP GNI]]</f>
        <v>1.1764705882352942</v>
      </c>
      <c r="U1815" s="27">
        <f>IF(ISNUMBER(VLOOKUP(tblSalaries[[#This Row],[clean Country]],calc!$B$22:$C$127,2,TRUE)),tblSalaries[[#This Row],[Salary in USD]],0.001)</f>
        <v>4000</v>
      </c>
    </row>
    <row r="1816" spans="2:21" ht="15" customHeight="1" x14ac:dyDescent="0.25">
      <c r="B1816" s="6" t="s">
        <v>3453</v>
      </c>
      <c r="C1816" s="7">
        <v>41059.760740740741</v>
      </c>
      <c r="D1816" s="8">
        <v>4000</v>
      </c>
      <c r="E1816" s="6">
        <v>4000</v>
      </c>
      <c r="F1816" s="6" t="s">
        <v>6</v>
      </c>
      <c r="G1816" s="9">
        <f>tblSalaries[[#This Row],[clean Salary (in local currency)]]*VLOOKUP(tblSalaries[[#This Row],[Currency]],tblXrate[],2,FALSE)</f>
        <v>4000</v>
      </c>
      <c r="H1816" s="6" t="s">
        <v>1633</v>
      </c>
      <c r="I1816" s="6" t="s">
        <v>20</v>
      </c>
      <c r="J1816" s="6" t="s">
        <v>8</v>
      </c>
      <c r="K1816" s="6" t="str">
        <f>VLOOKUP(tblSalaries[[#This Row],[Where do you work]],tblCountries[[Actual]:[Mapping]],2,FALSE)</f>
        <v>India</v>
      </c>
      <c r="L1816" s="6" t="str">
        <f>VLOOKUP(tblSalaries[[#This Row],[clean Country]],tblCountries[[Mapping]:[Region]],2,FALSE)</f>
        <v>Asia</v>
      </c>
      <c r="M1816" s="6">
        <f>VLOOKUP(tblSalaries[[#This Row],[clean Country]],tblCountries[[Mapping]:[geo_latitude]],3,FALSE)</f>
        <v>79.718824157759499</v>
      </c>
      <c r="N1816" s="6">
        <f>VLOOKUP(tblSalaries[[#This Row],[clean Country]],tblCountries[[Mapping]:[geo_latitude]],4,FALSE)</f>
        <v>22.134914550529199</v>
      </c>
      <c r="O1816" s="6" t="s">
        <v>13</v>
      </c>
      <c r="P1816" s="6">
        <v>6</v>
      </c>
      <c r="Q1816" s="6" t="str">
        <f>IF(tblSalaries[[#This Row],[Years of Experience]]&lt;5,"&lt;5",IF(tblSalaries[[#This Row],[Years of Experience]]&lt;10,"&lt;10",IF(tblSalaries[[#This Row],[Years of Experience]]&lt;15,"&lt;15",IF(tblSalaries[[#This Row],[Years of Experience]]&lt;20,"&lt;20"," &gt;20"))))</f>
        <v>&lt;10</v>
      </c>
      <c r="R1816" s="14">
        <v>1799</v>
      </c>
      <c r="S1816" s="14">
        <f>VLOOKUP(tblSalaries[[#This Row],[clean Country]],Table3[[Country]:[GNI]],2,FALSE)</f>
        <v>3400</v>
      </c>
      <c r="T1816" s="18">
        <f>tblSalaries[[#This Row],[Salary in USD]]/tblSalaries[[#This Row],[PPP GNI]]</f>
        <v>1.1764705882352942</v>
      </c>
      <c r="U1816" s="27">
        <f>IF(ISNUMBER(VLOOKUP(tblSalaries[[#This Row],[clean Country]],calc!$B$22:$C$127,2,TRUE)),tblSalaries[[#This Row],[Salary in USD]],0.001)</f>
        <v>4000</v>
      </c>
    </row>
    <row r="1817" spans="2:21" ht="15" customHeight="1" x14ac:dyDescent="0.25">
      <c r="B1817" s="6" t="s">
        <v>3864</v>
      </c>
      <c r="C1817" s="7">
        <v>41079.527268518519</v>
      </c>
      <c r="D1817" s="8">
        <v>4000</v>
      </c>
      <c r="E1817" s="6">
        <v>4000</v>
      </c>
      <c r="F1817" s="6" t="s">
        <v>6</v>
      </c>
      <c r="G1817" s="9">
        <f>tblSalaries[[#This Row],[clean Salary (in local currency)]]*VLOOKUP(tblSalaries[[#This Row],[Currency]],tblXrate[],2,FALSE)</f>
        <v>4000</v>
      </c>
      <c r="H1817" s="6" t="s">
        <v>1987</v>
      </c>
      <c r="I1817" s="6" t="s">
        <v>20</v>
      </c>
      <c r="J1817" s="6" t="s">
        <v>8</v>
      </c>
      <c r="K1817" s="6" t="str">
        <f>VLOOKUP(tblSalaries[[#This Row],[Where do you work]],tblCountries[[Actual]:[Mapping]],2,FALSE)</f>
        <v>India</v>
      </c>
      <c r="L1817" s="6" t="str">
        <f>VLOOKUP(tblSalaries[[#This Row],[clean Country]],tblCountries[[Mapping]:[Region]],2,FALSE)</f>
        <v>Asia</v>
      </c>
      <c r="M1817" s="6">
        <f>VLOOKUP(tblSalaries[[#This Row],[clean Country]],tblCountries[[Mapping]:[geo_latitude]],3,FALSE)</f>
        <v>79.718824157759499</v>
      </c>
      <c r="N1817" s="6">
        <f>VLOOKUP(tblSalaries[[#This Row],[clean Country]],tblCountries[[Mapping]:[geo_latitude]],4,FALSE)</f>
        <v>22.134914550529199</v>
      </c>
      <c r="O1817" s="6" t="s">
        <v>18</v>
      </c>
      <c r="P1817" s="6">
        <v>4</v>
      </c>
      <c r="Q1817" s="6" t="str">
        <f>IF(tblSalaries[[#This Row],[Years of Experience]]&lt;5,"&lt;5",IF(tblSalaries[[#This Row],[Years of Experience]]&lt;10,"&lt;10",IF(tblSalaries[[#This Row],[Years of Experience]]&lt;15,"&lt;15",IF(tblSalaries[[#This Row],[Years of Experience]]&lt;20,"&lt;20"," &gt;20"))))</f>
        <v>&lt;5</v>
      </c>
      <c r="R1817" s="14">
        <v>1800</v>
      </c>
      <c r="S1817" s="14">
        <f>VLOOKUP(tblSalaries[[#This Row],[clean Country]],Table3[[Country]:[GNI]],2,FALSE)</f>
        <v>3400</v>
      </c>
      <c r="T1817" s="18">
        <f>tblSalaries[[#This Row],[Salary in USD]]/tblSalaries[[#This Row],[PPP GNI]]</f>
        <v>1.1764705882352942</v>
      </c>
      <c r="U1817" s="27">
        <f>IF(ISNUMBER(VLOOKUP(tblSalaries[[#This Row],[clean Country]],calc!$B$22:$C$127,2,TRUE)),tblSalaries[[#This Row],[Salary in USD]],0.001)</f>
        <v>4000</v>
      </c>
    </row>
    <row r="1818" spans="2:21" ht="15" customHeight="1" x14ac:dyDescent="0.25">
      <c r="B1818" s="6" t="s">
        <v>2891</v>
      </c>
      <c r="C1818" s="7">
        <v>41056.625717592593</v>
      </c>
      <c r="D1818" s="8" t="s">
        <v>1040</v>
      </c>
      <c r="E1818" s="6">
        <v>168000</v>
      </c>
      <c r="F1818" s="6" t="s">
        <v>3951</v>
      </c>
      <c r="G1818" s="9">
        <f>tblSalaries[[#This Row],[clean Salary (in local currency)]]*VLOOKUP(tblSalaries[[#This Row],[Currency]],tblXrate[],2,FALSE)</f>
        <v>3982.448779308334</v>
      </c>
      <c r="H1818" s="6" t="s">
        <v>1041</v>
      </c>
      <c r="I1818" s="6" t="s">
        <v>20</v>
      </c>
      <c r="J1818" s="6" t="s">
        <v>347</v>
      </c>
      <c r="K1818" s="6" t="str">
        <f>VLOOKUP(tblSalaries[[#This Row],[Where do you work]],tblCountries[[Actual]:[Mapping]],2,FALSE)</f>
        <v>Philippines</v>
      </c>
      <c r="L1818" s="6" t="str">
        <f>VLOOKUP(tblSalaries[[#This Row],[clean Country]],tblCountries[[Mapping]:[Region]],2,FALSE)</f>
        <v>Asia</v>
      </c>
      <c r="M1818" s="6">
        <f>VLOOKUP(tblSalaries[[#This Row],[clean Country]],tblCountries[[Mapping]:[geo_latitude]],3,FALSE)</f>
        <v>121.651388657575</v>
      </c>
      <c r="N1818" s="6">
        <f>VLOOKUP(tblSalaries[[#This Row],[clean Country]],tblCountries[[Mapping]:[geo_latitude]],4,FALSE)</f>
        <v>12.758380905622699</v>
      </c>
      <c r="O1818" s="6" t="s">
        <v>9</v>
      </c>
      <c r="P1818" s="6">
        <v>10</v>
      </c>
      <c r="Q1818" s="6" t="str">
        <f>IF(tblSalaries[[#This Row],[Years of Experience]]&lt;5,"&lt;5",IF(tblSalaries[[#This Row],[Years of Experience]]&lt;10,"&lt;10",IF(tblSalaries[[#This Row],[Years of Experience]]&lt;15,"&lt;15",IF(tblSalaries[[#This Row],[Years of Experience]]&lt;20,"&lt;20"," &gt;20"))))</f>
        <v>&lt;15</v>
      </c>
      <c r="R1818" s="14">
        <v>1801</v>
      </c>
      <c r="S1818" s="14">
        <f>VLOOKUP(tblSalaries[[#This Row],[clean Country]],Table3[[Country]:[GNI]],2,FALSE)</f>
        <v>3980</v>
      </c>
      <c r="T1818" s="18">
        <f>tblSalaries[[#This Row],[Salary in USD]]/tblSalaries[[#This Row],[PPP GNI]]</f>
        <v>1.0006152711829985</v>
      </c>
      <c r="U1818" s="27">
        <f>IF(ISNUMBER(VLOOKUP(tblSalaries[[#This Row],[clean Country]],calc!$B$22:$C$127,2,TRUE)),tblSalaries[[#This Row],[Salary in USD]],0.001)</f>
        <v>3982.448779308334</v>
      </c>
    </row>
    <row r="1819" spans="2:21" ht="15" customHeight="1" x14ac:dyDescent="0.25">
      <c r="B1819" s="6" t="s">
        <v>2675</v>
      </c>
      <c r="C1819" s="7">
        <v>41055.545173611114</v>
      </c>
      <c r="D1819" s="8" t="s">
        <v>780</v>
      </c>
      <c r="E1819" s="6">
        <v>220000</v>
      </c>
      <c r="F1819" s="6" t="s">
        <v>40</v>
      </c>
      <c r="G1819" s="9">
        <f>tblSalaries[[#This Row],[clean Salary (in local currency)]]*VLOOKUP(tblSalaries[[#This Row],[Currency]],tblXrate[],2,FALSE)</f>
        <v>3917.7416712373652</v>
      </c>
      <c r="H1819" s="6" t="s">
        <v>781</v>
      </c>
      <c r="I1819" s="6" t="s">
        <v>20</v>
      </c>
      <c r="J1819" s="6" t="s">
        <v>8</v>
      </c>
      <c r="K1819" s="6" t="str">
        <f>VLOOKUP(tblSalaries[[#This Row],[Where do you work]],tblCountries[[Actual]:[Mapping]],2,FALSE)</f>
        <v>India</v>
      </c>
      <c r="L1819" s="6" t="str">
        <f>VLOOKUP(tblSalaries[[#This Row],[clean Country]],tblCountries[[Mapping]:[Region]],2,FALSE)</f>
        <v>Asia</v>
      </c>
      <c r="M1819" s="6">
        <f>VLOOKUP(tblSalaries[[#This Row],[clean Country]],tblCountries[[Mapping]:[geo_latitude]],3,FALSE)</f>
        <v>79.718824157759499</v>
      </c>
      <c r="N1819" s="6">
        <f>VLOOKUP(tblSalaries[[#This Row],[clean Country]],tblCountries[[Mapping]:[geo_latitude]],4,FALSE)</f>
        <v>22.134914550529199</v>
      </c>
      <c r="O1819" s="6" t="s">
        <v>18</v>
      </c>
      <c r="P1819" s="6">
        <v>3</v>
      </c>
      <c r="Q1819" s="6" t="str">
        <f>IF(tblSalaries[[#This Row],[Years of Experience]]&lt;5,"&lt;5",IF(tblSalaries[[#This Row],[Years of Experience]]&lt;10,"&lt;10",IF(tblSalaries[[#This Row],[Years of Experience]]&lt;15,"&lt;15",IF(tblSalaries[[#This Row],[Years of Experience]]&lt;20,"&lt;20"," &gt;20"))))</f>
        <v>&lt;5</v>
      </c>
      <c r="R1819" s="14">
        <v>1802</v>
      </c>
      <c r="S1819" s="14">
        <f>VLOOKUP(tblSalaries[[#This Row],[clean Country]],Table3[[Country]:[GNI]],2,FALSE)</f>
        <v>3400</v>
      </c>
      <c r="T1819" s="18">
        <f>tblSalaries[[#This Row],[Salary in USD]]/tblSalaries[[#This Row],[PPP GNI]]</f>
        <v>1.1522769621286368</v>
      </c>
      <c r="U1819" s="27">
        <f>IF(ISNUMBER(VLOOKUP(tblSalaries[[#This Row],[clean Country]],calc!$B$22:$C$127,2,TRUE)),tblSalaries[[#This Row],[Salary in USD]],0.001)</f>
        <v>3917.7416712373652</v>
      </c>
    </row>
    <row r="1820" spans="2:21" ht="15" customHeight="1" x14ac:dyDescent="0.25">
      <c r="B1820" s="6" t="s">
        <v>2768</v>
      </c>
      <c r="C1820" s="7">
        <v>41055.763761574075</v>
      </c>
      <c r="D1820" s="8" t="s">
        <v>892</v>
      </c>
      <c r="E1820" s="6">
        <v>220000</v>
      </c>
      <c r="F1820" s="6" t="s">
        <v>40</v>
      </c>
      <c r="G1820" s="9">
        <f>tblSalaries[[#This Row],[clean Salary (in local currency)]]*VLOOKUP(tblSalaries[[#This Row],[Currency]],tblXrate[],2,FALSE)</f>
        <v>3917.7416712373652</v>
      </c>
      <c r="H1820" s="6" t="s">
        <v>893</v>
      </c>
      <c r="I1820" s="6" t="s">
        <v>279</v>
      </c>
      <c r="J1820" s="6" t="s">
        <v>8</v>
      </c>
      <c r="K1820" s="6" t="str">
        <f>VLOOKUP(tblSalaries[[#This Row],[Where do you work]],tblCountries[[Actual]:[Mapping]],2,FALSE)</f>
        <v>India</v>
      </c>
      <c r="L1820" s="6" t="str">
        <f>VLOOKUP(tblSalaries[[#This Row],[clean Country]],tblCountries[[Mapping]:[Region]],2,FALSE)</f>
        <v>Asia</v>
      </c>
      <c r="M1820" s="6">
        <f>VLOOKUP(tblSalaries[[#This Row],[clean Country]],tblCountries[[Mapping]:[geo_latitude]],3,FALSE)</f>
        <v>79.718824157759499</v>
      </c>
      <c r="N1820" s="6">
        <f>VLOOKUP(tblSalaries[[#This Row],[clean Country]],tblCountries[[Mapping]:[geo_latitude]],4,FALSE)</f>
        <v>22.134914550529199</v>
      </c>
      <c r="O1820" s="6" t="s">
        <v>9</v>
      </c>
      <c r="P1820" s="6">
        <v>2</v>
      </c>
      <c r="Q1820" s="6" t="str">
        <f>IF(tblSalaries[[#This Row],[Years of Experience]]&lt;5,"&lt;5",IF(tblSalaries[[#This Row],[Years of Experience]]&lt;10,"&lt;10",IF(tblSalaries[[#This Row],[Years of Experience]]&lt;15,"&lt;15",IF(tblSalaries[[#This Row],[Years of Experience]]&lt;20,"&lt;20"," &gt;20"))))</f>
        <v>&lt;5</v>
      </c>
      <c r="R1820" s="14">
        <v>1803</v>
      </c>
      <c r="S1820" s="14">
        <f>VLOOKUP(tblSalaries[[#This Row],[clean Country]],Table3[[Country]:[GNI]],2,FALSE)</f>
        <v>3400</v>
      </c>
      <c r="T1820" s="18">
        <f>tblSalaries[[#This Row],[Salary in USD]]/tblSalaries[[#This Row],[PPP GNI]]</f>
        <v>1.1522769621286368</v>
      </c>
      <c r="U1820" s="27">
        <f>IF(ISNUMBER(VLOOKUP(tblSalaries[[#This Row],[clean Country]],calc!$B$22:$C$127,2,TRUE)),tblSalaries[[#This Row],[Salary in USD]],0.001)</f>
        <v>3917.7416712373652</v>
      </c>
    </row>
    <row r="1821" spans="2:21" ht="15" customHeight="1" x14ac:dyDescent="0.25">
      <c r="B1821" s="6" t="s">
        <v>2348</v>
      </c>
      <c r="C1821" s="7">
        <v>41055.069178240738</v>
      </c>
      <c r="D1821" s="8" t="s">
        <v>428</v>
      </c>
      <c r="E1821" s="6">
        <v>3800</v>
      </c>
      <c r="F1821" s="6" t="s">
        <v>6</v>
      </c>
      <c r="G1821" s="9">
        <f>tblSalaries[[#This Row],[clean Salary (in local currency)]]*VLOOKUP(tblSalaries[[#This Row],[Currency]],tblXrate[],2,FALSE)</f>
        <v>3800</v>
      </c>
      <c r="H1821" s="6" t="s">
        <v>429</v>
      </c>
      <c r="I1821" s="6" t="s">
        <v>3999</v>
      </c>
      <c r="J1821" s="6" t="s">
        <v>8</v>
      </c>
      <c r="K1821" s="6" t="str">
        <f>VLOOKUP(tblSalaries[[#This Row],[Where do you work]],tblCountries[[Actual]:[Mapping]],2,FALSE)</f>
        <v>India</v>
      </c>
      <c r="L1821" s="6" t="str">
        <f>VLOOKUP(tblSalaries[[#This Row],[clean Country]],tblCountries[[Mapping]:[Region]],2,FALSE)</f>
        <v>Asia</v>
      </c>
      <c r="M1821" s="6">
        <f>VLOOKUP(tblSalaries[[#This Row],[clean Country]],tblCountries[[Mapping]:[geo_latitude]],3,FALSE)</f>
        <v>79.718824157759499</v>
      </c>
      <c r="N1821" s="6">
        <f>VLOOKUP(tblSalaries[[#This Row],[clean Country]],tblCountries[[Mapping]:[geo_latitude]],4,FALSE)</f>
        <v>22.134914550529199</v>
      </c>
      <c r="O1821" s="6" t="s">
        <v>9</v>
      </c>
      <c r="P1821" s="6"/>
      <c r="Q1821" s="6" t="str">
        <f>IF(tblSalaries[[#This Row],[Years of Experience]]&lt;5,"&lt;5",IF(tblSalaries[[#This Row],[Years of Experience]]&lt;10,"&lt;10",IF(tblSalaries[[#This Row],[Years of Experience]]&lt;15,"&lt;15",IF(tblSalaries[[#This Row],[Years of Experience]]&lt;20,"&lt;20"," &gt;20"))))</f>
        <v>&lt;5</v>
      </c>
      <c r="R1821" s="14">
        <v>1804</v>
      </c>
      <c r="S1821" s="14">
        <f>VLOOKUP(tblSalaries[[#This Row],[clean Country]],Table3[[Country]:[GNI]],2,FALSE)</f>
        <v>3400</v>
      </c>
      <c r="T1821" s="18">
        <f>tblSalaries[[#This Row],[Salary in USD]]/tblSalaries[[#This Row],[PPP GNI]]</f>
        <v>1.1176470588235294</v>
      </c>
      <c r="U1821" s="27">
        <f>IF(ISNUMBER(VLOOKUP(tblSalaries[[#This Row],[clean Country]],calc!$B$22:$C$127,2,TRUE)),tblSalaries[[#This Row],[Salary in USD]],0.001)</f>
        <v>3800</v>
      </c>
    </row>
    <row r="1822" spans="2:21" ht="15" customHeight="1" x14ac:dyDescent="0.25">
      <c r="B1822" s="6" t="s">
        <v>3019</v>
      </c>
      <c r="C1822" s="7">
        <v>41057.545590277776</v>
      </c>
      <c r="D1822" s="8">
        <v>210000</v>
      </c>
      <c r="E1822" s="6">
        <v>210000</v>
      </c>
      <c r="F1822" s="6" t="s">
        <v>40</v>
      </c>
      <c r="G1822" s="9">
        <f>tblSalaries[[#This Row],[clean Salary (in local currency)]]*VLOOKUP(tblSalaries[[#This Row],[Currency]],tblXrate[],2,FALSE)</f>
        <v>3739.6625043629392</v>
      </c>
      <c r="H1822" s="6" t="s">
        <v>801</v>
      </c>
      <c r="I1822" s="6" t="s">
        <v>3999</v>
      </c>
      <c r="J1822" s="6" t="s">
        <v>8</v>
      </c>
      <c r="K1822" s="6" t="str">
        <f>VLOOKUP(tblSalaries[[#This Row],[Where do you work]],tblCountries[[Actual]:[Mapping]],2,FALSE)</f>
        <v>India</v>
      </c>
      <c r="L1822" s="6" t="str">
        <f>VLOOKUP(tblSalaries[[#This Row],[clean Country]],tblCountries[[Mapping]:[Region]],2,FALSE)</f>
        <v>Asia</v>
      </c>
      <c r="M1822" s="6">
        <f>VLOOKUP(tblSalaries[[#This Row],[clean Country]],tblCountries[[Mapping]:[geo_latitude]],3,FALSE)</f>
        <v>79.718824157759499</v>
      </c>
      <c r="N1822" s="6">
        <f>VLOOKUP(tblSalaries[[#This Row],[clean Country]],tblCountries[[Mapping]:[geo_latitude]],4,FALSE)</f>
        <v>22.134914550529199</v>
      </c>
      <c r="O1822" s="6" t="s">
        <v>13</v>
      </c>
      <c r="P1822" s="6">
        <v>3.5</v>
      </c>
      <c r="Q1822" s="6" t="str">
        <f>IF(tblSalaries[[#This Row],[Years of Experience]]&lt;5,"&lt;5",IF(tblSalaries[[#This Row],[Years of Experience]]&lt;10,"&lt;10",IF(tblSalaries[[#This Row],[Years of Experience]]&lt;15,"&lt;15",IF(tblSalaries[[#This Row],[Years of Experience]]&lt;20,"&lt;20"," &gt;20"))))</f>
        <v>&lt;5</v>
      </c>
      <c r="R1822" s="14">
        <v>1805</v>
      </c>
      <c r="S1822" s="14">
        <f>VLOOKUP(tblSalaries[[#This Row],[clean Country]],Table3[[Country]:[GNI]],2,FALSE)</f>
        <v>3400</v>
      </c>
      <c r="T1822" s="18">
        <f>tblSalaries[[#This Row],[Salary in USD]]/tblSalaries[[#This Row],[PPP GNI]]</f>
        <v>1.099900736577335</v>
      </c>
      <c r="U1822" s="27">
        <f>IF(ISNUMBER(VLOOKUP(tblSalaries[[#This Row],[clean Country]],calc!$B$22:$C$127,2,TRUE)),tblSalaries[[#This Row],[Salary in USD]],0.001)</f>
        <v>3739.6625043629392</v>
      </c>
    </row>
    <row r="1823" spans="2:21" ht="15" customHeight="1" x14ac:dyDescent="0.25">
      <c r="B1823" s="6" t="s">
        <v>3106</v>
      </c>
      <c r="C1823" s="7">
        <v>41057.735254629632</v>
      </c>
      <c r="D1823" s="8">
        <v>210000</v>
      </c>
      <c r="E1823" s="6">
        <v>210000</v>
      </c>
      <c r="F1823" s="6" t="s">
        <v>40</v>
      </c>
      <c r="G1823" s="9">
        <f>tblSalaries[[#This Row],[clean Salary (in local currency)]]*VLOOKUP(tblSalaries[[#This Row],[Currency]],tblXrate[],2,FALSE)</f>
        <v>3739.6625043629392</v>
      </c>
      <c r="H1823" s="6" t="s">
        <v>1258</v>
      </c>
      <c r="I1823" s="6" t="s">
        <v>20</v>
      </c>
      <c r="J1823" s="6" t="s">
        <v>8</v>
      </c>
      <c r="K1823" s="6" t="str">
        <f>VLOOKUP(tblSalaries[[#This Row],[Where do you work]],tblCountries[[Actual]:[Mapping]],2,FALSE)</f>
        <v>India</v>
      </c>
      <c r="L1823" s="6" t="str">
        <f>VLOOKUP(tblSalaries[[#This Row],[clean Country]],tblCountries[[Mapping]:[Region]],2,FALSE)</f>
        <v>Asia</v>
      </c>
      <c r="M1823" s="6">
        <f>VLOOKUP(tblSalaries[[#This Row],[clean Country]],tblCountries[[Mapping]:[geo_latitude]],3,FALSE)</f>
        <v>79.718824157759499</v>
      </c>
      <c r="N1823" s="6">
        <f>VLOOKUP(tblSalaries[[#This Row],[clean Country]],tblCountries[[Mapping]:[geo_latitude]],4,FALSE)</f>
        <v>22.134914550529199</v>
      </c>
      <c r="O1823" s="6" t="s">
        <v>13</v>
      </c>
      <c r="P1823" s="6">
        <v>1</v>
      </c>
      <c r="Q1823" s="6" t="str">
        <f>IF(tblSalaries[[#This Row],[Years of Experience]]&lt;5,"&lt;5",IF(tblSalaries[[#This Row],[Years of Experience]]&lt;10,"&lt;10",IF(tblSalaries[[#This Row],[Years of Experience]]&lt;15,"&lt;15",IF(tblSalaries[[#This Row],[Years of Experience]]&lt;20,"&lt;20"," &gt;20"))))</f>
        <v>&lt;5</v>
      </c>
      <c r="R1823" s="14">
        <v>1806</v>
      </c>
      <c r="S1823" s="14">
        <f>VLOOKUP(tblSalaries[[#This Row],[clean Country]],Table3[[Country]:[GNI]],2,FALSE)</f>
        <v>3400</v>
      </c>
      <c r="T1823" s="18">
        <f>tblSalaries[[#This Row],[Salary in USD]]/tblSalaries[[#This Row],[PPP GNI]]</f>
        <v>1.099900736577335</v>
      </c>
      <c r="U1823" s="27">
        <f>IF(ISNUMBER(VLOOKUP(tblSalaries[[#This Row],[clean Country]],calc!$B$22:$C$127,2,TRUE)),tblSalaries[[#This Row],[Salary in USD]],0.001)</f>
        <v>3739.6625043629392</v>
      </c>
    </row>
    <row r="1824" spans="2:21" ht="15" customHeight="1" x14ac:dyDescent="0.25">
      <c r="B1824" s="6" t="s">
        <v>3287</v>
      </c>
      <c r="C1824" s="7">
        <v>41058.621863425928</v>
      </c>
      <c r="D1824" s="8" t="s">
        <v>1467</v>
      </c>
      <c r="E1824" s="6">
        <v>210000</v>
      </c>
      <c r="F1824" s="6" t="s">
        <v>40</v>
      </c>
      <c r="G1824" s="9">
        <f>tblSalaries[[#This Row],[clean Salary (in local currency)]]*VLOOKUP(tblSalaries[[#This Row],[Currency]],tblXrate[],2,FALSE)</f>
        <v>3739.6625043629392</v>
      </c>
      <c r="H1824" s="6" t="s">
        <v>1468</v>
      </c>
      <c r="I1824" s="6" t="s">
        <v>3999</v>
      </c>
      <c r="J1824" s="6" t="s">
        <v>8</v>
      </c>
      <c r="K1824" s="6" t="str">
        <f>VLOOKUP(tblSalaries[[#This Row],[Where do you work]],tblCountries[[Actual]:[Mapping]],2,FALSE)</f>
        <v>India</v>
      </c>
      <c r="L1824" s="6" t="str">
        <f>VLOOKUP(tblSalaries[[#This Row],[clean Country]],tblCountries[[Mapping]:[Region]],2,FALSE)</f>
        <v>Asia</v>
      </c>
      <c r="M1824" s="6">
        <f>VLOOKUP(tblSalaries[[#This Row],[clean Country]],tblCountries[[Mapping]:[geo_latitude]],3,FALSE)</f>
        <v>79.718824157759499</v>
      </c>
      <c r="N1824" s="6">
        <f>VLOOKUP(tblSalaries[[#This Row],[clean Country]],tblCountries[[Mapping]:[geo_latitude]],4,FALSE)</f>
        <v>22.134914550529199</v>
      </c>
      <c r="O1824" s="6" t="s">
        <v>25</v>
      </c>
      <c r="P1824" s="6">
        <v>4.5</v>
      </c>
      <c r="Q1824" s="6" t="str">
        <f>IF(tblSalaries[[#This Row],[Years of Experience]]&lt;5,"&lt;5",IF(tblSalaries[[#This Row],[Years of Experience]]&lt;10,"&lt;10",IF(tblSalaries[[#This Row],[Years of Experience]]&lt;15,"&lt;15",IF(tblSalaries[[#This Row],[Years of Experience]]&lt;20,"&lt;20"," &gt;20"))))</f>
        <v>&lt;5</v>
      </c>
      <c r="R1824" s="14">
        <v>1807</v>
      </c>
      <c r="S1824" s="14">
        <f>VLOOKUP(tblSalaries[[#This Row],[clean Country]],Table3[[Country]:[GNI]],2,FALSE)</f>
        <v>3400</v>
      </c>
      <c r="T1824" s="18">
        <f>tblSalaries[[#This Row],[Salary in USD]]/tblSalaries[[#This Row],[PPP GNI]]</f>
        <v>1.099900736577335</v>
      </c>
      <c r="U1824" s="27">
        <f>IF(ISNUMBER(VLOOKUP(tblSalaries[[#This Row],[clean Country]],calc!$B$22:$C$127,2,TRUE)),tblSalaries[[#This Row],[Salary in USD]],0.001)</f>
        <v>3739.6625043629392</v>
      </c>
    </row>
    <row r="1825" spans="2:21" ht="15" customHeight="1" x14ac:dyDescent="0.25">
      <c r="B1825" s="6" t="s">
        <v>2764</v>
      </c>
      <c r="C1825" s="7">
        <v>41055.740972222222</v>
      </c>
      <c r="D1825" s="8">
        <v>205000</v>
      </c>
      <c r="E1825" s="6">
        <v>205000</v>
      </c>
      <c r="F1825" s="6" t="s">
        <v>40</v>
      </c>
      <c r="G1825" s="9">
        <f>tblSalaries[[#This Row],[clean Salary (in local currency)]]*VLOOKUP(tblSalaries[[#This Row],[Currency]],tblXrate[],2,FALSE)</f>
        <v>3650.6229209257262</v>
      </c>
      <c r="H1825" s="6" t="s">
        <v>888</v>
      </c>
      <c r="I1825" s="6" t="s">
        <v>310</v>
      </c>
      <c r="J1825" s="6" t="s">
        <v>8</v>
      </c>
      <c r="K1825" s="6" t="str">
        <f>VLOOKUP(tblSalaries[[#This Row],[Where do you work]],tblCountries[[Actual]:[Mapping]],2,FALSE)</f>
        <v>India</v>
      </c>
      <c r="L1825" s="6" t="str">
        <f>VLOOKUP(tblSalaries[[#This Row],[clean Country]],tblCountries[[Mapping]:[Region]],2,FALSE)</f>
        <v>Asia</v>
      </c>
      <c r="M1825" s="6">
        <f>VLOOKUP(tblSalaries[[#This Row],[clean Country]],tblCountries[[Mapping]:[geo_latitude]],3,FALSE)</f>
        <v>79.718824157759499</v>
      </c>
      <c r="N1825" s="6">
        <f>VLOOKUP(tblSalaries[[#This Row],[clean Country]],tblCountries[[Mapping]:[geo_latitude]],4,FALSE)</f>
        <v>22.134914550529199</v>
      </c>
      <c r="O1825" s="6" t="s">
        <v>13</v>
      </c>
      <c r="P1825" s="6">
        <v>10</v>
      </c>
      <c r="Q1825" s="6" t="str">
        <f>IF(tblSalaries[[#This Row],[Years of Experience]]&lt;5,"&lt;5",IF(tblSalaries[[#This Row],[Years of Experience]]&lt;10,"&lt;10",IF(tblSalaries[[#This Row],[Years of Experience]]&lt;15,"&lt;15",IF(tblSalaries[[#This Row],[Years of Experience]]&lt;20,"&lt;20"," &gt;20"))))</f>
        <v>&lt;15</v>
      </c>
      <c r="R1825" s="14">
        <v>1808</v>
      </c>
      <c r="S1825" s="14">
        <f>VLOOKUP(tblSalaries[[#This Row],[clean Country]],Table3[[Country]:[GNI]],2,FALSE)</f>
        <v>3400</v>
      </c>
      <c r="T1825" s="18">
        <f>tblSalaries[[#This Row],[Salary in USD]]/tblSalaries[[#This Row],[PPP GNI]]</f>
        <v>1.0737126238016841</v>
      </c>
      <c r="U1825" s="27">
        <f>IF(ISNUMBER(VLOOKUP(tblSalaries[[#This Row],[clean Country]],calc!$B$22:$C$127,2,TRUE)),tblSalaries[[#This Row],[Salary in USD]],0.001)</f>
        <v>3650.6229209257262</v>
      </c>
    </row>
    <row r="1826" spans="2:21" ht="15" customHeight="1" x14ac:dyDescent="0.25">
      <c r="B1826" s="6" t="s">
        <v>2982</v>
      </c>
      <c r="C1826" s="7">
        <v>41057.40351851852</v>
      </c>
      <c r="D1826" s="8">
        <v>204000</v>
      </c>
      <c r="E1826" s="6">
        <v>204000</v>
      </c>
      <c r="F1826" s="6" t="s">
        <v>40</v>
      </c>
      <c r="G1826" s="9">
        <f>tblSalaries[[#This Row],[clean Salary (in local currency)]]*VLOOKUP(tblSalaries[[#This Row],[Currency]],tblXrate[],2,FALSE)</f>
        <v>3632.815004238284</v>
      </c>
      <c r="H1826" s="6" t="s">
        <v>1127</v>
      </c>
      <c r="I1826" s="6" t="s">
        <v>52</v>
      </c>
      <c r="J1826" s="6" t="s">
        <v>8</v>
      </c>
      <c r="K1826" s="6" t="str">
        <f>VLOOKUP(tblSalaries[[#This Row],[Where do you work]],tblCountries[[Actual]:[Mapping]],2,FALSE)</f>
        <v>India</v>
      </c>
      <c r="L1826" s="6" t="str">
        <f>VLOOKUP(tblSalaries[[#This Row],[clean Country]],tblCountries[[Mapping]:[Region]],2,FALSE)</f>
        <v>Asia</v>
      </c>
      <c r="M1826" s="6">
        <f>VLOOKUP(tblSalaries[[#This Row],[clean Country]],tblCountries[[Mapping]:[geo_latitude]],3,FALSE)</f>
        <v>79.718824157759499</v>
      </c>
      <c r="N1826" s="6">
        <f>VLOOKUP(tblSalaries[[#This Row],[clean Country]],tblCountries[[Mapping]:[geo_latitude]],4,FALSE)</f>
        <v>22.134914550529199</v>
      </c>
      <c r="O1826" s="6" t="s">
        <v>9</v>
      </c>
      <c r="P1826" s="6"/>
      <c r="Q1826" s="6" t="str">
        <f>IF(tblSalaries[[#This Row],[Years of Experience]]&lt;5,"&lt;5",IF(tblSalaries[[#This Row],[Years of Experience]]&lt;10,"&lt;10",IF(tblSalaries[[#This Row],[Years of Experience]]&lt;15,"&lt;15",IF(tblSalaries[[#This Row],[Years of Experience]]&lt;20,"&lt;20"," &gt;20"))))</f>
        <v>&lt;5</v>
      </c>
      <c r="R1826" s="14">
        <v>1809</v>
      </c>
      <c r="S1826" s="14">
        <f>VLOOKUP(tblSalaries[[#This Row],[clean Country]],Table3[[Country]:[GNI]],2,FALSE)</f>
        <v>3400</v>
      </c>
      <c r="T1826" s="18">
        <f>tblSalaries[[#This Row],[Salary in USD]]/tblSalaries[[#This Row],[PPP GNI]]</f>
        <v>1.068475001246554</v>
      </c>
      <c r="U1826" s="27">
        <f>IF(ISNUMBER(VLOOKUP(tblSalaries[[#This Row],[clean Country]],calc!$B$22:$C$127,2,TRUE)),tblSalaries[[#This Row],[Salary in USD]],0.001)</f>
        <v>3632.815004238284</v>
      </c>
    </row>
    <row r="1827" spans="2:21" ht="15" customHeight="1" x14ac:dyDescent="0.25">
      <c r="B1827" s="6" t="s">
        <v>3305</v>
      </c>
      <c r="C1827" s="7">
        <v>41058.684895833336</v>
      </c>
      <c r="D1827" s="8" t="s">
        <v>1488</v>
      </c>
      <c r="E1827" s="6">
        <v>204000</v>
      </c>
      <c r="F1827" s="6" t="s">
        <v>40</v>
      </c>
      <c r="G1827" s="9">
        <f>tblSalaries[[#This Row],[clean Salary (in local currency)]]*VLOOKUP(tblSalaries[[#This Row],[Currency]],tblXrate[],2,FALSE)</f>
        <v>3632.815004238284</v>
      </c>
      <c r="H1827" s="6" t="s">
        <v>1489</v>
      </c>
      <c r="I1827" s="6" t="s">
        <v>3999</v>
      </c>
      <c r="J1827" s="6" t="s">
        <v>8</v>
      </c>
      <c r="K1827" s="6" t="str">
        <f>VLOOKUP(tblSalaries[[#This Row],[Where do you work]],tblCountries[[Actual]:[Mapping]],2,FALSE)</f>
        <v>India</v>
      </c>
      <c r="L1827" s="6" t="str">
        <f>VLOOKUP(tblSalaries[[#This Row],[clean Country]],tblCountries[[Mapping]:[Region]],2,FALSE)</f>
        <v>Asia</v>
      </c>
      <c r="M1827" s="6">
        <f>VLOOKUP(tblSalaries[[#This Row],[clean Country]],tblCountries[[Mapping]:[geo_latitude]],3,FALSE)</f>
        <v>79.718824157759499</v>
      </c>
      <c r="N1827" s="6">
        <f>VLOOKUP(tblSalaries[[#This Row],[clean Country]],tblCountries[[Mapping]:[geo_latitude]],4,FALSE)</f>
        <v>22.134914550529199</v>
      </c>
      <c r="O1827" s="6" t="s">
        <v>13</v>
      </c>
      <c r="P1827" s="6">
        <v>2</v>
      </c>
      <c r="Q1827" s="6" t="str">
        <f>IF(tblSalaries[[#This Row],[Years of Experience]]&lt;5,"&lt;5",IF(tblSalaries[[#This Row],[Years of Experience]]&lt;10,"&lt;10",IF(tblSalaries[[#This Row],[Years of Experience]]&lt;15,"&lt;15",IF(tblSalaries[[#This Row],[Years of Experience]]&lt;20,"&lt;20"," &gt;20"))))</f>
        <v>&lt;5</v>
      </c>
      <c r="R1827" s="14">
        <v>1810</v>
      </c>
      <c r="S1827" s="14">
        <f>VLOOKUP(tblSalaries[[#This Row],[clean Country]],Table3[[Country]:[GNI]],2,FALSE)</f>
        <v>3400</v>
      </c>
      <c r="T1827" s="18">
        <f>tblSalaries[[#This Row],[Salary in USD]]/tblSalaries[[#This Row],[PPP GNI]]</f>
        <v>1.068475001246554</v>
      </c>
      <c r="U1827" s="27">
        <f>IF(ISNUMBER(VLOOKUP(tblSalaries[[#This Row],[clean Country]],calc!$B$22:$C$127,2,TRUE)),tblSalaries[[#This Row],[Salary in USD]],0.001)</f>
        <v>3632.815004238284</v>
      </c>
    </row>
    <row r="1828" spans="2:21" ht="15" customHeight="1" x14ac:dyDescent="0.25">
      <c r="B1828" s="6" t="s">
        <v>3759</v>
      </c>
      <c r="C1828" s="7">
        <v>41071.895474537036</v>
      </c>
      <c r="D1828" s="8">
        <v>300</v>
      </c>
      <c r="E1828" s="6">
        <v>3600</v>
      </c>
      <c r="F1828" s="6" t="s">
        <v>6</v>
      </c>
      <c r="G1828" s="9">
        <f>tblSalaries[[#This Row],[clean Salary (in local currency)]]*VLOOKUP(tblSalaries[[#This Row],[Currency]],tblXrate[],2,FALSE)</f>
        <v>3600</v>
      </c>
      <c r="H1828" s="6" t="s">
        <v>20</v>
      </c>
      <c r="I1828" s="6" t="s">
        <v>20</v>
      </c>
      <c r="J1828" s="6" t="s">
        <v>8</v>
      </c>
      <c r="K1828" s="6" t="str">
        <f>VLOOKUP(tblSalaries[[#This Row],[Where do you work]],tblCountries[[Actual]:[Mapping]],2,FALSE)</f>
        <v>India</v>
      </c>
      <c r="L1828" s="6" t="str">
        <f>VLOOKUP(tblSalaries[[#This Row],[clean Country]],tblCountries[[Mapping]:[Region]],2,FALSE)</f>
        <v>Asia</v>
      </c>
      <c r="M1828" s="6">
        <f>VLOOKUP(tblSalaries[[#This Row],[clean Country]],tblCountries[[Mapping]:[geo_latitude]],3,FALSE)</f>
        <v>79.718824157759499</v>
      </c>
      <c r="N1828" s="6">
        <f>VLOOKUP(tblSalaries[[#This Row],[clean Country]],tblCountries[[Mapping]:[geo_latitude]],4,FALSE)</f>
        <v>22.134914550529199</v>
      </c>
      <c r="O1828" s="6" t="s">
        <v>9</v>
      </c>
      <c r="P1828" s="6">
        <v>1</v>
      </c>
      <c r="Q1828" s="6" t="str">
        <f>IF(tblSalaries[[#This Row],[Years of Experience]]&lt;5,"&lt;5",IF(tblSalaries[[#This Row],[Years of Experience]]&lt;10,"&lt;10",IF(tblSalaries[[#This Row],[Years of Experience]]&lt;15,"&lt;15",IF(tblSalaries[[#This Row],[Years of Experience]]&lt;20,"&lt;20"," &gt;20"))))</f>
        <v>&lt;5</v>
      </c>
      <c r="R1828" s="14">
        <v>1811</v>
      </c>
      <c r="S1828" s="14">
        <f>VLOOKUP(tblSalaries[[#This Row],[clean Country]],Table3[[Country]:[GNI]],2,FALSE)</f>
        <v>3400</v>
      </c>
      <c r="T1828" s="18">
        <f>tblSalaries[[#This Row],[Salary in USD]]/tblSalaries[[#This Row],[PPP GNI]]</f>
        <v>1.0588235294117647</v>
      </c>
      <c r="U1828" s="27">
        <f>IF(ISNUMBER(VLOOKUP(tblSalaries[[#This Row],[clean Country]],calc!$B$22:$C$127,2,TRUE)),tblSalaries[[#This Row],[Salary in USD]],0.001)</f>
        <v>3600</v>
      </c>
    </row>
    <row r="1829" spans="2:21" ht="15" customHeight="1" x14ac:dyDescent="0.25">
      <c r="B1829" s="6" t="s">
        <v>2232</v>
      </c>
      <c r="C1829" s="7">
        <v>41055.040925925925</v>
      </c>
      <c r="D1829" s="8">
        <v>200000</v>
      </c>
      <c r="E1829" s="6">
        <v>200000</v>
      </c>
      <c r="F1829" s="6" t="s">
        <v>40</v>
      </c>
      <c r="G1829" s="9">
        <f>tblSalaries[[#This Row],[clean Salary (in local currency)]]*VLOOKUP(tblSalaries[[#This Row],[Currency]],tblXrate[],2,FALSE)</f>
        <v>3561.5833374885137</v>
      </c>
      <c r="H1829" s="6" t="s">
        <v>303</v>
      </c>
      <c r="I1829" s="6" t="s">
        <v>20</v>
      </c>
      <c r="J1829" s="6" t="s">
        <v>8</v>
      </c>
      <c r="K1829" s="6" t="str">
        <f>VLOOKUP(tblSalaries[[#This Row],[Where do you work]],tblCountries[[Actual]:[Mapping]],2,FALSE)</f>
        <v>India</v>
      </c>
      <c r="L1829" s="6" t="str">
        <f>VLOOKUP(tblSalaries[[#This Row],[clean Country]],tblCountries[[Mapping]:[Region]],2,FALSE)</f>
        <v>Asia</v>
      </c>
      <c r="M1829" s="6">
        <f>VLOOKUP(tblSalaries[[#This Row],[clean Country]],tblCountries[[Mapping]:[geo_latitude]],3,FALSE)</f>
        <v>79.718824157759499</v>
      </c>
      <c r="N1829" s="6">
        <f>VLOOKUP(tblSalaries[[#This Row],[clean Country]],tblCountries[[Mapping]:[geo_latitude]],4,FALSE)</f>
        <v>22.134914550529199</v>
      </c>
      <c r="O1829" s="6" t="s">
        <v>25</v>
      </c>
      <c r="P1829" s="6"/>
      <c r="Q1829" s="6" t="str">
        <f>IF(tblSalaries[[#This Row],[Years of Experience]]&lt;5,"&lt;5",IF(tblSalaries[[#This Row],[Years of Experience]]&lt;10,"&lt;10",IF(tblSalaries[[#This Row],[Years of Experience]]&lt;15,"&lt;15",IF(tblSalaries[[#This Row],[Years of Experience]]&lt;20,"&lt;20"," &gt;20"))))</f>
        <v>&lt;5</v>
      </c>
      <c r="R1829" s="14">
        <v>1812</v>
      </c>
      <c r="S1829" s="14">
        <f>VLOOKUP(tblSalaries[[#This Row],[clean Country]],Table3[[Country]:[GNI]],2,FALSE)</f>
        <v>3400</v>
      </c>
      <c r="T1829" s="18">
        <f>tblSalaries[[#This Row],[Salary in USD]]/tblSalaries[[#This Row],[PPP GNI]]</f>
        <v>1.0475245110260334</v>
      </c>
      <c r="U1829" s="27">
        <f>IF(ISNUMBER(VLOOKUP(tblSalaries[[#This Row],[clean Country]],calc!$B$22:$C$127,2,TRUE)),tblSalaries[[#This Row],[Salary in USD]],0.001)</f>
        <v>3561.5833374885137</v>
      </c>
    </row>
    <row r="1830" spans="2:21" ht="15" customHeight="1" x14ac:dyDescent="0.25">
      <c r="B1830" s="6" t="s">
        <v>2420</v>
      </c>
      <c r="C1830" s="7">
        <v>41055.096666666665</v>
      </c>
      <c r="D1830" s="8" t="s">
        <v>508</v>
      </c>
      <c r="E1830" s="6">
        <v>200000</v>
      </c>
      <c r="F1830" s="6" t="s">
        <v>40</v>
      </c>
      <c r="G1830" s="9">
        <f>tblSalaries[[#This Row],[clean Salary (in local currency)]]*VLOOKUP(tblSalaries[[#This Row],[Currency]],tblXrate[],2,FALSE)</f>
        <v>3561.5833374885137</v>
      </c>
      <c r="H1830" s="6" t="s">
        <v>356</v>
      </c>
      <c r="I1830" s="6" t="s">
        <v>356</v>
      </c>
      <c r="J1830" s="6" t="s">
        <v>8</v>
      </c>
      <c r="K1830" s="6" t="str">
        <f>VLOOKUP(tblSalaries[[#This Row],[Where do you work]],tblCountries[[Actual]:[Mapping]],2,FALSE)</f>
        <v>India</v>
      </c>
      <c r="L1830" s="6" t="str">
        <f>VLOOKUP(tblSalaries[[#This Row],[clean Country]],tblCountries[[Mapping]:[Region]],2,FALSE)</f>
        <v>Asia</v>
      </c>
      <c r="M1830" s="6">
        <f>VLOOKUP(tblSalaries[[#This Row],[clean Country]],tblCountries[[Mapping]:[geo_latitude]],3,FALSE)</f>
        <v>79.718824157759499</v>
      </c>
      <c r="N1830" s="6">
        <f>VLOOKUP(tblSalaries[[#This Row],[clean Country]],tblCountries[[Mapping]:[geo_latitude]],4,FALSE)</f>
        <v>22.134914550529199</v>
      </c>
      <c r="O1830" s="6" t="s">
        <v>25</v>
      </c>
      <c r="P1830" s="6"/>
      <c r="Q1830" s="6" t="str">
        <f>IF(tblSalaries[[#This Row],[Years of Experience]]&lt;5,"&lt;5",IF(tblSalaries[[#This Row],[Years of Experience]]&lt;10,"&lt;10",IF(tblSalaries[[#This Row],[Years of Experience]]&lt;15,"&lt;15",IF(tblSalaries[[#This Row],[Years of Experience]]&lt;20,"&lt;20"," &gt;20"))))</f>
        <v>&lt;5</v>
      </c>
      <c r="R1830" s="14">
        <v>1813</v>
      </c>
      <c r="S1830" s="14">
        <f>VLOOKUP(tblSalaries[[#This Row],[clean Country]],Table3[[Country]:[GNI]],2,FALSE)</f>
        <v>3400</v>
      </c>
      <c r="T1830" s="18">
        <f>tblSalaries[[#This Row],[Salary in USD]]/tblSalaries[[#This Row],[PPP GNI]]</f>
        <v>1.0475245110260334</v>
      </c>
      <c r="U1830" s="27">
        <f>IF(ISNUMBER(VLOOKUP(tblSalaries[[#This Row],[clean Country]],calc!$B$22:$C$127,2,TRUE)),tblSalaries[[#This Row],[Salary in USD]],0.001)</f>
        <v>3561.5833374885137</v>
      </c>
    </row>
    <row r="1831" spans="2:21" ht="15" customHeight="1" x14ac:dyDescent="0.25">
      <c r="B1831" s="6" t="s">
        <v>2495</v>
      </c>
      <c r="C1831" s="7">
        <v>41055.159270833334</v>
      </c>
      <c r="D1831" s="8" t="s">
        <v>597</v>
      </c>
      <c r="E1831" s="6">
        <v>200000</v>
      </c>
      <c r="F1831" s="6" t="s">
        <v>40</v>
      </c>
      <c r="G1831" s="9">
        <f>tblSalaries[[#This Row],[clean Salary (in local currency)]]*VLOOKUP(tblSalaries[[#This Row],[Currency]],tblXrate[],2,FALSE)</f>
        <v>3561.5833374885137</v>
      </c>
      <c r="H1831" s="6" t="s">
        <v>598</v>
      </c>
      <c r="I1831" s="6" t="s">
        <v>20</v>
      </c>
      <c r="J1831" s="6" t="s">
        <v>8</v>
      </c>
      <c r="K1831" s="6" t="str">
        <f>VLOOKUP(tblSalaries[[#This Row],[Where do you work]],tblCountries[[Actual]:[Mapping]],2,FALSE)</f>
        <v>India</v>
      </c>
      <c r="L1831" s="6" t="str">
        <f>VLOOKUP(tblSalaries[[#This Row],[clean Country]],tblCountries[[Mapping]:[Region]],2,FALSE)</f>
        <v>Asia</v>
      </c>
      <c r="M1831" s="6">
        <f>VLOOKUP(tblSalaries[[#This Row],[clean Country]],tblCountries[[Mapping]:[geo_latitude]],3,FALSE)</f>
        <v>79.718824157759499</v>
      </c>
      <c r="N1831" s="6">
        <f>VLOOKUP(tblSalaries[[#This Row],[clean Country]],tblCountries[[Mapping]:[geo_latitude]],4,FALSE)</f>
        <v>22.134914550529199</v>
      </c>
      <c r="O1831" s="6" t="s">
        <v>18</v>
      </c>
      <c r="P1831" s="6"/>
      <c r="Q1831" s="6" t="str">
        <f>IF(tblSalaries[[#This Row],[Years of Experience]]&lt;5,"&lt;5",IF(tblSalaries[[#This Row],[Years of Experience]]&lt;10,"&lt;10",IF(tblSalaries[[#This Row],[Years of Experience]]&lt;15,"&lt;15",IF(tblSalaries[[#This Row],[Years of Experience]]&lt;20,"&lt;20"," &gt;20"))))</f>
        <v>&lt;5</v>
      </c>
      <c r="R1831" s="14">
        <v>1814</v>
      </c>
      <c r="S1831" s="14">
        <f>VLOOKUP(tblSalaries[[#This Row],[clean Country]],Table3[[Country]:[GNI]],2,FALSE)</f>
        <v>3400</v>
      </c>
      <c r="T1831" s="18">
        <f>tblSalaries[[#This Row],[Salary in USD]]/tblSalaries[[#This Row],[PPP GNI]]</f>
        <v>1.0475245110260334</v>
      </c>
      <c r="U1831" s="27">
        <f>IF(ISNUMBER(VLOOKUP(tblSalaries[[#This Row],[clean Country]],calc!$B$22:$C$127,2,TRUE)),tblSalaries[[#This Row],[Salary in USD]],0.001)</f>
        <v>3561.5833374885137</v>
      </c>
    </row>
    <row r="1832" spans="2:21" ht="15" customHeight="1" x14ac:dyDescent="0.25">
      <c r="B1832" s="6" t="s">
        <v>2630</v>
      </c>
      <c r="C1832" s="7">
        <v>41055.48337962963</v>
      </c>
      <c r="D1832" s="8" t="s">
        <v>733</v>
      </c>
      <c r="E1832" s="6">
        <v>200000</v>
      </c>
      <c r="F1832" s="6" t="s">
        <v>40</v>
      </c>
      <c r="G1832" s="9">
        <f>tblSalaries[[#This Row],[clean Salary (in local currency)]]*VLOOKUP(tblSalaries[[#This Row],[Currency]],tblXrate[],2,FALSE)</f>
        <v>3561.5833374885137</v>
      </c>
      <c r="H1832" s="6" t="s">
        <v>734</v>
      </c>
      <c r="I1832" s="6" t="s">
        <v>310</v>
      </c>
      <c r="J1832" s="6" t="s">
        <v>8</v>
      </c>
      <c r="K1832" s="6" t="str">
        <f>VLOOKUP(tblSalaries[[#This Row],[Where do you work]],tblCountries[[Actual]:[Mapping]],2,FALSE)</f>
        <v>India</v>
      </c>
      <c r="L1832" s="6" t="str">
        <f>VLOOKUP(tblSalaries[[#This Row],[clean Country]],tblCountries[[Mapping]:[Region]],2,FALSE)</f>
        <v>Asia</v>
      </c>
      <c r="M1832" s="6">
        <f>VLOOKUP(tblSalaries[[#This Row],[clean Country]],tblCountries[[Mapping]:[geo_latitude]],3,FALSE)</f>
        <v>79.718824157759499</v>
      </c>
      <c r="N1832" s="6">
        <f>VLOOKUP(tblSalaries[[#This Row],[clean Country]],tblCountries[[Mapping]:[geo_latitude]],4,FALSE)</f>
        <v>22.134914550529199</v>
      </c>
      <c r="O1832" s="6" t="s">
        <v>9</v>
      </c>
      <c r="P1832" s="6">
        <v>3</v>
      </c>
      <c r="Q1832" s="6" t="str">
        <f>IF(tblSalaries[[#This Row],[Years of Experience]]&lt;5,"&lt;5",IF(tblSalaries[[#This Row],[Years of Experience]]&lt;10,"&lt;10",IF(tblSalaries[[#This Row],[Years of Experience]]&lt;15,"&lt;15",IF(tblSalaries[[#This Row],[Years of Experience]]&lt;20,"&lt;20"," &gt;20"))))</f>
        <v>&lt;5</v>
      </c>
      <c r="R1832" s="14">
        <v>1815</v>
      </c>
      <c r="S1832" s="14">
        <f>VLOOKUP(tblSalaries[[#This Row],[clean Country]],Table3[[Country]:[GNI]],2,FALSE)</f>
        <v>3400</v>
      </c>
      <c r="T1832" s="18">
        <f>tblSalaries[[#This Row],[Salary in USD]]/tblSalaries[[#This Row],[PPP GNI]]</f>
        <v>1.0475245110260334</v>
      </c>
      <c r="U1832" s="27">
        <f>IF(ISNUMBER(VLOOKUP(tblSalaries[[#This Row],[clean Country]],calc!$B$22:$C$127,2,TRUE)),tblSalaries[[#This Row],[Salary in USD]],0.001)</f>
        <v>3561.5833374885137</v>
      </c>
    </row>
    <row r="1833" spans="2:21" ht="15" customHeight="1" x14ac:dyDescent="0.25">
      <c r="B1833" s="6" t="s">
        <v>2658</v>
      </c>
      <c r="C1833" s="7">
        <v>41055.524791666663</v>
      </c>
      <c r="D1833" s="8" t="s">
        <v>764</v>
      </c>
      <c r="E1833" s="6">
        <v>200000</v>
      </c>
      <c r="F1833" s="6" t="s">
        <v>40</v>
      </c>
      <c r="G1833" s="9">
        <f>tblSalaries[[#This Row],[clean Salary (in local currency)]]*VLOOKUP(tblSalaries[[#This Row],[Currency]],tblXrate[],2,FALSE)</f>
        <v>3561.5833374885137</v>
      </c>
      <c r="H1833" s="6" t="s">
        <v>765</v>
      </c>
      <c r="I1833" s="6" t="s">
        <v>3999</v>
      </c>
      <c r="J1833" s="6" t="s">
        <v>8</v>
      </c>
      <c r="K1833" s="6" t="str">
        <f>VLOOKUP(tblSalaries[[#This Row],[Where do you work]],tblCountries[[Actual]:[Mapping]],2,FALSE)</f>
        <v>India</v>
      </c>
      <c r="L1833" s="6" t="str">
        <f>VLOOKUP(tblSalaries[[#This Row],[clean Country]],tblCountries[[Mapping]:[Region]],2,FALSE)</f>
        <v>Asia</v>
      </c>
      <c r="M1833" s="6">
        <f>VLOOKUP(tblSalaries[[#This Row],[clean Country]],tblCountries[[Mapping]:[geo_latitude]],3,FALSE)</f>
        <v>79.718824157759499</v>
      </c>
      <c r="N1833" s="6">
        <f>VLOOKUP(tblSalaries[[#This Row],[clean Country]],tblCountries[[Mapping]:[geo_latitude]],4,FALSE)</f>
        <v>22.134914550529199</v>
      </c>
      <c r="O1833" s="6" t="s">
        <v>13</v>
      </c>
      <c r="P1833" s="6">
        <v>3</v>
      </c>
      <c r="Q1833" s="6" t="str">
        <f>IF(tblSalaries[[#This Row],[Years of Experience]]&lt;5,"&lt;5",IF(tblSalaries[[#This Row],[Years of Experience]]&lt;10,"&lt;10",IF(tblSalaries[[#This Row],[Years of Experience]]&lt;15,"&lt;15",IF(tblSalaries[[#This Row],[Years of Experience]]&lt;20,"&lt;20"," &gt;20"))))</f>
        <v>&lt;5</v>
      </c>
      <c r="R1833" s="14">
        <v>1816</v>
      </c>
      <c r="S1833" s="14">
        <f>VLOOKUP(tblSalaries[[#This Row],[clean Country]],Table3[[Country]:[GNI]],2,FALSE)</f>
        <v>3400</v>
      </c>
      <c r="T1833" s="18">
        <f>tblSalaries[[#This Row],[Salary in USD]]/tblSalaries[[#This Row],[PPP GNI]]</f>
        <v>1.0475245110260334</v>
      </c>
      <c r="U1833" s="27">
        <f>IF(ISNUMBER(VLOOKUP(tblSalaries[[#This Row],[clean Country]],calc!$B$22:$C$127,2,TRUE)),tblSalaries[[#This Row],[Salary in USD]],0.001)</f>
        <v>3561.5833374885137</v>
      </c>
    </row>
    <row r="1834" spans="2:21" ht="15" customHeight="1" x14ac:dyDescent="0.25">
      <c r="B1834" s="6" t="s">
        <v>2837</v>
      </c>
      <c r="C1834" s="7">
        <v>41056.037037037036</v>
      </c>
      <c r="D1834" s="8" t="s">
        <v>973</v>
      </c>
      <c r="E1834" s="6">
        <v>200000</v>
      </c>
      <c r="F1834" s="6" t="s">
        <v>40</v>
      </c>
      <c r="G1834" s="9">
        <f>tblSalaries[[#This Row],[clean Salary (in local currency)]]*VLOOKUP(tblSalaries[[#This Row],[Currency]],tblXrate[],2,FALSE)</f>
        <v>3561.5833374885137</v>
      </c>
      <c r="H1834" s="6" t="s">
        <v>974</v>
      </c>
      <c r="I1834" s="6" t="s">
        <v>3999</v>
      </c>
      <c r="J1834" s="6" t="s">
        <v>8</v>
      </c>
      <c r="K1834" s="6" t="str">
        <f>VLOOKUP(tblSalaries[[#This Row],[Where do you work]],tblCountries[[Actual]:[Mapping]],2,FALSE)</f>
        <v>India</v>
      </c>
      <c r="L1834" s="6" t="str">
        <f>VLOOKUP(tblSalaries[[#This Row],[clean Country]],tblCountries[[Mapping]:[Region]],2,FALSE)</f>
        <v>Asia</v>
      </c>
      <c r="M1834" s="6">
        <f>VLOOKUP(tblSalaries[[#This Row],[clean Country]],tblCountries[[Mapping]:[geo_latitude]],3,FALSE)</f>
        <v>79.718824157759499</v>
      </c>
      <c r="N1834" s="6">
        <f>VLOOKUP(tblSalaries[[#This Row],[clean Country]],tblCountries[[Mapping]:[geo_latitude]],4,FALSE)</f>
        <v>22.134914550529199</v>
      </c>
      <c r="O1834" s="6" t="s">
        <v>9</v>
      </c>
      <c r="P1834" s="6">
        <v>1</v>
      </c>
      <c r="Q1834" s="6" t="str">
        <f>IF(tblSalaries[[#This Row],[Years of Experience]]&lt;5,"&lt;5",IF(tblSalaries[[#This Row],[Years of Experience]]&lt;10,"&lt;10",IF(tblSalaries[[#This Row],[Years of Experience]]&lt;15,"&lt;15",IF(tblSalaries[[#This Row],[Years of Experience]]&lt;20,"&lt;20"," &gt;20"))))</f>
        <v>&lt;5</v>
      </c>
      <c r="R1834" s="14">
        <v>1817</v>
      </c>
      <c r="S1834" s="14">
        <f>VLOOKUP(tblSalaries[[#This Row],[clean Country]],Table3[[Country]:[GNI]],2,FALSE)</f>
        <v>3400</v>
      </c>
      <c r="T1834" s="18">
        <f>tblSalaries[[#This Row],[Salary in USD]]/tblSalaries[[#This Row],[PPP GNI]]</f>
        <v>1.0475245110260334</v>
      </c>
      <c r="U1834" s="27">
        <f>IF(ISNUMBER(VLOOKUP(tblSalaries[[#This Row],[clean Country]],calc!$B$22:$C$127,2,TRUE)),tblSalaries[[#This Row],[Salary in USD]],0.001)</f>
        <v>3561.5833374885137</v>
      </c>
    </row>
    <row r="1835" spans="2:21" ht="15" customHeight="1" x14ac:dyDescent="0.25">
      <c r="B1835" s="6" t="s">
        <v>2839</v>
      </c>
      <c r="C1835" s="7">
        <v>41056.057013888887</v>
      </c>
      <c r="D1835" s="8" t="s">
        <v>976</v>
      </c>
      <c r="E1835" s="6">
        <v>200000</v>
      </c>
      <c r="F1835" s="6" t="s">
        <v>40</v>
      </c>
      <c r="G1835" s="9">
        <f>tblSalaries[[#This Row],[clean Salary (in local currency)]]*VLOOKUP(tblSalaries[[#This Row],[Currency]],tblXrate[],2,FALSE)</f>
        <v>3561.5833374885137</v>
      </c>
      <c r="H1835" s="6" t="s">
        <v>108</v>
      </c>
      <c r="I1835" s="6" t="s">
        <v>20</v>
      </c>
      <c r="J1835" s="6" t="s">
        <v>8</v>
      </c>
      <c r="K1835" s="6" t="str">
        <f>VLOOKUP(tblSalaries[[#This Row],[Where do you work]],tblCountries[[Actual]:[Mapping]],2,FALSE)</f>
        <v>India</v>
      </c>
      <c r="L1835" s="6" t="str">
        <f>VLOOKUP(tblSalaries[[#This Row],[clean Country]],tblCountries[[Mapping]:[Region]],2,FALSE)</f>
        <v>Asia</v>
      </c>
      <c r="M1835" s="6">
        <f>VLOOKUP(tblSalaries[[#This Row],[clean Country]],tblCountries[[Mapping]:[geo_latitude]],3,FALSE)</f>
        <v>79.718824157759499</v>
      </c>
      <c r="N1835" s="6">
        <f>VLOOKUP(tblSalaries[[#This Row],[clean Country]],tblCountries[[Mapping]:[geo_latitude]],4,FALSE)</f>
        <v>22.134914550529199</v>
      </c>
      <c r="O1835" s="6" t="s">
        <v>9</v>
      </c>
      <c r="P1835" s="6">
        <v>2</v>
      </c>
      <c r="Q1835" s="6" t="str">
        <f>IF(tblSalaries[[#This Row],[Years of Experience]]&lt;5,"&lt;5",IF(tblSalaries[[#This Row],[Years of Experience]]&lt;10,"&lt;10",IF(tblSalaries[[#This Row],[Years of Experience]]&lt;15,"&lt;15",IF(tblSalaries[[#This Row],[Years of Experience]]&lt;20,"&lt;20"," &gt;20"))))</f>
        <v>&lt;5</v>
      </c>
      <c r="R1835" s="14">
        <v>1818</v>
      </c>
      <c r="S1835" s="14">
        <f>VLOOKUP(tblSalaries[[#This Row],[clean Country]],Table3[[Country]:[GNI]],2,FALSE)</f>
        <v>3400</v>
      </c>
      <c r="T1835" s="18">
        <f>tblSalaries[[#This Row],[Salary in USD]]/tblSalaries[[#This Row],[PPP GNI]]</f>
        <v>1.0475245110260334</v>
      </c>
      <c r="U1835" s="27">
        <f>IF(ISNUMBER(VLOOKUP(tblSalaries[[#This Row],[clean Country]],calc!$B$22:$C$127,2,TRUE)),tblSalaries[[#This Row],[Salary in USD]],0.001)</f>
        <v>3561.5833374885137</v>
      </c>
    </row>
    <row r="1836" spans="2:21" ht="15" customHeight="1" x14ac:dyDescent="0.25">
      <c r="B1836" s="6" t="s">
        <v>3029</v>
      </c>
      <c r="C1836" s="7">
        <v>41057.571238425924</v>
      </c>
      <c r="D1836" s="8" t="s">
        <v>1183</v>
      </c>
      <c r="E1836" s="6">
        <v>200000</v>
      </c>
      <c r="F1836" s="6" t="s">
        <v>40</v>
      </c>
      <c r="G1836" s="9">
        <f>tblSalaries[[#This Row],[clean Salary (in local currency)]]*VLOOKUP(tblSalaries[[#This Row],[Currency]],tblXrate[],2,FALSE)</f>
        <v>3561.5833374885137</v>
      </c>
      <c r="H1836" s="6" t="s">
        <v>1184</v>
      </c>
      <c r="I1836" s="6" t="s">
        <v>52</v>
      </c>
      <c r="J1836" s="6" t="s">
        <v>8</v>
      </c>
      <c r="K1836" s="6" t="str">
        <f>VLOOKUP(tblSalaries[[#This Row],[Where do you work]],tblCountries[[Actual]:[Mapping]],2,FALSE)</f>
        <v>India</v>
      </c>
      <c r="L1836" s="6" t="str">
        <f>VLOOKUP(tblSalaries[[#This Row],[clean Country]],tblCountries[[Mapping]:[Region]],2,FALSE)</f>
        <v>Asia</v>
      </c>
      <c r="M1836" s="6">
        <f>VLOOKUP(tblSalaries[[#This Row],[clean Country]],tblCountries[[Mapping]:[geo_latitude]],3,FALSE)</f>
        <v>79.718824157759499</v>
      </c>
      <c r="N1836" s="6">
        <f>VLOOKUP(tblSalaries[[#This Row],[clean Country]],tblCountries[[Mapping]:[geo_latitude]],4,FALSE)</f>
        <v>22.134914550529199</v>
      </c>
      <c r="O1836" s="6" t="s">
        <v>13</v>
      </c>
      <c r="P1836" s="6">
        <v>8</v>
      </c>
      <c r="Q1836" s="6" t="str">
        <f>IF(tblSalaries[[#This Row],[Years of Experience]]&lt;5,"&lt;5",IF(tblSalaries[[#This Row],[Years of Experience]]&lt;10,"&lt;10",IF(tblSalaries[[#This Row],[Years of Experience]]&lt;15,"&lt;15",IF(tblSalaries[[#This Row],[Years of Experience]]&lt;20,"&lt;20"," &gt;20"))))</f>
        <v>&lt;10</v>
      </c>
      <c r="R1836" s="14">
        <v>1819</v>
      </c>
      <c r="S1836" s="14">
        <f>VLOOKUP(tblSalaries[[#This Row],[clean Country]],Table3[[Country]:[GNI]],2,FALSE)</f>
        <v>3400</v>
      </c>
      <c r="T1836" s="18">
        <f>tblSalaries[[#This Row],[Salary in USD]]/tblSalaries[[#This Row],[PPP GNI]]</f>
        <v>1.0475245110260334</v>
      </c>
      <c r="U1836" s="27">
        <f>IF(ISNUMBER(VLOOKUP(tblSalaries[[#This Row],[clean Country]],calc!$B$22:$C$127,2,TRUE)),tblSalaries[[#This Row],[Salary in USD]],0.001)</f>
        <v>3561.5833374885137</v>
      </c>
    </row>
    <row r="1837" spans="2:21" ht="15" customHeight="1" x14ac:dyDescent="0.25">
      <c r="B1837" s="6" t="s">
        <v>3048</v>
      </c>
      <c r="C1837" s="7">
        <v>41057.614189814813</v>
      </c>
      <c r="D1837" s="8" t="s">
        <v>1201</v>
      </c>
      <c r="E1837" s="6">
        <v>200000</v>
      </c>
      <c r="F1837" s="6" t="s">
        <v>40</v>
      </c>
      <c r="G1837" s="9">
        <f>tblSalaries[[#This Row],[clean Salary (in local currency)]]*VLOOKUP(tblSalaries[[#This Row],[Currency]],tblXrate[],2,FALSE)</f>
        <v>3561.5833374885137</v>
      </c>
      <c r="H1837" s="6" t="s">
        <v>1202</v>
      </c>
      <c r="I1837" s="6" t="s">
        <v>52</v>
      </c>
      <c r="J1837" s="6" t="s">
        <v>8</v>
      </c>
      <c r="K1837" s="6" t="str">
        <f>VLOOKUP(tblSalaries[[#This Row],[Where do you work]],tblCountries[[Actual]:[Mapping]],2,FALSE)</f>
        <v>India</v>
      </c>
      <c r="L1837" s="6" t="str">
        <f>VLOOKUP(tblSalaries[[#This Row],[clean Country]],tblCountries[[Mapping]:[Region]],2,FALSE)</f>
        <v>Asia</v>
      </c>
      <c r="M1837" s="6">
        <f>VLOOKUP(tblSalaries[[#This Row],[clean Country]],tblCountries[[Mapping]:[geo_latitude]],3,FALSE)</f>
        <v>79.718824157759499</v>
      </c>
      <c r="N1837" s="6">
        <f>VLOOKUP(tblSalaries[[#This Row],[clean Country]],tblCountries[[Mapping]:[geo_latitude]],4,FALSE)</f>
        <v>22.134914550529199</v>
      </c>
      <c r="O1837" s="6" t="s">
        <v>18</v>
      </c>
      <c r="P1837" s="6">
        <v>5</v>
      </c>
      <c r="Q1837" s="6" t="str">
        <f>IF(tblSalaries[[#This Row],[Years of Experience]]&lt;5,"&lt;5",IF(tblSalaries[[#This Row],[Years of Experience]]&lt;10,"&lt;10",IF(tblSalaries[[#This Row],[Years of Experience]]&lt;15,"&lt;15",IF(tblSalaries[[#This Row],[Years of Experience]]&lt;20,"&lt;20"," &gt;20"))))</f>
        <v>&lt;10</v>
      </c>
      <c r="R1837" s="14">
        <v>1820</v>
      </c>
      <c r="S1837" s="14">
        <f>VLOOKUP(tblSalaries[[#This Row],[clean Country]],Table3[[Country]:[GNI]],2,FALSE)</f>
        <v>3400</v>
      </c>
      <c r="T1837" s="18">
        <f>tblSalaries[[#This Row],[Salary in USD]]/tblSalaries[[#This Row],[PPP GNI]]</f>
        <v>1.0475245110260334</v>
      </c>
      <c r="U1837" s="27">
        <f>IF(ISNUMBER(VLOOKUP(tblSalaries[[#This Row],[clean Country]],calc!$B$22:$C$127,2,TRUE)),tblSalaries[[#This Row],[Salary in USD]],0.001)</f>
        <v>3561.5833374885137</v>
      </c>
    </row>
    <row r="1838" spans="2:21" ht="15" customHeight="1" x14ac:dyDescent="0.25">
      <c r="B1838" s="6" t="s">
        <v>3049</v>
      </c>
      <c r="C1838" s="7">
        <v>41057.614629629628</v>
      </c>
      <c r="D1838" s="8" t="s">
        <v>1203</v>
      </c>
      <c r="E1838" s="6">
        <v>200000</v>
      </c>
      <c r="F1838" s="6" t="s">
        <v>40</v>
      </c>
      <c r="G1838" s="9">
        <f>tblSalaries[[#This Row],[clean Salary (in local currency)]]*VLOOKUP(tblSalaries[[#This Row],[Currency]],tblXrate[],2,FALSE)</f>
        <v>3561.5833374885137</v>
      </c>
      <c r="H1838" s="6" t="s">
        <v>721</v>
      </c>
      <c r="I1838" s="6" t="s">
        <v>3999</v>
      </c>
      <c r="J1838" s="6" t="s">
        <v>8</v>
      </c>
      <c r="K1838" s="6" t="str">
        <f>VLOOKUP(tblSalaries[[#This Row],[Where do you work]],tblCountries[[Actual]:[Mapping]],2,FALSE)</f>
        <v>India</v>
      </c>
      <c r="L1838" s="6" t="str">
        <f>VLOOKUP(tblSalaries[[#This Row],[clean Country]],tblCountries[[Mapping]:[Region]],2,FALSE)</f>
        <v>Asia</v>
      </c>
      <c r="M1838" s="6">
        <f>VLOOKUP(tblSalaries[[#This Row],[clean Country]],tblCountries[[Mapping]:[geo_latitude]],3,FALSE)</f>
        <v>79.718824157759499</v>
      </c>
      <c r="N1838" s="6">
        <f>VLOOKUP(tblSalaries[[#This Row],[clean Country]],tblCountries[[Mapping]:[geo_latitude]],4,FALSE)</f>
        <v>22.134914550529199</v>
      </c>
      <c r="O1838" s="6" t="s">
        <v>9</v>
      </c>
      <c r="P1838" s="6">
        <v>3</v>
      </c>
      <c r="Q1838" s="6" t="str">
        <f>IF(tblSalaries[[#This Row],[Years of Experience]]&lt;5,"&lt;5",IF(tblSalaries[[#This Row],[Years of Experience]]&lt;10,"&lt;10",IF(tblSalaries[[#This Row],[Years of Experience]]&lt;15,"&lt;15",IF(tblSalaries[[#This Row],[Years of Experience]]&lt;20,"&lt;20"," &gt;20"))))</f>
        <v>&lt;5</v>
      </c>
      <c r="R1838" s="14">
        <v>1821</v>
      </c>
      <c r="S1838" s="14">
        <f>VLOOKUP(tblSalaries[[#This Row],[clean Country]],Table3[[Country]:[GNI]],2,FALSE)</f>
        <v>3400</v>
      </c>
      <c r="T1838" s="18">
        <f>tblSalaries[[#This Row],[Salary in USD]]/tblSalaries[[#This Row],[PPP GNI]]</f>
        <v>1.0475245110260334</v>
      </c>
      <c r="U1838" s="27">
        <f>IF(ISNUMBER(VLOOKUP(tblSalaries[[#This Row],[clean Country]],calc!$B$22:$C$127,2,TRUE)),tblSalaries[[#This Row],[Salary in USD]],0.001)</f>
        <v>3561.5833374885137</v>
      </c>
    </row>
    <row r="1839" spans="2:21" ht="15" customHeight="1" x14ac:dyDescent="0.25">
      <c r="B1839" s="6" t="s">
        <v>3123</v>
      </c>
      <c r="C1839" s="7">
        <v>41057.795393518521</v>
      </c>
      <c r="D1839" s="8" t="s">
        <v>1275</v>
      </c>
      <c r="E1839" s="6">
        <v>200000</v>
      </c>
      <c r="F1839" s="6" t="s">
        <v>40</v>
      </c>
      <c r="G1839" s="9">
        <f>tblSalaries[[#This Row],[clean Salary (in local currency)]]*VLOOKUP(tblSalaries[[#This Row],[Currency]],tblXrate[],2,FALSE)</f>
        <v>3561.5833374885137</v>
      </c>
      <c r="H1839" s="6" t="s">
        <v>1276</v>
      </c>
      <c r="I1839" s="6" t="s">
        <v>3999</v>
      </c>
      <c r="J1839" s="6" t="s">
        <v>8</v>
      </c>
      <c r="K1839" s="6" t="str">
        <f>VLOOKUP(tblSalaries[[#This Row],[Where do you work]],tblCountries[[Actual]:[Mapping]],2,FALSE)</f>
        <v>India</v>
      </c>
      <c r="L1839" s="6" t="str">
        <f>VLOOKUP(tblSalaries[[#This Row],[clean Country]],tblCountries[[Mapping]:[Region]],2,FALSE)</f>
        <v>Asia</v>
      </c>
      <c r="M1839" s="6">
        <f>VLOOKUP(tblSalaries[[#This Row],[clean Country]],tblCountries[[Mapping]:[geo_latitude]],3,FALSE)</f>
        <v>79.718824157759499</v>
      </c>
      <c r="N1839" s="6">
        <f>VLOOKUP(tblSalaries[[#This Row],[clean Country]],tblCountries[[Mapping]:[geo_latitude]],4,FALSE)</f>
        <v>22.134914550529199</v>
      </c>
      <c r="O1839" s="6" t="s">
        <v>13</v>
      </c>
      <c r="P1839" s="6">
        <v>5</v>
      </c>
      <c r="Q1839" s="6" t="str">
        <f>IF(tblSalaries[[#This Row],[Years of Experience]]&lt;5,"&lt;5",IF(tblSalaries[[#This Row],[Years of Experience]]&lt;10,"&lt;10",IF(tblSalaries[[#This Row],[Years of Experience]]&lt;15,"&lt;15",IF(tblSalaries[[#This Row],[Years of Experience]]&lt;20,"&lt;20"," &gt;20"))))</f>
        <v>&lt;10</v>
      </c>
      <c r="R1839" s="14">
        <v>1822</v>
      </c>
      <c r="S1839" s="14">
        <f>VLOOKUP(tblSalaries[[#This Row],[clean Country]],Table3[[Country]:[GNI]],2,FALSE)</f>
        <v>3400</v>
      </c>
      <c r="T1839" s="18">
        <f>tblSalaries[[#This Row],[Salary in USD]]/tblSalaries[[#This Row],[PPP GNI]]</f>
        <v>1.0475245110260334</v>
      </c>
      <c r="U1839" s="27">
        <f>IF(ISNUMBER(VLOOKUP(tblSalaries[[#This Row],[clean Country]],calc!$B$22:$C$127,2,TRUE)),tblSalaries[[#This Row],[Salary in USD]],0.001)</f>
        <v>3561.5833374885137</v>
      </c>
    </row>
    <row r="1840" spans="2:21" ht="15" customHeight="1" x14ac:dyDescent="0.25">
      <c r="B1840" s="6" t="s">
        <v>3158</v>
      </c>
      <c r="C1840" s="7">
        <v>41057.950370370374</v>
      </c>
      <c r="D1840" s="8" t="s">
        <v>1319</v>
      </c>
      <c r="E1840" s="6">
        <v>200000</v>
      </c>
      <c r="F1840" s="6" t="s">
        <v>40</v>
      </c>
      <c r="G1840" s="9">
        <f>tblSalaries[[#This Row],[clean Salary (in local currency)]]*VLOOKUP(tblSalaries[[#This Row],[Currency]],tblXrate[],2,FALSE)</f>
        <v>3561.5833374885137</v>
      </c>
      <c r="H1840" s="6" t="s">
        <v>616</v>
      </c>
      <c r="I1840" s="6" t="s">
        <v>20</v>
      </c>
      <c r="J1840" s="6" t="s">
        <v>8</v>
      </c>
      <c r="K1840" s="6" t="str">
        <f>VLOOKUP(tblSalaries[[#This Row],[Where do you work]],tblCountries[[Actual]:[Mapping]],2,FALSE)</f>
        <v>India</v>
      </c>
      <c r="L1840" s="6" t="str">
        <f>VLOOKUP(tblSalaries[[#This Row],[clean Country]],tblCountries[[Mapping]:[Region]],2,FALSE)</f>
        <v>Asia</v>
      </c>
      <c r="M1840" s="6">
        <f>VLOOKUP(tblSalaries[[#This Row],[clean Country]],tblCountries[[Mapping]:[geo_latitude]],3,FALSE)</f>
        <v>79.718824157759499</v>
      </c>
      <c r="N1840" s="6">
        <f>VLOOKUP(tblSalaries[[#This Row],[clean Country]],tblCountries[[Mapping]:[geo_latitude]],4,FALSE)</f>
        <v>22.134914550529199</v>
      </c>
      <c r="O1840" s="6" t="s">
        <v>25</v>
      </c>
      <c r="P1840" s="6">
        <v>6</v>
      </c>
      <c r="Q1840" s="6" t="str">
        <f>IF(tblSalaries[[#This Row],[Years of Experience]]&lt;5,"&lt;5",IF(tblSalaries[[#This Row],[Years of Experience]]&lt;10,"&lt;10",IF(tblSalaries[[#This Row],[Years of Experience]]&lt;15,"&lt;15",IF(tblSalaries[[#This Row],[Years of Experience]]&lt;20,"&lt;20"," &gt;20"))))</f>
        <v>&lt;10</v>
      </c>
      <c r="R1840" s="14">
        <v>1823</v>
      </c>
      <c r="S1840" s="14">
        <f>VLOOKUP(tblSalaries[[#This Row],[clean Country]],Table3[[Country]:[GNI]],2,FALSE)</f>
        <v>3400</v>
      </c>
      <c r="T1840" s="18">
        <f>tblSalaries[[#This Row],[Salary in USD]]/tblSalaries[[#This Row],[PPP GNI]]</f>
        <v>1.0475245110260334</v>
      </c>
      <c r="U1840" s="27">
        <f>IF(ISNUMBER(VLOOKUP(tblSalaries[[#This Row],[clean Country]],calc!$B$22:$C$127,2,TRUE)),tblSalaries[[#This Row],[Salary in USD]],0.001)</f>
        <v>3561.5833374885137</v>
      </c>
    </row>
    <row r="1841" spans="2:21" ht="15" customHeight="1" x14ac:dyDescent="0.25">
      <c r="B1841" s="6" t="s">
        <v>3289</v>
      </c>
      <c r="C1841" s="7">
        <v>41058.62703703704</v>
      </c>
      <c r="D1841" s="8" t="s">
        <v>1471</v>
      </c>
      <c r="E1841" s="6">
        <v>200000</v>
      </c>
      <c r="F1841" s="6" t="s">
        <v>40</v>
      </c>
      <c r="G1841" s="9">
        <f>tblSalaries[[#This Row],[clean Salary (in local currency)]]*VLOOKUP(tblSalaries[[#This Row],[Currency]],tblXrate[],2,FALSE)</f>
        <v>3561.5833374885137</v>
      </c>
      <c r="H1841" s="6" t="s">
        <v>360</v>
      </c>
      <c r="I1841" s="6" t="s">
        <v>3999</v>
      </c>
      <c r="J1841" s="6" t="s">
        <v>8</v>
      </c>
      <c r="K1841" s="6" t="str">
        <f>VLOOKUP(tblSalaries[[#This Row],[Where do you work]],tblCountries[[Actual]:[Mapping]],2,FALSE)</f>
        <v>India</v>
      </c>
      <c r="L1841" s="6" t="str">
        <f>VLOOKUP(tblSalaries[[#This Row],[clean Country]],tblCountries[[Mapping]:[Region]],2,FALSE)</f>
        <v>Asia</v>
      </c>
      <c r="M1841" s="6">
        <f>VLOOKUP(tblSalaries[[#This Row],[clean Country]],tblCountries[[Mapping]:[geo_latitude]],3,FALSE)</f>
        <v>79.718824157759499</v>
      </c>
      <c r="N1841" s="6">
        <f>VLOOKUP(tblSalaries[[#This Row],[clean Country]],tblCountries[[Mapping]:[geo_latitude]],4,FALSE)</f>
        <v>22.134914550529199</v>
      </c>
      <c r="O1841" s="6" t="s">
        <v>18</v>
      </c>
      <c r="P1841" s="6">
        <v>3</v>
      </c>
      <c r="Q1841" s="6" t="str">
        <f>IF(tblSalaries[[#This Row],[Years of Experience]]&lt;5,"&lt;5",IF(tblSalaries[[#This Row],[Years of Experience]]&lt;10,"&lt;10",IF(tblSalaries[[#This Row],[Years of Experience]]&lt;15,"&lt;15",IF(tblSalaries[[#This Row],[Years of Experience]]&lt;20,"&lt;20"," &gt;20"))))</f>
        <v>&lt;5</v>
      </c>
      <c r="R1841" s="14">
        <v>1824</v>
      </c>
      <c r="S1841" s="14">
        <f>VLOOKUP(tblSalaries[[#This Row],[clean Country]],Table3[[Country]:[GNI]],2,FALSE)</f>
        <v>3400</v>
      </c>
      <c r="T1841" s="18">
        <f>tblSalaries[[#This Row],[Salary in USD]]/tblSalaries[[#This Row],[PPP GNI]]</f>
        <v>1.0475245110260334</v>
      </c>
      <c r="U1841" s="27">
        <f>IF(ISNUMBER(VLOOKUP(tblSalaries[[#This Row],[clean Country]],calc!$B$22:$C$127,2,TRUE)),tblSalaries[[#This Row],[Salary in USD]],0.001)</f>
        <v>3561.5833374885137</v>
      </c>
    </row>
    <row r="1842" spans="2:21" ht="15" customHeight="1" x14ac:dyDescent="0.25">
      <c r="B1842" s="6" t="s">
        <v>3443</v>
      </c>
      <c r="C1842" s="7">
        <v>41059.675393518519</v>
      </c>
      <c r="D1842" s="8" t="s">
        <v>733</v>
      </c>
      <c r="E1842" s="6">
        <v>200000</v>
      </c>
      <c r="F1842" s="6" t="s">
        <v>40</v>
      </c>
      <c r="G1842" s="9">
        <f>tblSalaries[[#This Row],[clean Salary (in local currency)]]*VLOOKUP(tblSalaries[[#This Row],[Currency]],tblXrate[],2,FALSE)</f>
        <v>3561.5833374885137</v>
      </c>
      <c r="H1842" s="6" t="s">
        <v>749</v>
      </c>
      <c r="I1842" s="6" t="s">
        <v>20</v>
      </c>
      <c r="J1842" s="6" t="s">
        <v>8</v>
      </c>
      <c r="K1842" s="6" t="str">
        <f>VLOOKUP(tblSalaries[[#This Row],[Where do you work]],tblCountries[[Actual]:[Mapping]],2,FALSE)</f>
        <v>India</v>
      </c>
      <c r="L1842" s="6" t="str">
        <f>VLOOKUP(tblSalaries[[#This Row],[clean Country]],tblCountries[[Mapping]:[Region]],2,FALSE)</f>
        <v>Asia</v>
      </c>
      <c r="M1842" s="6">
        <f>VLOOKUP(tblSalaries[[#This Row],[clean Country]],tblCountries[[Mapping]:[geo_latitude]],3,FALSE)</f>
        <v>79.718824157759499</v>
      </c>
      <c r="N1842" s="6">
        <f>VLOOKUP(tblSalaries[[#This Row],[clean Country]],tblCountries[[Mapping]:[geo_latitude]],4,FALSE)</f>
        <v>22.134914550529199</v>
      </c>
      <c r="O1842" s="6" t="s">
        <v>9</v>
      </c>
      <c r="P1842" s="6">
        <v>11</v>
      </c>
      <c r="Q1842" s="6" t="str">
        <f>IF(tblSalaries[[#This Row],[Years of Experience]]&lt;5,"&lt;5",IF(tblSalaries[[#This Row],[Years of Experience]]&lt;10,"&lt;10",IF(tblSalaries[[#This Row],[Years of Experience]]&lt;15,"&lt;15",IF(tblSalaries[[#This Row],[Years of Experience]]&lt;20,"&lt;20"," &gt;20"))))</f>
        <v>&lt;15</v>
      </c>
      <c r="R1842" s="14">
        <v>1825</v>
      </c>
      <c r="S1842" s="14">
        <f>VLOOKUP(tblSalaries[[#This Row],[clean Country]],Table3[[Country]:[GNI]],2,FALSE)</f>
        <v>3400</v>
      </c>
      <c r="T1842" s="18">
        <f>tblSalaries[[#This Row],[Salary in USD]]/tblSalaries[[#This Row],[PPP GNI]]</f>
        <v>1.0475245110260334</v>
      </c>
      <c r="U1842" s="27">
        <f>IF(ISNUMBER(VLOOKUP(tblSalaries[[#This Row],[clean Country]],calc!$B$22:$C$127,2,TRUE)),tblSalaries[[#This Row],[Salary in USD]],0.001)</f>
        <v>3561.5833374885137</v>
      </c>
    </row>
    <row r="1843" spans="2:21" ht="15" customHeight="1" x14ac:dyDescent="0.25">
      <c r="B1843" s="6" t="s">
        <v>3508</v>
      </c>
      <c r="C1843" s="7">
        <v>41060.464328703703</v>
      </c>
      <c r="D1843" s="8" t="s">
        <v>1680</v>
      </c>
      <c r="E1843" s="6">
        <v>200000</v>
      </c>
      <c r="F1843" s="6" t="s">
        <v>40</v>
      </c>
      <c r="G1843" s="9">
        <f>tblSalaries[[#This Row],[clean Salary (in local currency)]]*VLOOKUP(tblSalaries[[#This Row],[Currency]],tblXrate[],2,FALSE)</f>
        <v>3561.5833374885137</v>
      </c>
      <c r="H1843" s="6" t="s">
        <v>1681</v>
      </c>
      <c r="I1843" s="6" t="s">
        <v>310</v>
      </c>
      <c r="J1843" s="6" t="s">
        <v>8</v>
      </c>
      <c r="K1843" s="6" t="str">
        <f>VLOOKUP(tblSalaries[[#This Row],[Where do you work]],tblCountries[[Actual]:[Mapping]],2,FALSE)</f>
        <v>India</v>
      </c>
      <c r="L1843" s="6" t="str">
        <f>VLOOKUP(tblSalaries[[#This Row],[clean Country]],tblCountries[[Mapping]:[Region]],2,FALSE)</f>
        <v>Asia</v>
      </c>
      <c r="M1843" s="6">
        <f>VLOOKUP(tblSalaries[[#This Row],[clean Country]],tblCountries[[Mapping]:[geo_latitude]],3,FALSE)</f>
        <v>79.718824157759499</v>
      </c>
      <c r="N1843" s="6">
        <f>VLOOKUP(tblSalaries[[#This Row],[clean Country]],tblCountries[[Mapping]:[geo_latitude]],4,FALSE)</f>
        <v>22.134914550529199</v>
      </c>
      <c r="O1843" s="6" t="s">
        <v>13</v>
      </c>
      <c r="P1843" s="6">
        <v>3</v>
      </c>
      <c r="Q1843" s="6" t="str">
        <f>IF(tblSalaries[[#This Row],[Years of Experience]]&lt;5,"&lt;5",IF(tblSalaries[[#This Row],[Years of Experience]]&lt;10,"&lt;10",IF(tblSalaries[[#This Row],[Years of Experience]]&lt;15,"&lt;15",IF(tblSalaries[[#This Row],[Years of Experience]]&lt;20,"&lt;20"," &gt;20"))))</f>
        <v>&lt;5</v>
      </c>
      <c r="R1843" s="14">
        <v>1826</v>
      </c>
      <c r="S1843" s="14">
        <f>VLOOKUP(tblSalaries[[#This Row],[clean Country]],Table3[[Country]:[GNI]],2,FALSE)</f>
        <v>3400</v>
      </c>
      <c r="T1843" s="18">
        <f>tblSalaries[[#This Row],[Salary in USD]]/tblSalaries[[#This Row],[PPP GNI]]</f>
        <v>1.0475245110260334</v>
      </c>
      <c r="U1843" s="27">
        <f>IF(ISNUMBER(VLOOKUP(tblSalaries[[#This Row],[clean Country]],calc!$B$22:$C$127,2,TRUE)),tblSalaries[[#This Row],[Salary in USD]],0.001)</f>
        <v>3561.5833374885137</v>
      </c>
    </row>
    <row r="1844" spans="2:21" ht="15" customHeight="1" x14ac:dyDescent="0.25">
      <c r="B1844" s="6" t="s">
        <v>3654</v>
      </c>
      <c r="C1844" s="7">
        <v>41065.772210648145</v>
      </c>
      <c r="D1844" s="8" t="s">
        <v>1825</v>
      </c>
      <c r="E1844" s="6">
        <v>200000</v>
      </c>
      <c r="F1844" s="6" t="s">
        <v>40</v>
      </c>
      <c r="G1844" s="9">
        <f>tblSalaries[[#This Row],[clean Salary (in local currency)]]*VLOOKUP(tblSalaries[[#This Row],[Currency]],tblXrate[],2,FALSE)</f>
        <v>3561.5833374885137</v>
      </c>
      <c r="H1844" s="6" t="s">
        <v>749</v>
      </c>
      <c r="I1844" s="6" t="s">
        <v>20</v>
      </c>
      <c r="J1844" s="6" t="s">
        <v>8</v>
      </c>
      <c r="K1844" s="6" t="str">
        <f>VLOOKUP(tblSalaries[[#This Row],[Where do you work]],tblCountries[[Actual]:[Mapping]],2,FALSE)</f>
        <v>India</v>
      </c>
      <c r="L1844" s="6" t="str">
        <f>VLOOKUP(tblSalaries[[#This Row],[clean Country]],tblCountries[[Mapping]:[Region]],2,FALSE)</f>
        <v>Asia</v>
      </c>
      <c r="M1844" s="6">
        <f>VLOOKUP(tblSalaries[[#This Row],[clean Country]],tblCountries[[Mapping]:[geo_latitude]],3,FALSE)</f>
        <v>79.718824157759499</v>
      </c>
      <c r="N1844" s="6">
        <f>VLOOKUP(tblSalaries[[#This Row],[clean Country]],tblCountries[[Mapping]:[geo_latitude]],4,FALSE)</f>
        <v>22.134914550529199</v>
      </c>
      <c r="O1844" s="6" t="s">
        <v>25</v>
      </c>
      <c r="P1844" s="6">
        <v>16</v>
      </c>
      <c r="Q1844" s="6" t="str">
        <f>IF(tblSalaries[[#This Row],[Years of Experience]]&lt;5,"&lt;5",IF(tblSalaries[[#This Row],[Years of Experience]]&lt;10,"&lt;10",IF(tblSalaries[[#This Row],[Years of Experience]]&lt;15,"&lt;15",IF(tblSalaries[[#This Row],[Years of Experience]]&lt;20,"&lt;20"," &gt;20"))))</f>
        <v>&lt;20</v>
      </c>
      <c r="R1844" s="14">
        <v>1827</v>
      </c>
      <c r="S1844" s="14">
        <f>VLOOKUP(tblSalaries[[#This Row],[clean Country]],Table3[[Country]:[GNI]],2,FALSE)</f>
        <v>3400</v>
      </c>
      <c r="T1844" s="18">
        <f>tblSalaries[[#This Row],[Salary in USD]]/tblSalaries[[#This Row],[PPP GNI]]</f>
        <v>1.0475245110260334</v>
      </c>
      <c r="U1844" s="27">
        <f>IF(ISNUMBER(VLOOKUP(tblSalaries[[#This Row],[clean Country]],calc!$B$22:$C$127,2,TRUE)),tblSalaries[[#This Row],[Salary in USD]],0.001)</f>
        <v>3561.5833374885137</v>
      </c>
    </row>
    <row r="1845" spans="2:21" ht="15" customHeight="1" x14ac:dyDescent="0.25">
      <c r="B1845" s="6" t="s">
        <v>3087</v>
      </c>
      <c r="C1845" s="7">
        <v>41057.686400462961</v>
      </c>
      <c r="D1845" s="8">
        <v>3500</v>
      </c>
      <c r="E1845" s="6">
        <v>3500</v>
      </c>
      <c r="F1845" s="6" t="s">
        <v>6</v>
      </c>
      <c r="G1845" s="9">
        <f>tblSalaries[[#This Row],[clean Salary (in local currency)]]*VLOOKUP(tblSalaries[[#This Row],[Currency]],tblXrate[],2,FALSE)</f>
        <v>3500</v>
      </c>
      <c r="H1845" s="6" t="s">
        <v>1236</v>
      </c>
      <c r="I1845" s="6" t="s">
        <v>52</v>
      </c>
      <c r="J1845" s="6" t="s">
        <v>1237</v>
      </c>
      <c r="K1845" s="6" t="str">
        <f>VLOOKUP(tblSalaries[[#This Row],[Where do you work]],tblCountries[[Actual]:[Mapping]],2,FALSE)</f>
        <v>Pakistan</v>
      </c>
      <c r="L1845" s="6" t="str">
        <f>VLOOKUP(tblSalaries[[#This Row],[clean Country]],tblCountries[[Mapping]:[Region]],2,FALSE)</f>
        <v>Asia</v>
      </c>
      <c r="M1845" s="6">
        <f>VLOOKUP(tblSalaries[[#This Row],[clean Country]],tblCountries[[Mapping]:[geo_latitude]],3,FALSE)</f>
        <v>71.247499000000005</v>
      </c>
      <c r="N1845" s="6">
        <f>VLOOKUP(tblSalaries[[#This Row],[clean Country]],tblCountries[[Mapping]:[geo_latitude]],4,FALSE)</f>
        <v>30.3308401</v>
      </c>
      <c r="O1845" s="6" t="s">
        <v>9</v>
      </c>
      <c r="P1845" s="6">
        <v>4</v>
      </c>
      <c r="Q1845" s="6" t="str">
        <f>IF(tblSalaries[[#This Row],[Years of Experience]]&lt;5,"&lt;5",IF(tblSalaries[[#This Row],[Years of Experience]]&lt;10,"&lt;10",IF(tblSalaries[[#This Row],[Years of Experience]]&lt;15,"&lt;15",IF(tblSalaries[[#This Row],[Years of Experience]]&lt;20,"&lt;20"," &gt;20"))))</f>
        <v>&lt;5</v>
      </c>
      <c r="R1845" s="14">
        <v>1828</v>
      </c>
      <c r="S1845" s="14">
        <f>VLOOKUP(tblSalaries[[#This Row],[clean Country]],Table3[[Country]:[GNI]],2,FALSE)</f>
        <v>2790</v>
      </c>
      <c r="T1845" s="18">
        <f>tblSalaries[[#This Row],[Salary in USD]]/tblSalaries[[#This Row],[PPP GNI]]</f>
        <v>1.2544802867383513</v>
      </c>
      <c r="U1845" s="27">
        <f>IF(ISNUMBER(VLOOKUP(tblSalaries[[#This Row],[clean Country]],calc!$B$22:$C$127,2,TRUE)),tblSalaries[[#This Row],[Salary in USD]],0.001)</f>
        <v>3500</v>
      </c>
    </row>
    <row r="1846" spans="2:21" ht="15" customHeight="1" x14ac:dyDescent="0.25">
      <c r="B1846" s="6" t="s">
        <v>2927</v>
      </c>
      <c r="C1846" s="7">
        <v>41056.988437499997</v>
      </c>
      <c r="D1846" s="8">
        <v>290</v>
      </c>
      <c r="E1846" s="6">
        <v>3480</v>
      </c>
      <c r="F1846" s="6" t="s">
        <v>6</v>
      </c>
      <c r="G1846" s="9">
        <f>tblSalaries[[#This Row],[clean Salary (in local currency)]]*VLOOKUP(tblSalaries[[#This Row],[Currency]],tblXrate[],2,FALSE)</f>
        <v>3480</v>
      </c>
      <c r="H1846" s="6" t="s">
        <v>1075</v>
      </c>
      <c r="I1846" s="6" t="s">
        <v>52</v>
      </c>
      <c r="J1846" s="6" t="s">
        <v>17</v>
      </c>
      <c r="K1846" s="6" t="str">
        <f>VLOOKUP(tblSalaries[[#This Row],[Where do you work]],tblCountries[[Actual]:[Mapping]],2,FALSE)</f>
        <v>Pakistan</v>
      </c>
      <c r="L1846" s="6" t="str">
        <f>VLOOKUP(tblSalaries[[#This Row],[clean Country]],tblCountries[[Mapping]:[Region]],2,FALSE)</f>
        <v>Asia</v>
      </c>
      <c r="M1846" s="6">
        <f>VLOOKUP(tblSalaries[[#This Row],[clean Country]],tblCountries[[Mapping]:[geo_latitude]],3,FALSE)</f>
        <v>71.247499000000005</v>
      </c>
      <c r="N1846" s="6">
        <f>VLOOKUP(tblSalaries[[#This Row],[clean Country]],tblCountries[[Mapping]:[geo_latitude]],4,FALSE)</f>
        <v>30.3308401</v>
      </c>
      <c r="O1846" s="6" t="s">
        <v>13</v>
      </c>
      <c r="P1846" s="6">
        <v>6</v>
      </c>
      <c r="Q1846" s="6" t="str">
        <f>IF(tblSalaries[[#This Row],[Years of Experience]]&lt;5,"&lt;5",IF(tblSalaries[[#This Row],[Years of Experience]]&lt;10,"&lt;10",IF(tblSalaries[[#This Row],[Years of Experience]]&lt;15,"&lt;15",IF(tblSalaries[[#This Row],[Years of Experience]]&lt;20,"&lt;20"," &gt;20"))))</f>
        <v>&lt;10</v>
      </c>
      <c r="R1846" s="14">
        <v>1829</v>
      </c>
      <c r="S1846" s="14">
        <f>VLOOKUP(tblSalaries[[#This Row],[clean Country]],Table3[[Country]:[GNI]],2,FALSE)</f>
        <v>2790</v>
      </c>
      <c r="T1846" s="18">
        <f>tblSalaries[[#This Row],[Salary in USD]]/tblSalaries[[#This Row],[PPP GNI]]</f>
        <v>1.2473118279569892</v>
      </c>
      <c r="U1846" s="27">
        <f>IF(ISNUMBER(VLOOKUP(tblSalaries[[#This Row],[clean Country]],calc!$B$22:$C$127,2,TRUE)),tblSalaries[[#This Row],[Salary in USD]],0.001)</f>
        <v>3480</v>
      </c>
    </row>
    <row r="1847" spans="2:21" ht="15" customHeight="1" x14ac:dyDescent="0.25">
      <c r="B1847" s="6" t="s">
        <v>2205</v>
      </c>
      <c r="C1847" s="7">
        <v>41055.03701388889</v>
      </c>
      <c r="D1847" s="8" t="s">
        <v>273</v>
      </c>
      <c r="E1847" s="6">
        <v>192000</v>
      </c>
      <c r="F1847" s="6" t="s">
        <v>40</v>
      </c>
      <c r="G1847" s="9">
        <f>tblSalaries[[#This Row],[clean Salary (in local currency)]]*VLOOKUP(tblSalaries[[#This Row],[Currency]],tblXrate[],2,FALSE)</f>
        <v>3419.1200039889732</v>
      </c>
      <c r="H1847" s="6" t="s">
        <v>274</v>
      </c>
      <c r="I1847" s="6" t="s">
        <v>20</v>
      </c>
      <c r="J1847" s="6" t="s">
        <v>8</v>
      </c>
      <c r="K1847" s="6" t="str">
        <f>VLOOKUP(tblSalaries[[#This Row],[Where do you work]],tblCountries[[Actual]:[Mapping]],2,FALSE)</f>
        <v>India</v>
      </c>
      <c r="L1847" s="6" t="str">
        <f>VLOOKUP(tblSalaries[[#This Row],[clean Country]],tblCountries[[Mapping]:[Region]],2,FALSE)</f>
        <v>Asia</v>
      </c>
      <c r="M1847" s="6">
        <f>VLOOKUP(tblSalaries[[#This Row],[clean Country]],tblCountries[[Mapping]:[geo_latitude]],3,FALSE)</f>
        <v>79.718824157759499</v>
      </c>
      <c r="N1847" s="6">
        <f>VLOOKUP(tblSalaries[[#This Row],[clean Country]],tblCountries[[Mapping]:[geo_latitude]],4,FALSE)</f>
        <v>22.134914550529199</v>
      </c>
      <c r="O1847" s="6" t="s">
        <v>13</v>
      </c>
      <c r="P1847" s="6"/>
      <c r="Q1847" s="6" t="str">
        <f>IF(tblSalaries[[#This Row],[Years of Experience]]&lt;5,"&lt;5",IF(tblSalaries[[#This Row],[Years of Experience]]&lt;10,"&lt;10",IF(tblSalaries[[#This Row],[Years of Experience]]&lt;15,"&lt;15",IF(tblSalaries[[#This Row],[Years of Experience]]&lt;20,"&lt;20"," &gt;20"))))</f>
        <v>&lt;5</v>
      </c>
      <c r="R1847" s="14">
        <v>1830</v>
      </c>
      <c r="S1847" s="14">
        <f>VLOOKUP(tblSalaries[[#This Row],[clean Country]],Table3[[Country]:[GNI]],2,FALSE)</f>
        <v>3400</v>
      </c>
      <c r="T1847" s="18">
        <f>tblSalaries[[#This Row],[Salary in USD]]/tblSalaries[[#This Row],[PPP GNI]]</f>
        <v>1.0056235305849921</v>
      </c>
      <c r="U1847" s="27">
        <f>IF(ISNUMBER(VLOOKUP(tblSalaries[[#This Row],[clean Country]],calc!$B$22:$C$127,2,TRUE)),tblSalaries[[#This Row],[Salary in USD]],0.001)</f>
        <v>3419.1200039889732</v>
      </c>
    </row>
    <row r="1848" spans="2:21" ht="15" customHeight="1" x14ac:dyDescent="0.25">
      <c r="B1848" s="6" t="s">
        <v>3650</v>
      </c>
      <c r="C1848" s="7">
        <v>41065.295277777775</v>
      </c>
      <c r="D1848" s="8" t="s">
        <v>1821</v>
      </c>
      <c r="E1848" s="6">
        <v>192000</v>
      </c>
      <c r="F1848" s="6" t="s">
        <v>40</v>
      </c>
      <c r="G1848" s="9">
        <f>tblSalaries[[#This Row],[clean Salary (in local currency)]]*VLOOKUP(tblSalaries[[#This Row],[Currency]],tblXrate[],2,FALSE)</f>
        <v>3419.1200039889732</v>
      </c>
      <c r="H1848" s="6" t="s">
        <v>839</v>
      </c>
      <c r="I1848" s="6" t="s">
        <v>20</v>
      </c>
      <c r="J1848" s="6" t="s">
        <v>8</v>
      </c>
      <c r="K1848" s="6" t="str">
        <f>VLOOKUP(tblSalaries[[#This Row],[Where do you work]],tblCountries[[Actual]:[Mapping]],2,FALSE)</f>
        <v>India</v>
      </c>
      <c r="L1848" s="6" t="str">
        <f>VLOOKUP(tblSalaries[[#This Row],[clean Country]],tblCountries[[Mapping]:[Region]],2,FALSE)</f>
        <v>Asia</v>
      </c>
      <c r="M1848" s="6">
        <f>VLOOKUP(tblSalaries[[#This Row],[clean Country]],tblCountries[[Mapping]:[geo_latitude]],3,FALSE)</f>
        <v>79.718824157759499</v>
      </c>
      <c r="N1848" s="6">
        <f>VLOOKUP(tblSalaries[[#This Row],[clean Country]],tblCountries[[Mapping]:[geo_latitude]],4,FALSE)</f>
        <v>22.134914550529199</v>
      </c>
      <c r="O1848" s="6" t="s">
        <v>9</v>
      </c>
      <c r="P1848" s="6">
        <v>5</v>
      </c>
      <c r="Q1848" s="6" t="str">
        <f>IF(tblSalaries[[#This Row],[Years of Experience]]&lt;5,"&lt;5",IF(tblSalaries[[#This Row],[Years of Experience]]&lt;10,"&lt;10",IF(tblSalaries[[#This Row],[Years of Experience]]&lt;15,"&lt;15",IF(tblSalaries[[#This Row],[Years of Experience]]&lt;20,"&lt;20"," &gt;20"))))</f>
        <v>&lt;10</v>
      </c>
      <c r="R1848" s="14">
        <v>1831</v>
      </c>
      <c r="S1848" s="14">
        <f>VLOOKUP(tblSalaries[[#This Row],[clean Country]],Table3[[Country]:[GNI]],2,FALSE)</f>
        <v>3400</v>
      </c>
      <c r="T1848" s="18">
        <f>tblSalaries[[#This Row],[Salary in USD]]/tblSalaries[[#This Row],[PPP GNI]]</f>
        <v>1.0056235305849921</v>
      </c>
      <c r="U1848" s="27">
        <f>IF(ISNUMBER(VLOOKUP(tblSalaries[[#This Row],[clean Country]],calc!$B$22:$C$127,2,TRUE)),tblSalaries[[#This Row],[Salary in USD]],0.001)</f>
        <v>3419.1200039889732</v>
      </c>
    </row>
    <row r="1849" spans="2:21" ht="15" customHeight="1" x14ac:dyDescent="0.25">
      <c r="B1849" s="6" t="s">
        <v>3620</v>
      </c>
      <c r="C1849" s="7">
        <v>41064.086030092592</v>
      </c>
      <c r="D1849" s="8" t="s">
        <v>1789</v>
      </c>
      <c r="E1849" s="6">
        <v>3360</v>
      </c>
      <c r="F1849" s="6" t="s">
        <v>6</v>
      </c>
      <c r="G1849" s="9">
        <f>tblSalaries[[#This Row],[clean Salary (in local currency)]]*VLOOKUP(tblSalaries[[#This Row],[Currency]],tblXrate[],2,FALSE)</f>
        <v>3360</v>
      </c>
      <c r="H1849" s="6" t="s">
        <v>1790</v>
      </c>
      <c r="I1849" s="6" t="s">
        <v>20</v>
      </c>
      <c r="J1849" s="6" t="s">
        <v>8</v>
      </c>
      <c r="K1849" s="6" t="str">
        <f>VLOOKUP(tblSalaries[[#This Row],[Where do you work]],tblCountries[[Actual]:[Mapping]],2,FALSE)</f>
        <v>India</v>
      </c>
      <c r="L1849" s="6" t="str">
        <f>VLOOKUP(tblSalaries[[#This Row],[clean Country]],tblCountries[[Mapping]:[Region]],2,FALSE)</f>
        <v>Asia</v>
      </c>
      <c r="M1849" s="6">
        <f>VLOOKUP(tblSalaries[[#This Row],[clean Country]],tblCountries[[Mapping]:[geo_latitude]],3,FALSE)</f>
        <v>79.718824157759499</v>
      </c>
      <c r="N1849" s="6">
        <f>VLOOKUP(tblSalaries[[#This Row],[clean Country]],tblCountries[[Mapping]:[geo_latitude]],4,FALSE)</f>
        <v>22.134914550529199</v>
      </c>
      <c r="O1849" s="6" t="s">
        <v>25</v>
      </c>
      <c r="P1849" s="6">
        <v>3</v>
      </c>
      <c r="Q1849" s="6" t="str">
        <f>IF(tblSalaries[[#This Row],[Years of Experience]]&lt;5,"&lt;5",IF(tblSalaries[[#This Row],[Years of Experience]]&lt;10,"&lt;10",IF(tblSalaries[[#This Row],[Years of Experience]]&lt;15,"&lt;15",IF(tblSalaries[[#This Row],[Years of Experience]]&lt;20,"&lt;20"," &gt;20"))))</f>
        <v>&lt;5</v>
      </c>
      <c r="R1849" s="14">
        <v>1832</v>
      </c>
      <c r="S1849" s="14">
        <f>VLOOKUP(tblSalaries[[#This Row],[clean Country]],Table3[[Country]:[GNI]],2,FALSE)</f>
        <v>3400</v>
      </c>
      <c r="T1849" s="18">
        <f>tblSalaries[[#This Row],[Salary in USD]]/tblSalaries[[#This Row],[PPP GNI]]</f>
        <v>0.9882352941176471</v>
      </c>
      <c r="U1849" s="27">
        <f>IF(ISNUMBER(VLOOKUP(tblSalaries[[#This Row],[clean Country]],calc!$B$22:$C$127,2,TRUE)),tblSalaries[[#This Row],[Salary in USD]],0.001)</f>
        <v>3360</v>
      </c>
    </row>
    <row r="1850" spans="2:21" ht="15" customHeight="1" x14ac:dyDescent="0.25">
      <c r="B1850" s="6" t="s">
        <v>2177</v>
      </c>
      <c r="C1850" s="7">
        <v>41055.033888888887</v>
      </c>
      <c r="D1850" s="8">
        <v>180000</v>
      </c>
      <c r="E1850" s="6">
        <v>180000</v>
      </c>
      <c r="F1850" s="6" t="s">
        <v>40</v>
      </c>
      <c r="G1850" s="9">
        <f>tblSalaries[[#This Row],[clean Salary (in local currency)]]*VLOOKUP(tblSalaries[[#This Row],[Currency]],tblXrate[],2,FALSE)</f>
        <v>3205.4250037396623</v>
      </c>
      <c r="H1850" s="6" t="s">
        <v>243</v>
      </c>
      <c r="I1850" s="6" t="s">
        <v>20</v>
      </c>
      <c r="J1850" s="6" t="s">
        <v>8</v>
      </c>
      <c r="K1850" s="6" t="str">
        <f>VLOOKUP(tblSalaries[[#This Row],[Where do you work]],tblCountries[[Actual]:[Mapping]],2,FALSE)</f>
        <v>India</v>
      </c>
      <c r="L1850" s="6" t="str">
        <f>VLOOKUP(tblSalaries[[#This Row],[clean Country]],tblCountries[[Mapping]:[Region]],2,FALSE)</f>
        <v>Asia</v>
      </c>
      <c r="M1850" s="6">
        <f>VLOOKUP(tblSalaries[[#This Row],[clean Country]],tblCountries[[Mapping]:[geo_latitude]],3,FALSE)</f>
        <v>79.718824157759499</v>
      </c>
      <c r="N1850" s="6">
        <f>VLOOKUP(tblSalaries[[#This Row],[clean Country]],tblCountries[[Mapping]:[geo_latitude]],4,FALSE)</f>
        <v>22.134914550529199</v>
      </c>
      <c r="O1850" s="6" t="s">
        <v>9</v>
      </c>
      <c r="P1850" s="6"/>
      <c r="Q1850" s="6" t="str">
        <f>IF(tblSalaries[[#This Row],[Years of Experience]]&lt;5,"&lt;5",IF(tblSalaries[[#This Row],[Years of Experience]]&lt;10,"&lt;10",IF(tblSalaries[[#This Row],[Years of Experience]]&lt;15,"&lt;15",IF(tblSalaries[[#This Row],[Years of Experience]]&lt;20,"&lt;20"," &gt;20"))))</f>
        <v>&lt;5</v>
      </c>
      <c r="R1850" s="14">
        <v>1833</v>
      </c>
      <c r="S1850" s="14">
        <f>VLOOKUP(tblSalaries[[#This Row],[clean Country]],Table3[[Country]:[GNI]],2,FALSE)</f>
        <v>3400</v>
      </c>
      <c r="T1850" s="18">
        <f>tblSalaries[[#This Row],[Salary in USD]]/tblSalaries[[#This Row],[PPP GNI]]</f>
        <v>0.94277205992343005</v>
      </c>
      <c r="U1850" s="27">
        <f>IF(ISNUMBER(VLOOKUP(tblSalaries[[#This Row],[clean Country]],calc!$B$22:$C$127,2,TRUE)),tblSalaries[[#This Row],[Salary in USD]],0.001)</f>
        <v>3205.4250037396623</v>
      </c>
    </row>
    <row r="1851" spans="2:21" ht="15" customHeight="1" x14ac:dyDescent="0.25">
      <c r="B1851" s="6" t="s">
        <v>2183</v>
      </c>
      <c r="C1851" s="7">
        <v>41055.034432870372</v>
      </c>
      <c r="D1851" s="8">
        <v>180000</v>
      </c>
      <c r="E1851" s="6">
        <v>180000</v>
      </c>
      <c r="F1851" s="6" t="s">
        <v>40</v>
      </c>
      <c r="G1851" s="9">
        <f>tblSalaries[[#This Row],[clean Salary (in local currency)]]*VLOOKUP(tblSalaries[[#This Row],[Currency]],tblXrate[],2,FALSE)</f>
        <v>3205.4250037396623</v>
      </c>
      <c r="H1851" s="6" t="s">
        <v>243</v>
      </c>
      <c r="I1851" s="6" t="s">
        <v>20</v>
      </c>
      <c r="J1851" s="6" t="s">
        <v>8</v>
      </c>
      <c r="K1851" s="6" t="str">
        <f>VLOOKUP(tblSalaries[[#This Row],[Where do you work]],tblCountries[[Actual]:[Mapping]],2,FALSE)</f>
        <v>India</v>
      </c>
      <c r="L1851" s="6" t="str">
        <f>VLOOKUP(tblSalaries[[#This Row],[clean Country]],tblCountries[[Mapping]:[Region]],2,FALSE)</f>
        <v>Asia</v>
      </c>
      <c r="M1851" s="6">
        <f>VLOOKUP(tblSalaries[[#This Row],[clean Country]],tblCountries[[Mapping]:[geo_latitude]],3,FALSE)</f>
        <v>79.718824157759499</v>
      </c>
      <c r="N1851" s="6">
        <f>VLOOKUP(tblSalaries[[#This Row],[clean Country]],tblCountries[[Mapping]:[geo_latitude]],4,FALSE)</f>
        <v>22.134914550529199</v>
      </c>
      <c r="O1851" s="6" t="s">
        <v>9</v>
      </c>
      <c r="P1851" s="6"/>
      <c r="Q1851" s="6" t="str">
        <f>IF(tblSalaries[[#This Row],[Years of Experience]]&lt;5,"&lt;5",IF(tblSalaries[[#This Row],[Years of Experience]]&lt;10,"&lt;10",IF(tblSalaries[[#This Row],[Years of Experience]]&lt;15,"&lt;15",IF(tblSalaries[[#This Row],[Years of Experience]]&lt;20,"&lt;20"," &gt;20"))))</f>
        <v>&lt;5</v>
      </c>
      <c r="R1851" s="14">
        <v>1834</v>
      </c>
      <c r="S1851" s="14">
        <f>VLOOKUP(tblSalaries[[#This Row],[clean Country]],Table3[[Country]:[GNI]],2,FALSE)</f>
        <v>3400</v>
      </c>
      <c r="T1851" s="18">
        <f>tblSalaries[[#This Row],[Salary in USD]]/tblSalaries[[#This Row],[PPP GNI]]</f>
        <v>0.94277205992343005</v>
      </c>
      <c r="U1851" s="27">
        <f>IF(ISNUMBER(VLOOKUP(tblSalaries[[#This Row],[clean Country]],calc!$B$22:$C$127,2,TRUE)),tblSalaries[[#This Row],[Salary in USD]],0.001)</f>
        <v>3205.4250037396623</v>
      </c>
    </row>
    <row r="1852" spans="2:21" ht="15" customHeight="1" x14ac:dyDescent="0.25">
      <c r="B1852" s="6" t="s">
        <v>2299</v>
      </c>
      <c r="C1852" s="7">
        <v>41055.055289351854</v>
      </c>
      <c r="D1852" s="8" t="s">
        <v>369</v>
      </c>
      <c r="E1852" s="6">
        <v>180000</v>
      </c>
      <c r="F1852" s="6" t="s">
        <v>40</v>
      </c>
      <c r="G1852" s="9">
        <f>tblSalaries[[#This Row],[clean Salary (in local currency)]]*VLOOKUP(tblSalaries[[#This Row],[Currency]],tblXrate[],2,FALSE)</f>
        <v>3205.4250037396623</v>
      </c>
      <c r="H1852" s="6" t="s">
        <v>370</v>
      </c>
      <c r="I1852" s="6" t="s">
        <v>52</v>
      </c>
      <c r="J1852" s="6" t="s">
        <v>8</v>
      </c>
      <c r="K1852" s="6" t="str">
        <f>VLOOKUP(tblSalaries[[#This Row],[Where do you work]],tblCountries[[Actual]:[Mapping]],2,FALSE)</f>
        <v>India</v>
      </c>
      <c r="L1852" s="6" t="str">
        <f>VLOOKUP(tblSalaries[[#This Row],[clean Country]],tblCountries[[Mapping]:[Region]],2,FALSE)</f>
        <v>Asia</v>
      </c>
      <c r="M1852" s="6">
        <f>VLOOKUP(tblSalaries[[#This Row],[clean Country]],tblCountries[[Mapping]:[geo_latitude]],3,FALSE)</f>
        <v>79.718824157759499</v>
      </c>
      <c r="N1852" s="6">
        <f>VLOOKUP(tblSalaries[[#This Row],[clean Country]],tblCountries[[Mapping]:[geo_latitude]],4,FALSE)</f>
        <v>22.134914550529199</v>
      </c>
      <c r="O1852" s="6" t="s">
        <v>9</v>
      </c>
      <c r="P1852" s="6"/>
      <c r="Q1852" s="6" t="str">
        <f>IF(tblSalaries[[#This Row],[Years of Experience]]&lt;5,"&lt;5",IF(tblSalaries[[#This Row],[Years of Experience]]&lt;10,"&lt;10",IF(tblSalaries[[#This Row],[Years of Experience]]&lt;15,"&lt;15",IF(tblSalaries[[#This Row],[Years of Experience]]&lt;20,"&lt;20"," &gt;20"))))</f>
        <v>&lt;5</v>
      </c>
      <c r="R1852" s="14">
        <v>1835</v>
      </c>
      <c r="S1852" s="14">
        <f>VLOOKUP(tblSalaries[[#This Row],[clean Country]],Table3[[Country]:[GNI]],2,FALSE)</f>
        <v>3400</v>
      </c>
      <c r="T1852" s="18">
        <f>tblSalaries[[#This Row],[Salary in USD]]/tblSalaries[[#This Row],[PPP GNI]]</f>
        <v>0.94277205992343005</v>
      </c>
      <c r="U1852" s="27">
        <f>IF(ISNUMBER(VLOOKUP(tblSalaries[[#This Row],[clean Country]],calc!$B$22:$C$127,2,TRUE)),tblSalaries[[#This Row],[Salary in USD]],0.001)</f>
        <v>3205.4250037396623</v>
      </c>
    </row>
    <row r="1853" spans="2:21" ht="15" customHeight="1" x14ac:dyDescent="0.25">
      <c r="B1853" s="6" t="s">
        <v>2692</v>
      </c>
      <c r="C1853" s="7">
        <v>41055.571076388886</v>
      </c>
      <c r="D1853" s="8">
        <v>180000</v>
      </c>
      <c r="E1853" s="6">
        <v>180000</v>
      </c>
      <c r="F1853" s="6" t="s">
        <v>40</v>
      </c>
      <c r="G1853" s="9">
        <f>tblSalaries[[#This Row],[clean Salary (in local currency)]]*VLOOKUP(tblSalaries[[#This Row],[Currency]],tblXrate[],2,FALSE)</f>
        <v>3205.4250037396623</v>
      </c>
      <c r="H1853" s="6" t="s">
        <v>805</v>
      </c>
      <c r="I1853" s="6" t="s">
        <v>310</v>
      </c>
      <c r="J1853" s="6" t="s">
        <v>8</v>
      </c>
      <c r="K1853" s="6" t="str">
        <f>VLOOKUP(tblSalaries[[#This Row],[Where do you work]],tblCountries[[Actual]:[Mapping]],2,FALSE)</f>
        <v>India</v>
      </c>
      <c r="L1853" s="6" t="str">
        <f>VLOOKUP(tblSalaries[[#This Row],[clean Country]],tblCountries[[Mapping]:[Region]],2,FALSE)</f>
        <v>Asia</v>
      </c>
      <c r="M1853" s="6">
        <f>VLOOKUP(tblSalaries[[#This Row],[clean Country]],tblCountries[[Mapping]:[geo_latitude]],3,FALSE)</f>
        <v>79.718824157759499</v>
      </c>
      <c r="N1853" s="6">
        <f>VLOOKUP(tblSalaries[[#This Row],[clean Country]],tblCountries[[Mapping]:[geo_latitude]],4,FALSE)</f>
        <v>22.134914550529199</v>
      </c>
      <c r="O1853" s="6" t="s">
        <v>18</v>
      </c>
      <c r="P1853" s="6">
        <v>14</v>
      </c>
      <c r="Q1853" s="6" t="str">
        <f>IF(tblSalaries[[#This Row],[Years of Experience]]&lt;5,"&lt;5",IF(tblSalaries[[#This Row],[Years of Experience]]&lt;10,"&lt;10",IF(tblSalaries[[#This Row],[Years of Experience]]&lt;15,"&lt;15",IF(tblSalaries[[#This Row],[Years of Experience]]&lt;20,"&lt;20"," &gt;20"))))</f>
        <v>&lt;15</v>
      </c>
      <c r="R1853" s="14">
        <v>1836</v>
      </c>
      <c r="S1853" s="14">
        <f>VLOOKUP(tblSalaries[[#This Row],[clean Country]],Table3[[Country]:[GNI]],2,FALSE)</f>
        <v>3400</v>
      </c>
      <c r="T1853" s="18">
        <f>tblSalaries[[#This Row],[Salary in USD]]/tblSalaries[[#This Row],[PPP GNI]]</f>
        <v>0.94277205992343005</v>
      </c>
      <c r="U1853" s="27">
        <f>IF(ISNUMBER(VLOOKUP(tblSalaries[[#This Row],[clean Country]],calc!$B$22:$C$127,2,TRUE)),tblSalaries[[#This Row],[Salary in USD]],0.001)</f>
        <v>3205.4250037396623</v>
      </c>
    </row>
    <row r="1854" spans="2:21" ht="15" customHeight="1" x14ac:dyDescent="0.25">
      <c r="B1854" s="6" t="s">
        <v>2712</v>
      </c>
      <c r="C1854" s="7">
        <v>41055.611805555556</v>
      </c>
      <c r="D1854" s="8" t="s">
        <v>824</v>
      </c>
      <c r="E1854" s="6">
        <v>180000</v>
      </c>
      <c r="F1854" s="6" t="s">
        <v>40</v>
      </c>
      <c r="G1854" s="9">
        <f>tblSalaries[[#This Row],[clean Salary (in local currency)]]*VLOOKUP(tblSalaries[[#This Row],[Currency]],tblXrate[],2,FALSE)</f>
        <v>3205.4250037396623</v>
      </c>
      <c r="H1854" s="6" t="s">
        <v>825</v>
      </c>
      <c r="I1854" s="6" t="s">
        <v>52</v>
      </c>
      <c r="J1854" s="6" t="s">
        <v>8</v>
      </c>
      <c r="K1854" s="6" t="str">
        <f>VLOOKUP(tblSalaries[[#This Row],[Where do you work]],tblCountries[[Actual]:[Mapping]],2,FALSE)</f>
        <v>India</v>
      </c>
      <c r="L1854" s="6" t="str">
        <f>VLOOKUP(tblSalaries[[#This Row],[clean Country]],tblCountries[[Mapping]:[Region]],2,FALSE)</f>
        <v>Asia</v>
      </c>
      <c r="M1854" s="6">
        <f>VLOOKUP(tblSalaries[[#This Row],[clean Country]],tblCountries[[Mapping]:[geo_latitude]],3,FALSE)</f>
        <v>79.718824157759499</v>
      </c>
      <c r="N1854" s="6">
        <f>VLOOKUP(tblSalaries[[#This Row],[clean Country]],tblCountries[[Mapping]:[geo_latitude]],4,FALSE)</f>
        <v>22.134914550529199</v>
      </c>
      <c r="O1854" s="6" t="s">
        <v>13</v>
      </c>
      <c r="P1854" s="6">
        <v>7</v>
      </c>
      <c r="Q1854" s="6" t="str">
        <f>IF(tblSalaries[[#This Row],[Years of Experience]]&lt;5,"&lt;5",IF(tblSalaries[[#This Row],[Years of Experience]]&lt;10,"&lt;10",IF(tblSalaries[[#This Row],[Years of Experience]]&lt;15,"&lt;15",IF(tblSalaries[[#This Row],[Years of Experience]]&lt;20,"&lt;20"," &gt;20"))))</f>
        <v>&lt;10</v>
      </c>
      <c r="R1854" s="14">
        <v>1837</v>
      </c>
      <c r="S1854" s="14">
        <f>VLOOKUP(tblSalaries[[#This Row],[clean Country]],Table3[[Country]:[GNI]],2,FALSE)</f>
        <v>3400</v>
      </c>
      <c r="T1854" s="18">
        <f>tblSalaries[[#This Row],[Salary in USD]]/tblSalaries[[#This Row],[PPP GNI]]</f>
        <v>0.94277205992343005</v>
      </c>
      <c r="U1854" s="27">
        <f>IF(ISNUMBER(VLOOKUP(tblSalaries[[#This Row],[clean Country]],calc!$B$22:$C$127,2,TRUE)),tblSalaries[[#This Row],[Salary in USD]],0.001)</f>
        <v>3205.4250037396623</v>
      </c>
    </row>
    <row r="1855" spans="2:21" ht="15" customHeight="1" x14ac:dyDescent="0.25">
      <c r="B1855" s="6" t="s">
        <v>2726</v>
      </c>
      <c r="C1855" s="7">
        <v>41055.640057870369</v>
      </c>
      <c r="D1855" s="8">
        <v>180000</v>
      </c>
      <c r="E1855" s="6">
        <v>180000</v>
      </c>
      <c r="F1855" s="6" t="s">
        <v>40</v>
      </c>
      <c r="G1855" s="9">
        <f>tblSalaries[[#This Row],[clean Salary (in local currency)]]*VLOOKUP(tblSalaries[[#This Row],[Currency]],tblXrate[],2,FALSE)</f>
        <v>3205.4250037396623</v>
      </c>
      <c r="H1855" s="6" t="s">
        <v>310</v>
      </c>
      <c r="I1855" s="6" t="s">
        <v>310</v>
      </c>
      <c r="J1855" s="6" t="s">
        <v>8</v>
      </c>
      <c r="K1855" s="6" t="str">
        <f>VLOOKUP(tblSalaries[[#This Row],[Where do you work]],tblCountries[[Actual]:[Mapping]],2,FALSE)</f>
        <v>India</v>
      </c>
      <c r="L1855" s="6" t="str">
        <f>VLOOKUP(tblSalaries[[#This Row],[clean Country]],tblCountries[[Mapping]:[Region]],2,FALSE)</f>
        <v>Asia</v>
      </c>
      <c r="M1855" s="6">
        <f>VLOOKUP(tblSalaries[[#This Row],[clean Country]],tblCountries[[Mapping]:[geo_latitude]],3,FALSE)</f>
        <v>79.718824157759499</v>
      </c>
      <c r="N1855" s="6">
        <f>VLOOKUP(tblSalaries[[#This Row],[clean Country]],tblCountries[[Mapping]:[geo_latitude]],4,FALSE)</f>
        <v>22.134914550529199</v>
      </c>
      <c r="O1855" s="6" t="s">
        <v>13</v>
      </c>
      <c r="P1855" s="6">
        <v>4</v>
      </c>
      <c r="Q1855" s="6" t="str">
        <f>IF(tblSalaries[[#This Row],[Years of Experience]]&lt;5,"&lt;5",IF(tblSalaries[[#This Row],[Years of Experience]]&lt;10,"&lt;10",IF(tblSalaries[[#This Row],[Years of Experience]]&lt;15,"&lt;15",IF(tblSalaries[[#This Row],[Years of Experience]]&lt;20,"&lt;20"," &gt;20"))))</f>
        <v>&lt;5</v>
      </c>
      <c r="R1855" s="14">
        <v>1838</v>
      </c>
      <c r="S1855" s="14">
        <f>VLOOKUP(tblSalaries[[#This Row],[clean Country]],Table3[[Country]:[GNI]],2,FALSE)</f>
        <v>3400</v>
      </c>
      <c r="T1855" s="18">
        <f>tblSalaries[[#This Row],[Salary in USD]]/tblSalaries[[#This Row],[PPP GNI]]</f>
        <v>0.94277205992343005</v>
      </c>
      <c r="U1855" s="27">
        <f>IF(ISNUMBER(VLOOKUP(tblSalaries[[#This Row],[clean Country]],calc!$B$22:$C$127,2,TRUE)),tblSalaries[[#This Row],[Salary in USD]],0.001)</f>
        <v>3205.4250037396623</v>
      </c>
    </row>
    <row r="1856" spans="2:21" ht="15" customHeight="1" x14ac:dyDescent="0.25">
      <c r="B1856" s="6" t="s">
        <v>2893</v>
      </c>
      <c r="C1856" s="7">
        <v>41056.643449074072</v>
      </c>
      <c r="D1856" s="8" t="s">
        <v>1044</v>
      </c>
      <c r="E1856" s="6">
        <v>180000</v>
      </c>
      <c r="F1856" s="6" t="s">
        <v>40</v>
      </c>
      <c r="G1856" s="9">
        <f>tblSalaries[[#This Row],[clean Salary (in local currency)]]*VLOOKUP(tblSalaries[[#This Row],[Currency]],tblXrate[],2,FALSE)</f>
        <v>3205.4250037396623</v>
      </c>
      <c r="H1856" s="6" t="s">
        <v>749</v>
      </c>
      <c r="I1856" s="6" t="s">
        <v>20</v>
      </c>
      <c r="J1856" s="6" t="s">
        <v>8</v>
      </c>
      <c r="K1856" s="6" t="str">
        <f>VLOOKUP(tblSalaries[[#This Row],[Where do you work]],tblCountries[[Actual]:[Mapping]],2,FALSE)</f>
        <v>India</v>
      </c>
      <c r="L1856" s="6" t="str">
        <f>VLOOKUP(tblSalaries[[#This Row],[clean Country]],tblCountries[[Mapping]:[Region]],2,FALSE)</f>
        <v>Asia</v>
      </c>
      <c r="M1856" s="6">
        <f>VLOOKUP(tblSalaries[[#This Row],[clean Country]],tblCountries[[Mapping]:[geo_latitude]],3,FALSE)</f>
        <v>79.718824157759499</v>
      </c>
      <c r="N1856" s="6">
        <f>VLOOKUP(tblSalaries[[#This Row],[clean Country]],tblCountries[[Mapping]:[geo_latitude]],4,FALSE)</f>
        <v>22.134914550529199</v>
      </c>
      <c r="O1856" s="6" t="s">
        <v>18</v>
      </c>
      <c r="P1856" s="6">
        <v>3.5</v>
      </c>
      <c r="Q1856" s="6" t="str">
        <f>IF(tblSalaries[[#This Row],[Years of Experience]]&lt;5,"&lt;5",IF(tblSalaries[[#This Row],[Years of Experience]]&lt;10,"&lt;10",IF(tblSalaries[[#This Row],[Years of Experience]]&lt;15,"&lt;15",IF(tblSalaries[[#This Row],[Years of Experience]]&lt;20,"&lt;20"," &gt;20"))))</f>
        <v>&lt;5</v>
      </c>
      <c r="R1856" s="14">
        <v>1839</v>
      </c>
      <c r="S1856" s="14">
        <f>VLOOKUP(tblSalaries[[#This Row],[clean Country]],Table3[[Country]:[GNI]],2,FALSE)</f>
        <v>3400</v>
      </c>
      <c r="T1856" s="18">
        <f>tblSalaries[[#This Row],[Salary in USD]]/tblSalaries[[#This Row],[PPP GNI]]</f>
        <v>0.94277205992343005</v>
      </c>
      <c r="U1856" s="27">
        <f>IF(ISNUMBER(VLOOKUP(tblSalaries[[#This Row],[clean Country]],calc!$B$22:$C$127,2,TRUE)),tblSalaries[[#This Row],[Salary in USD]],0.001)</f>
        <v>3205.4250037396623</v>
      </c>
    </row>
    <row r="1857" spans="2:21" ht="15" customHeight="1" x14ac:dyDescent="0.25">
      <c r="B1857" s="6" t="s">
        <v>2913</v>
      </c>
      <c r="C1857" s="7">
        <v>41056.869386574072</v>
      </c>
      <c r="D1857" s="8">
        <v>180000</v>
      </c>
      <c r="E1857" s="6">
        <v>180000</v>
      </c>
      <c r="F1857" s="6" t="s">
        <v>40</v>
      </c>
      <c r="G1857" s="9">
        <f>tblSalaries[[#This Row],[clean Salary (in local currency)]]*VLOOKUP(tblSalaries[[#This Row],[Currency]],tblXrate[],2,FALSE)</f>
        <v>3205.4250037396623</v>
      </c>
      <c r="H1857" s="6" t="s">
        <v>1062</v>
      </c>
      <c r="I1857" s="6" t="s">
        <v>3999</v>
      </c>
      <c r="J1857" s="6" t="s">
        <v>8</v>
      </c>
      <c r="K1857" s="6" t="str">
        <f>VLOOKUP(tblSalaries[[#This Row],[Where do you work]],tblCountries[[Actual]:[Mapping]],2,FALSE)</f>
        <v>India</v>
      </c>
      <c r="L1857" s="6" t="str">
        <f>VLOOKUP(tblSalaries[[#This Row],[clean Country]],tblCountries[[Mapping]:[Region]],2,FALSE)</f>
        <v>Asia</v>
      </c>
      <c r="M1857" s="6">
        <f>VLOOKUP(tblSalaries[[#This Row],[clean Country]],tblCountries[[Mapping]:[geo_latitude]],3,FALSE)</f>
        <v>79.718824157759499</v>
      </c>
      <c r="N1857" s="6">
        <f>VLOOKUP(tblSalaries[[#This Row],[clean Country]],tblCountries[[Mapping]:[geo_latitude]],4,FALSE)</f>
        <v>22.134914550529199</v>
      </c>
      <c r="O1857" s="6" t="s">
        <v>13</v>
      </c>
      <c r="P1857" s="6">
        <v>8</v>
      </c>
      <c r="Q1857" s="6" t="str">
        <f>IF(tblSalaries[[#This Row],[Years of Experience]]&lt;5,"&lt;5",IF(tblSalaries[[#This Row],[Years of Experience]]&lt;10,"&lt;10",IF(tblSalaries[[#This Row],[Years of Experience]]&lt;15,"&lt;15",IF(tblSalaries[[#This Row],[Years of Experience]]&lt;20,"&lt;20"," &gt;20"))))</f>
        <v>&lt;10</v>
      </c>
      <c r="R1857" s="14">
        <v>1840</v>
      </c>
      <c r="S1857" s="14">
        <f>VLOOKUP(tblSalaries[[#This Row],[clean Country]],Table3[[Country]:[GNI]],2,FALSE)</f>
        <v>3400</v>
      </c>
      <c r="T1857" s="18">
        <f>tblSalaries[[#This Row],[Salary in USD]]/tblSalaries[[#This Row],[PPP GNI]]</f>
        <v>0.94277205992343005</v>
      </c>
      <c r="U1857" s="27">
        <f>IF(ISNUMBER(VLOOKUP(tblSalaries[[#This Row],[clean Country]],calc!$B$22:$C$127,2,TRUE)),tblSalaries[[#This Row],[Salary in USD]],0.001)</f>
        <v>3205.4250037396623</v>
      </c>
    </row>
    <row r="1858" spans="2:21" ht="15" customHeight="1" x14ac:dyDescent="0.25">
      <c r="B1858" s="6" t="s">
        <v>2989</v>
      </c>
      <c r="C1858" s="7">
        <v>41057.435972222222</v>
      </c>
      <c r="D1858" s="8">
        <v>180000</v>
      </c>
      <c r="E1858" s="6">
        <v>180000</v>
      </c>
      <c r="F1858" s="6" t="s">
        <v>40</v>
      </c>
      <c r="G1858" s="9">
        <f>tblSalaries[[#This Row],[clean Salary (in local currency)]]*VLOOKUP(tblSalaries[[#This Row],[Currency]],tblXrate[],2,FALSE)</f>
        <v>3205.4250037396623</v>
      </c>
      <c r="H1858" s="6" t="s">
        <v>1136</v>
      </c>
      <c r="I1858" s="6" t="s">
        <v>20</v>
      </c>
      <c r="J1858" s="6" t="s">
        <v>1137</v>
      </c>
      <c r="K1858" s="6" t="str">
        <f>VLOOKUP(tblSalaries[[#This Row],[Where do you work]],tblCountries[[Actual]:[Mapping]],2,FALSE)</f>
        <v>India</v>
      </c>
      <c r="L1858" s="6" t="str">
        <f>VLOOKUP(tblSalaries[[#This Row],[clean Country]],tblCountries[[Mapping]:[Region]],2,FALSE)</f>
        <v>Asia</v>
      </c>
      <c r="M1858" s="6">
        <f>VLOOKUP(tblSalaries[[#This Row],[clean Country]],tblCountries[[Mapping]:[geo_latitude]],3,FALSE)</f>
        <v>79.718824157759499</v>
      </c>
      <c r="N1858" s="6">
        <f>VLOOKUP(tblSalaries[[#This Row],[clean Country]],tblCountries[[Mapping]:[geo_latitude]],4,FALSE)</f>
        <v>22.134914550529199</v>
      </c>
      <c r="O1858" s="6" t="s">
        <v>9</v>
      </c>
      <c r="P1858" s="6">
        <v>10</v>
      </c>
      <c r="Q1858" s="6" t="str">
        <f>IF(tblSalaries[[#This Row],[Years of Experience]]&lt;5,"&lt;5",IF(tblSalaries[[#This Row],[Years of Experience]]&lt;10,"&lt;10",IF(tblSalaries[[#This Row],[Years of Experience]]&lt;15,"&lt;15",IF(tblSalaries[[#This Row],[Years of Experience]]&lt;20,"&lt;20"," &gt;20"))))</f>
        <v>&lt;15</v>
      </c>
      <c r="R1858" s="14">
        <v>1841</v>
      </c>
      <c r="S1858" s="14">
        <f>VLOOKUP(tblSalaries[[#This Row],[clean Country]],Table3[[Country]:[GNI]],2,FALSE)</f>
        <v>3400</v>
      </c>
      <c r="T1858" s="18">
        <f>tblSalaries[[#This Row],[Salary in USD]]/tblSalaries[[#This Row],[PPP GNI]]</f>
        <v>0.94277205992343005</v>
      </c>
      <c r="U1858" s="27">
        <f>IF(ISNUMBER(VLOOKUP(tblSalaries[[#This Row],[clean Country]],calc!$B$22:$C$127,2,TRUE)),tblSalaries[[#This Row],[Salary in USD]],0.001)</f>
        <v>3205.4250037396623</v>
      </c>
    </row>
    <row r="1859" spans="2:21" ht="15" customHeight="1" x14ac:dyDescent="0.25">
      <c r="B1859" s="6" t="s">
        <v>3030</v>
      </c>
      <c r="C1859" s="7">
        <v>41057.571539351855</v>
      </c>
      <c r="D1859" s="8">
        <v>1.8</v>
      </c>
      <c r="E1859" s="6">
        <v>180000</v>
      </c>
      <c r="F1859" s="6" t="s">
        <v>40</v>
      </c>
      <c r="G1859" s="9">
        <f>tblSalaries[[#This Row],[clean Salary (in local currency)]]*VLOOKUP(tblSalaries[[#This Row],[Currency]],tblXrate[],2,FALSE)</f>
        <v>3205.4250037396623</v>
      </c>
      <c r="H1859" s="6" t="s">
        <v>429</v>
      </c>
      <c r="I1859" s="6" t="s">
        <v>3999</v>
      </c>
      <c r="J1859" s="6" t="s">
        <v>8</v>
      </c>
      <c r="K1859" s="6" t="str">
        <f>VLOOKUP(tblSalaries[[#This Row],[Where do you work]],tblCountries[[Actual]:[Mapping]],2,FALSE)</f>
        <v>India</v>
      </c>
      <c r="L1859" s="6" t="str">
        <f>VLOOKUP(tblSalaries[[#This Row],[clean Country]],tblCountries[[Mapping]:[Region]],2,FALSE)</f>
        <v>Asia</v>
      </c>
      <c r="M1859" s="6">
        <f>VLOOKUP(tblSalaries[[#This Row],[clean Country]],tblCountries[[Mapping]:[geo_latitude]],3,FALSE)</f>
        <v>79.718824157759499</v>
      </c>
      <c r="N1859" s="6">
        <f>VLOOKUP(tblSalaries[[#This Row],[clean Country]],tblCountries[[Mapping]:[geo_latitude]],4,FALSE)</f>
        <v>22.134914550529199</v>
      </c>
      <c r="O1859" s="6" t="s">
        <v>13</v>
      </c>
      <c r="P1859" s="6">
        <v>4</v>
      </c>
      <c r="Q1859" s="6" t="str">
        <f>IF(tblSalaries[[#This Row],[Years of Experience]]&lt;5,"&lt;5",IF(tblSalaries[[#This Row],[Years of Experience]]&lt;10,"&lt;10",IF(tblSalaries[[#This Row],[Years of Experience]]&lt;15,"&lt;15",IF(tblSalaries[[#This Row],[Years of Experience]]&lt;20,"&lt;20"," &gt;20"))))</f>
        <v>&lt;5</v>
      </c>
      <c r="R1859" s="14">
        <v>1842</v>
      </c>
      <c r="S1859" s="14">
        <f>VLOOKUP(tblSalaries[[#This Row],[clean Country]],Table3[[Country]:[GNI]],2,FALSE)</f>
        <v>3400</v>
      </c>
      <c r="T1859" s="18">
        <f>tblSalaries[[#This Row],[Salary in USD]]/tblSalaries[[#This Row],[PPP GNI]]</f>
        <v>0.94277205992343005</v>
      </c>
      <c r="U1859" s="27">
        <f>IF(ISNUMBER(VLOOKUP(tblSalaries[[#This Row],[clean Country]],calc!$B$22:$C$127,2,TRUE)),tblSalaries[[#This Row],[Salary in USD]],0.001)</f>
        <v>3205.4250037396623</v>
      </c>
    </row>
    <row r="1860" spans="2:21" ht="15" customHeight="1" x14ac:dyDescent="0.25">
      <c r="B1860" s="6" t="s">
        <v>3093</v>
      </c>
      <c r="C1860" s="7">
        <v>41057.703622685185</v>
      </c>
      <c r="D1860" s="8" t="s">
        <v>1242</v>
      </c>
      <c r="E1860" s="6">
        <v>180000</v>
      </c>
      <c r="F1860" s="6" t="s">
        <v>40</v>
      </c>
      <c r="G1860" s="9">
        <f>tblSalaries[[#This Row],[clean Salary (in local currency)]]*VLOOKUP(tblSalaries[[#This Row],[Currency]],tblXrate[],2,FALSE)</f>
        <v>3205.4250037396623</v>
      </c>
      <c r="H1860" s="6" t="s">
        <v>1243</v>
      </c>
      <c r="I1860" s="6" t="s">
        <v>20</v>
      </c>
      <c r="J1860" s="6" t="s">
        <v>8</v>
      </c>
      <c r="K1860" s="6" t="str">
        <f>VLOOKUP(tblSalaries[[#This Row],[Where do you work]],tblCountries[[Actual]:[Mapping]],2,FALSE)</f>
        <v>India</v>
      </c>
      <c r="L1860" s="6" t="str">
        <f>VLOOKUP(tblSalaries[[#This Row],[clean Country]],tblCountries[[Mapping]:[Region]],2,FALSE)</f>
        <v>Asia</v>
      </c>
      <c r="M1860" s="6">
        <f>VLOOKUP(tblSalaries[[#This Row],[clean Country]],tblCountries[[Mapping]:[geo_latitude]],3,FALSE)</f>
        <v>79.718824157759499</v>
      </c>
      <c r="N1860" s="6">
        <f>VLOOKUP(tblSalaries[[#This Row],[clean Country]],tblCountries[[Mapping]:[geo_latitude]],4,FALSE)</f>
        <v>22.134914550529199</v>
      </c>
      <c r="O1860" s="6" t="s">
        <v>13</v>
      </c>
      <c r="P1860" s="6">
        <v>3</v>
      </c>
      <c r="Q1860" s="6" t="str">
        <f>IF(tblSalaries[[#This Row],[Years of Experience]]&lt;5,"&lt;5",IF(tblSalaries[[#This Row],[Years of Experience]]&lt;10,"&lt;10",IF(tblSalaries[[#This Row],[Years of Experience]]&lt;15,"&lt;15",IF(tblSalaries[[#This Row],[Years of Experience]]&lt;20,"&lt;20"," &gt;20"))))</f>
        <v>&lt;5</v>
      </c>
      <c r="R1860" s="14">
        <v>1843</v>
      </c>
      <c r="S1860" s="14">
        <f>VLOOKUP(tblSalaries[[#This Row],[clean Country]],Table3[[Country]:[GNI]],2,FALSE)</f>
        <v>3400</v>
      </c>
      <c r="T1860" s="18">
        <f>tblSalaries[[#This Row],[Salary in USD]]/tblSalaries[[#This Row],[PPP GNI]]</f>
        <v>0.94277205992343005</v>
      </c>
      <c r="U1860" s="27">
        <f>IF(ISNUMBER(VLOOKUP(tblSalaries[[#This Row],[clean Country]],calc!$B$22:$C$127,2,TRUE)),tblSalaries[[#This Row],[Salary in USD]],0.001)</f>
        <v>3205.4250037396623</v>
      </c>
    </row>
    <row r="1861" spans="2:21" ht="15" customHeight="1" x14ac:dyDescent="0.25">
      <c r="B1861" s="6" t="s">
        <v>3518</v>
      </c>
      <c r="C1861" s="7">
        <v>41060.73233796296</v>
      </c>
      <c r="D1861" s="8" t="s">
        <v>1695</v>
      </c>
      <c r="E1861" s="6">
        <v>180000</v>
      </c>
      <c r="F1861" s="6" t="s">
        <v>40</v>
      </c>
      <c r="G1861" s="9">
        <f>tblSalaries[[#This Row],[clean Salary (in local currency)]]*VLOOKUP(tblSalaries[[#This Row],[Currency]],tblXrate[],2,FALSE)</f>
        <v>3205.4250037396623</v>
      </c>
      <c r="H1861" s="6" t="s">
        <v>1696</v>
      </c>
      <c r="I1861" s="6" t="s">
        <v>52</v>
      </c>
      <c r="J1861" s="6" t="s">
        <v>8</v>
      </c>
      <c r="K1861" s="6" t="str">
        <f>VLOOKUP(tblSalaries[[#This Row],[Where do you work]],tblCountries[[Actual]:[Mapping]],2,FALSE)</f>
        <v>India</v>
      </c>
      <c r="L1861" s="6" t="str">
        <f>VLOOKUP(tblSalaries[[#This Row],[clean Country]],tblCountries[[Mapping]:[Region]],2,FALSE)</f>
        <v>Asia</v>
      </c>
      <c r="M1861" s="6">
        <f>VLOOKUP(tblSalaries[[#This Row],[clean Country]],tblCountries[[Mapping]:[geo_latitude]],3,FALSE)</f>
        <v>79.718824157759499</v>
      </c>
      <c r="N1861" s="6">
        <f>VLOOKUP(tblSalaries[[#This Row],[clean Country]],tblCountries[[Mapping]:[geo_latitude]],4,FALSE)</f>
        <v>22.134914550529199</v>
      </c>
      <c r="O1861" s="6" t="s">
        <v>9</v>
      </c>
      <c r="P1861" s="6">
        <v>5</v>
      </c>
      <c r="Q1861" s="6" t="str">
        <f>IF(tblSalaries[[#This Row],[Years of Experience]]&lt;5,"&lt;5",IF(tblSalaries[[#This Row],[Years of Experience]]&lt;10,"&lt;10",IF(tblSalaries[[#This Row],[Years of Experience]]&lt;15,"&lt;15",IF(tblSalaries[[#This Row],[Years of Experience]]&lt;20,"&lt;20"," &gt;20"))))</f>
        <v>&lt;10</v>
      </c>
      <c r="R1861" s="14">
        <v>1844</v>
      </c>
      <c r="S1861" s="14">
        <f>VLOOKUP(tblSalaries[[#This Row],[clean Country]],Table3[[Country]:[GNI]],2,FALSE)</f>
        <v>3400</v>
      </c>
      <c r="T1861" s="18">
        <f>tblSalaries[[#This Row],[Salary in USD]]/tblSalaries[[#This Row],[PPP GNI]]</f>
        <v>0.94277205992343005</v>
      </c>
      <c r="U1861" s="27">
        <f>IF(ISNUMBER(VLOOKUP(tblSalaries[[#This Row],[clean Country]],calc!$B$22:$C$127,2,TRUE)),tblSalaries[[#This Row],[Salary in USD]],0.001)</f>
        <v>3205.4250037396623</v>
      </c>
    </row>
    <row r="1862" spans="2:21" ht="15" customHeight="1" x14ac:dyDescent="0.25">
      <c r="B1862" s="6" t="s">
        <v>3717</v>
      </c>
      <c r="C1862" s="7">
        <v>41068.580370370371</v>
      </c>
      <c r="D1862" s="8" t="s">
        <v>1874</v>
      </c>
      <c r="E1862" s="6">
        <v>180000</v>
      </c>
      <c r="F1862" s="6" t="s">
        <v>40</v>
      </c>
      <c r="G1862" s="9">
        <f>tblSalaries[[#This Row],[clean Salary (in local currency)]]*VLOOKUP(tblSalaries[[#This Row],[Currency]],tblXrate[],2,FALSE)</f>
        <v>3205.4250037396623</v>
      </c>
      <c r="H1862" s="6" t="s">
        <v>544</v>
      </c>
      <c r="I1862" s="6" t="s">
        <v>3999</v>
      </c>
      <c r="J1862" s="6" t="s">
        <v>8</v>
      </c>
      <c r="K1862" s="6" t="str">
        <f>VLOOKUP(tblSalaries[[#This Row],[Where do you work]],tblCountries[[Actual]:[Mapping]],2,FALSE)</f>
        <v>India</v>
      </c>
      <c r="L1862" s="6" t="str">
        <f>VLOOKUP(tblSalaries[[#This Row],[clean Country]],tblCountries[[Mapping]:[Region]],2,FALSE)</f>
        <v>Asia</v>
      </c>
      <c r="M1862" s="6">
        <f>VLOOKUP(tblSalaries[[#This Row],[clean Country]],tblCountries[[Mapping]:[geo_latitude]],3,FALSE)</f>
        <v>79.718824157759499</v>
      </c>
      <c r="N1862" s="6">
        <f>VLOOKUP(tblSalaries[[#This Row],[clean Country]],tblCountries[[Mapping]:[geo_latitude]],4,FALSE)</f>
        <v>22.134914550529199</v>
      </c>
      <c r="O1862" s="6" t="s">
        <v>9</v>
      </c>
      <c r="P1862" s="6">
        <v>2</v>
      </c>
      <c r="Q1862" s="6" t="str">
        <f>IF(tblSalaries[[#This Row],[Years of Experience]]&lt;5,"&lt;5",IF(tblSalaries[[#This Row],[Years of Experience]]&lt;10,"&lt;10",IF(tblSalaries[[#This Row],[Years of Experience]]&lt;15,"&lt;15",IF(tblSalaries[[#This Row],[Years of Experience]]&lt;20,"&lt;20"," &gt;20"))))</f>
        <v>&lt;5</v>
      </c>
      <c r="R1862" s="14">
        <v>1845</v>
      </c>
      <c r="S1862" s="14">
        <f>VLOOKUP(tblSalaries[[#This Row],[clean Country]],Table3[[Country]:[GNI]],2,FALSE)</f>
        <v>3400</v>
      </c>
      <c r="T1862" s="18">
        <f>tblSalaries[[#This Row],[Salary in USD]]/tblSalaries[[#This Row],[PPP GNI]]</f>
        <v>0.94277205992343005</v>
      </c>
      <c r="U1862" s="27">
        <f>IF(ISNUMBER(VLOOKUP(tblSalaries[[#This Row],[clean Country]],calc!$B$22:$C$127,2,TRUE)),tblSalaries[[#This Row],[Salary in USD]],0.001)</f>
        <v>3205.4250037396623</v>
      </c>
    </row>
    <row r="1863" spans="2:21" ht="15" customHeight="1" x14ac:dyDescent="0.25">
      <c r="B1863" s="6" t="s">
        <v>3884</v>
      </c>
      <c r="C1863" s="7">
        <v>41080.537453703706</v>
      </c>
      <c r="D1863" s="8">
        <v>180000</v>
      </c>
      <c r="E1863" s="6">
        <v>180000</v>
      </c>
      <c r="F1863" s="6" t="s">
        <v>40</v>
      </c>
      <c r="G1863" s="9">
        <f>tblSalaries[[#This Row],[clean Salary (in local currency)]]*VLOOKUP(tblSalaries[[#This Row],[Currency]],tblXrate[],2,FALSE)</f>
        <v>3205.4250037396623</v>
      </c>
      <c r="H1863" s="6" t="s">
        <v>2001</v>
      </c>
      <c r="I1863" s="6" t="s">
        <v>20</v>
      </c>
      <c r="J1863" s="6" t="s">
        <v>8</v>
      </c>
      <c r="K1863" s="6" t="str">
        <f>VLOOKUP(tblSalaries[[#This Row],[Where do you work]],tblCountries[[Actual]:[Mapping]],2,FALSE)</f>
        <v>India</v>
      </c>
      <c r="L1863" s="6" t="str">
        <f>VLOOKUP(tblSalaries[[#This Row],[clean Country]],tblCountries[[Mapping]:[Region]],2,FALSE)</f>
        <v>Asia</v>
      </c>
      <c r="M1863" s="6">
        <f>VLOOKUP(tblSalaries[[#This Row],[clean Country]],tblCountries[[Mapping]:[geo_latitude]],3,FALSE)</f>
        <v>79.718824157759499</v>
      </c>
      <c r="N1863" s="6">
        <f>VLOOKUP(tblSalaries[[#This Row],[clean Country]],tblCountries[[Mapping]:[geo_latitude]],4,FALSE)</f>
        <v>22.134914550529199</v>
      </c>
      <c r="O1863" s="6" t="s">
        <v>9</v>
      </c>
      <c r="P1863" s="6">
        <v>3</v>
      </c>
      <c r="Q1863" s="6" t="str">
        <f>IF(tblSalaries[[#This Row],[Years of Experience]]&lt;5,"&lt;5",IF(tblSalaries[[#This Row],[Years of Experience]]&lt;10,"&lt;10",IF(tblSalaries[[#This Row],[Years of Experience]]&lt;15,"&lt;15",IF(tblSalaries[[#This Row],[Years of Experience]]&lt;20,"&lt;20"," &gt;20"))))</f>
        <v>&lt;5</v>
      </c>
      <c r="R1863" s="14">
        <v>1846</v>
      </c>
      <c r="S1863" s="14">
        <f>VLOOKUP(tblSalaries[[#This Row],[clean Country]],Table3[[Country]:[GNI]],2,FALSE)</f>
        <v>3400</v>
      </c>
      <c r="T1863" s="18">
        <f>tblSalaries[[#This Row],[Salary in USD]]/tblSalaries[[#This Row],[PPP GNI]]</f>
        <v>0.94277205992343005</v>
      </c>
      <c r="U1863" s="27">
        <f>IF(ISNUMBER(VLOOKUP(tblSalaries[[#This Row],[clean Country]],calc!$B$22:$C$127,2,TRUE)),tblSalaries[[#This Row],[Salary in USD]],0.001)</f>
        <v>3205.4250037396623</v>
      </c>
    </row>
    <row r="1864" spans="2:21" ht="15" customHeight="1" x14ac:dyDescent="0.25">
      <c r="B1864" s="6" t="s">
        <v>3455</v>
      </c>
      <c r="C1864" s="7">
        <v>41059.782835648148</v>
      </c>
      <c r="D1864" s="8" t="s">
        <v>1635</v>
      </c>
      <c r="E1864" s="6">
        <v>3200</v>
      </c>
      <c r="F1864" s="6" t="s">
        <v>6</v>
      </c>
      <c r="G1864" s="9">
        <f>tblSalaries[[#This Row],[clean Salary (in local currency)]]*VLOOKUP(tblSalaries[[#This Row],[Currency]],tblXrate[],2,FALSE)</f>
        <v>3200</v>
      </c>
      <c r="H1864" s="6" t="s">
        <v>1636</v>
      </c>
      <c r="I1864" s="6" t="s">
        <v>52</v>
      </c>
      <c r="J1864" s="6" t="s">
        <v>8</v>
      </c>
      <c r="K1864" s="6" t="str">
        <f>VLOOKUP(tblSalaries[[#This Row],[Where do you work]],tblCountries[[Actual]:[Mapping]],2,FALSE)</f>
        <v>India</v>
      </c>
      <c r="L1864" s="6" t="str">
        <f>VLOOKUP(tblSalaries[[#This Row],[clean Country]],tblCountries[[Mapping]:[Region]],2,FALSE)</f>
        <v>Asia</v>
      </c>
      <c r="M1864" s="6">
        <f>VLOOKUP(tblSalaries[[#This Row],[clean Country]],tblCountries[[Mapping]:[geo_latitude]],3,FALSE)</f>
        <v>79.718824157759499</v>
      </c>
      <c r="N1864" s="6">
        <f>VLOOKUP(tblSalaries[[#This Row],[clean Country]],tblCountries[[Mapping]:[geo_latitude]],4,FALSE)</f>
        <v>22.134914550529199</v>
      </c>
      <c r="O1864" s="6" t="s">
        <v>13</v>
      </c>
      <c r="P1864" s="6">
        <v>19</v>
      </c>
      <c r="Q1864" s="6" t="str">
        <f>IF(tblSalaries[[#This Row],[Years of Experience]]&lt;5,"&lt;5",IF(tblSalaries[[#This Row],[Years of Experience]]&lt;10,"&lt;10",IF(tblSalaries[[#This Row],[Years of Experience]]&lt;15,"&lt;15",IF(tblSalaries[[#This Row],[Years of Experience]]&lt;20,"&lt;20"," &gt;20"))))</f>
        <v>&lt;20</v>
      </c>
      <c r="R1864" s="14">
        <v>1847</v>
      </c>
      <c r="S1864" s="14">
        <f>VLOOKUP(tblSalaries[[#This Row],[clean Country]],Table3[[Country]:[GNI]],2,FALSE)</f>
        <v>3400</v>
      </c>
      <c r="T1864" s="18">
        <f>tblSalaries[[#This Row],[Salary in USD]]/tblSalaries[[#This Row],[PPP GNI]]</f>
        <v>0.94117647058823528</v>
      </c>
      <c r="U1864" s="27">
        <f>IF(ISNUMBER(VLOOKUP(tblSalaries[[#This Row],[clean Country]],calc!$B$22:$C$127,2,TRUE)),tblSalaries[[#This Row],[Salary in USD]],0.001)</f>
        <v>3200</v>
      </c>
    </row>
    <row r="1865" spans="2:21" ht="15" customHeight="1" x14ac:dyDescent="0.25">
      <c r="B1865" s="6" t="s">
        <v>3009</v>
      </c>
      <c r="C1865" s="7">
        <v>41057.522361111114</v>
      </c>
      <c r="D1865" s="8">
        <v>300000</v>
      </c>
      <c r="E1865" s="6">
        <v>300000</v>
      </c>
      <c r="F1865" s="6" t="s">
        <v>32</v>
      </c>
      <c r="G1865" s="9">
        <f>tblSalaries[[#This Row],[clean Salary (in local currency)]]*VLOOKUP(tblSalaries[[#This Row],[Currency]],tblXrate[],2,FALSE)</f>
        <v>3184.2266150397395</v>
      </c>
      <c r="H1865" s="6" t="s">
        <v>897</v>
      </c>
      <c r="I1865" s="6" t="s">
        <v>52</v>
      </c>
      <c r="J1865" s="6" t="s">
        <v>17</v>
      </c>
      <c r="K1865" s="6" t="str">
        <f>VLOOKUP(tblSalaries[[#This Row],[Where do you work]],tblCountries[[Actual]:[Mapping]],2,FALSE)</f>
        <v>Pakistan</v>
      </c>
      <c r="L1865" s="6" t="str">
        <f>VLOOKUP(tblSalaries[[#This Row],[clean Country]],tblCountries[[Mapping]:[Region]],2,FALSE)</f>
        <v>Asia</v>
      </c>
      <c r="M1865" s="6">
        <f>VLOOKUP(tblSalaries[[#This Row],[clean Country]],tblCountries[[Mapping]:[geo_latitude]],3,FALSE)</f>
        <v>71.247499000000005</v>
      </c>
      <c r="N1865" s="6">
        <f>VLOOKUP(tblSalaries[[#This Row],[clean Country]],tblCountries[[Mapping]:[geo_latitude]],4,FALSE)</f>
        <v>30.3308401</v>
      </c>
      <c r="O1865" s="6" t="s">
        <v>9</v>
      </c>
      <c r="P1865" s="6">
        <v>4</v>
      </c>
      <c r="Q1865" s="6" t="str">
        <f>IF(tblSalaries[[#This Row],[Years of Experience]]&lt;5,"&lt;5",IF(tblSalaries[[#This Row],[Years of Experience]]&lt;10,"&lt;10",IF(tblSalaries[[#This Row],[Years of Experience]]&lt;15,"&lt;15",IF(tblSalaries[[#This Row],[Years of Experience]]&lt;20,"&lt;20"," &gt;20"))))</f>
        <v>&lt;5</v>
      </c>
      <c r="R1865" s="14">
        <v>1848</v>
      </c>
      <c r="S1865" s="14">
        <f>VLOOKUP(tblSalaries[[#This Row],[clean Country]],Table3[[Country]:[GNI]],2,FALSE)</f>
        <v>2790</v>
      </c>
      <c r="T1865" s="18">
        <f>tblSalaries[[#This Row],[Salary in USD]]/tblSalaries[[#This Row],[PPP GNI]]</f>
        <v>1.1412998620214121</v>
      </c>
      <c r="U1865" s="27">
        <f>IF(ISNUMBER(VLOOKUP(tblSalaries[[#This Row],[clean Country]],calc!$B$22:$C$127,2,TRUE)),tblSalaries[[#This Row],[Salary in USD]],0.001)</f>
        <v>3184.2266150397395</v>
      </c>
    </row>
    <row r="1866" spans="2:21" ht="15" customHeight="1" x14ac:dyDescent="0.25">
      <c r="B1866" s="6" t="s">
        <v>2802</v>
      </c>
      <c r="C1866" s="7">
        <v>41055.914305555554</v>
      </c>
      <c r="D1866" s="8">
        <v>170000</v>
      </c>
      <c r="E1866" s="6">
        <v>170000</v>
      </c>
      <c r="F1866" s="6" t="s">
        <v>40</v>
      </c>
      <c r="G1866" s="9">
        <f>tblSalaries[[#This Row],[clean Salary (in local currency)]]*VLOOKUP(tblSalaries[[#This Row],[Currency]],tblXrate[],2,FALSE)</f>
        <v>3027.3458368652364</v>
      </c>
      <c r="H1866" s="6" t="s">
        <v>931</v>
      </c>
      <c r="I1866" s="6" t="s">
        <v>3999</v>
      </c>
      <c r="J1866" s="6" t="s">
        <v>8</v>
      </c>
      <c r="K1866" s="6" t="str">
        <f>VLOOKUP(tblSalaries[[#This Row],[Where do you work]],tblCountries[[Actual]:[Mapping]],2,FALSE)</f>
        <v>India</v>
      </c>
      <c r="L1866" s="6" t="str">
        <f>VLOOKUP(tblSalaries[[#This Row],[clean Country]],tblCountries[[Mapping]:[Region]],2,FALSE)</f>
        <v>Asia</v>
      </c>
      <c r="M1866" s="6">
        <f>VLOOKUP(tblSalaries[[#This Row],[clean Country]],tblCountries[[Mapping]:[geo_latitude]],3,FALSE)</f>
        <v>79.718824157759499</v>
      </c>
      <c r="N1866" s="6">
        <f>VLOOKUP(tblSalaries[[#This Row],[clean Country]],tblCountries[[Mapping]:[geo_latitude]],4,FALSE)</f>
        <v>22.134914550529199</v>
      </c>
      <c r="O1866" s="6" t="s">
        <v>9</v>
      </c>
      <c r="P1866" s="6">
        <v>2</v>
      </c>
      <c r="Q1866" s="6" t="str">
        <f>IF(tblSalaries[[#This Row],[Years of Experience]]&lt;5,"&lt;5",IF(tblSalaries[[#This Row],[Years of Experience]]&lt;10,"&lt;10",IF(tblSalaries[[#This Row],[Years of Experience]]&lt;15,"&lt;15",IF(tblSalaries[[#This Row],[Years of Experience]]&lt;20,"&lt;20"," &gt;20"))))</f>
        <v>&lt;5</v>
      </c>
      <c r="R1866" s="14">
        <v>1849</v>
      </c>
      <c r="S1866" s="14">
        <f>VLOOKUP(tblSalaries[[#This Row],[clean Country]],Table3[[Country]:[GNI]],2,FALSE)</f>
        <v>3400</v>
      </c>
      <c r="T1866" s="18">
        <f>tblSalaries[[#This Row],[Salary in USD]]/tblSalaries[[#This Row],[PPP GNI]]</f>
        <v>0.89039583437212833</v>
      </c>
      <c r="U1866" s="27">
        <f>IF(ISNUMBER(VLOOKUP(tblSalaries[[#This Row],[clean Country]],calc!$B$22:$C$127,2,TRUE)),tblSalaries[[#This Row],[Salary in USD]],0.001)</f>
        <v>3027.3458368652364</v>
      </c>
    </row>
    <row r="1867" spans="2:21" ht="15" customHeight="1" x14ac:dyDescent="0.25">
      <c r="B1867" s="6" t="s">
        <v>2688</v>
      </c>
      <c r="C1867" s="7">
        <v>41055.561944444446</v>
      </c>
      <c r="D1867" s="8" t="s">
        <v>797</v>
      </c>
      <c r="E1867" s="6">
        <v>3000</v>
      </c>
      <c r="F1867" s="6" t="s">
        <v>6</v>
      </c>
      <c r="G1867" s="9">
        <f>tblSalaries[[#This Row],[clean Salary (in local currency)]]*VLOOKUP(tblSalaries[[#This Row],[Currency]],tblXrate[],2,FALSE)</f>
        <v>3000</v>
      </c>
      <c r="H1867" s="6" t="s">
        <v>798</v>
      </c>
      <c r="I1867" s="6" t="s">
        <v>356</v>
      </c>
      <c r="J1867" s="6" t="s">
        <v>799</v>
      </c>
      <c r="K1867" s="6" t="str">
        <f>VLOOKUP(tblSalaries[[#This Row],[Where do you work]],tblCountries[[Actual]:[Mapping]],2,FALSE)</f>
        <v>Cambodia</v>
      </c>
      <c r="L1867" s="6" t="str">
        <f>VLOOKUP(tblSalaries[[#This Row],[clean Country]],tblCountries[[Mapping]:[Region]],2,FALSE)</f>
        <v>Asia</v>
      </c>
      <c r="M1867" s="6">
        <f>VLOOKUP(tblSalaries[[#This Row],[clean Country]],tblCountries[[Mapping]:[geo_latitude]],3,FALSE)</f>
        <v>104.870809724956</v>
      </c>
      <c r="N1867" s="6">
        <f>VLOOKUP(tblSalaries[[#This Row],[clean Country]],tblCountries[[Mapping]:[geo_latitude]],4,FALSE)</f>
        <v>12.648096082963299</v>
      </c>
      <c r="O1867" s="6" t="s">
        <v>18</v>
      </c>
      <c r="P1867" s="6">
        <v>2</v>
      </c>
      <c r="Q1867" s="6" t="str">
        <f>IF(tblSalaries[[#This Row],[Years of Experience]]&lt;5,"&lt;5",IF(tblSalaries[[#This Row],[Years of Experience]]&lt;10,"&lt;10",IF(tblSalaries[[#This Row],[Years of Experience]]&lt;15,"&lt;15",IF(tblSalaries[[#This Row],[Years of Experience]]&lt;20,"&lt;20"," &gt;20"))))</f>
        <v>&lt;5</v>
      </c>
      <c r="R1867" s="14">
        <v>1850</v>
      </c>
      <c r="S1867" s="14">
        <f>VLOOKUP(tblSalaries[[#This Row],[clean Country]],Table3[[Country]:[GNI]],2,FALSE)</f>
        <v>2080</v>
      </c>
      <c r="T1867" s="18">
        <f>tblSalaries[[#This Row],[Salary in USD]]/tblSalaries[[#This Row],[PPP GNI]]</f>
        <v>1.4423076923076923</v>
      </c>
      <c r="U1867" s="27">
        <f>IF(ISNUMBER(VLOOKUP(tblSalaries[[#This Row],[clean Country]],calc!$B$22:$C$127,2,TRUE)),tblSalaries[[#This Row],[Salary in USD]],0.001)</f>
        <v>3000</v>
      </c>
    </row>
    <row r="1868" spans="2:21" ht="15" customHeight="1" x14ac:dyDescent="0.25">
      <c r="B1868" s="6" t="s">
        <v>2849</v>
      </c>
      <c r="C1868" s="7">
        <v>41056.151064814818</v>
      </c>
      <c r="D1868" s="8" t="s">
        <v>797</v>
      </c>
      <c r="E1868" s="6">
        <v>3000</v>
      </c>
      <c r="F1868" s="6" t="s">
        <v>6</v>
      </c>
      <c r="G1868" s="9">
        <f>tblSalaries[[#This Row],[clean Salary (in local currency)]]*VLOOKUP(tblSalaries[[#This Row],[Currency]],tblXrate[],2,FALSE)</f>
        <v>3000</v>
      </c>
      <c r="H1868" s="6" t="s">
        <v>130</v>
      </c>
      <c r="I1868" s="6" t="s">
        <v>20</v>
      </c>
      <c r="J1868" s="6" t="s">
        <v>17</v>
      </c>
      <c r="K1868" s="6" t="str">
        <f>VLOOKUP(tblSalaries[[#This Row],[Where do you work]],tblCountries[[Actual]:[Mapping]],2,FALSE)</f>
        <v>Pakistan</v>
      </c>
      <c r="L1868" s="6" t="str">
        <f>VLOOKUP(tblSalaries[[#This Row],[clean Country]],tblCountries[[Mapping]:[Region]],2,FALSE)</f>
        <v>Asia</v>
      </c>
      <c r="M1868" s="6">
        <f>VLOOKUP(tblSalaries[[#This Row],[clean Country]],tblCountries[[Mapping]:[geo_latitude]],3,FALSE)</f>
        <v>71.247499000000005</v>
      </c>
      <c r="N1868" s="6">
        <f>VLOOKUP(tblSalaries[[#This Row],[clean Country]],tblCountries[[Mapping]:[geo_latitude]],4,FALSE)</f>
        <v>30.3308401</v>
      </c>
      <c r="O1868" s="6" t="s">
        <v>18</v>
      </c>
      <c r="P1868" s="6">
        <v>2</v>
      </c>
      <c r="Q1868" s="6" t="str">
        <f>IF(tblSalaries[[#This Row],[Years of Experience]]&lt;5,"&lt;5",IF(tblSalaries[[#This Row],[Years of Experience]]&lt;10,"&lt;10",IF(tblSalaries[[#This Row],[Years of Experience]]&lt;15,"&lt;15",IF(tblSalaries[[#This Row],[Years of Experience]]&lt;20,"&lt;20"," &gt;20"))))</f>
        <v>&lt;5</v>
      </c>
      <c r="R1868" s="14">
        <v>1851</v>
      </c>
      <c r="S1868" s="14">
        <f>VLOOKUP(tblSalaries[[#This Row],[clean Country]],Table3[[Country]:[GNI]],2,FALSE)</f>
        <v>2790</v>
      </c>
      <c r="T1868" s="18">
        <f>tblSalaries[[#This Row],[Salary in USD]]/tblSalaries[[#This Row],[PPP GNI]]</f>
        <v>1.075268817204301</v>
      </c>
      <c r="U1868" s="27">
        <f>IF(ISNUMBER(VLOOKUP(tblSalaries[[#This Row],[clean Country]],calc!$B$22:$C$127,2,TRUE)),tblSalaries[[#This Row],[Salary in USD]],0.001)</f>
        <v>3000</v>
      </c>
    </row>
    <row r="1869" spans="2:21" ht="15" customHeight="1" x14ac:dyDescent="0.25">
      <c r="B1869" s="6" t="s">
        <v>3293</v>
      </c>
      <c r="C1869" s="7">
        <v>41058.638020833336</v>
      </c>
      <c r="D1869" s="8">
        <v>250</v>
      </c>
      <c r="E1869" s="6">
        <v>3000</v>
      </c>
      <c r="F1869" s="6" t="s">
        <v>6</v>
      </c>
      <c r="G1869" s="9">
        <f>tblSalaries[[#This Row],[clean Salary (in local currency)]]*VLOOKUP(tblSalaries[[#This Row],[Currency]],tblXrate[],2,FALSE)</f>
        <v>3000</v>
      </c>
      <c r="H1869" s="6" t="s">
        <v>1476</v>
      </c>
      <c r="I1869" s="6" t="s">
        <v>310</v>
      </c>
      <c r="J1869" s="6" t="s">
        <v>1477</v>
      </c>
      <c r="K1869" s="6" t="str">
        <f>VLOOKUP(tblSalaries[[#This Row],[Where do you work]],tblCountries[[Actual]:[Mapping]],2,FALSE)</f>
        <v>Sri Lanka</v>
      </c>
      <c r="L1869" s="6" t="str">
        <f>VLOOKUP(tblSalaries[[#This Row],[clean Country]],tblCountries[[Mapping]:[Region]],2,FALSE)</f>
        <v>Asia</v>
      </c>
      <c r="M1869" s="6">
        <f>VLOOKUP(tblSalaries[[#This Row],[clean Country]],tblCountries[[Mapping]:[geo_latitude]],3,FALSE)</f>
        <v>80.833844200000001</v>
      </c>
      <c r="N1869" s="6">
        <f>VLOOKUP(tblSalaries[[#This Row],[clean Country]],tblCountries[[Mapping]:[geo_latitude]],4,FALSE)</f>
        <v>7.9090562000000002</v>
      </c>
      <c r="O1869" s="6" t="s">
        <v>9</v>
      </c>
      <c r="P1869" s="6">
        <v>2</v>
      </c>
      <c r="Q1869" s="6" t="str">
        <f>IF(tblSalaries[[#This Row],[Years of Experience]]&lt;5,"&lt;5",IF(tblSalaries[[#This Row],[Years of Experience]]&lt;10,"&lt;10",IF(tblSalaries[[#This Row],[Years of Experience]]&lt;15,"&lt;15",IF(tblSalaries[[#This Row],[Years of Experience]]&lt;20,"&lt;20"," &gt;20"))))</f>
        <v>&lt;5</v>
      </c>
      <c r="R1869" s="14">
        <v>1852</v>
      </c>
      <c r="S1869" s="14">
        <f>VLOOKUP(tblSalaries[[#This Row],[clean Country]],Table3[[Country]:[GNI]],2,FALSE)</f>
        <v>5010</v>
      </c>
      <c r="T1869" s="18">
        <f>tblSalaries[[#This Row],[Salary in USD]]/tblSalaries[[#This Row],[PPP GNI]]</f>
        <v>0.59880239520958078</v>
      </c>
      <c r="U1869" s="27">
        <f>IF(ISNUMBER(VLOOKUP(tblSalaries[[#This Row],[clean Country]],calc!$B$22:$C$127,2,TRUE)),tblSalaries[[#This Row],[Salary in USD]],0.001)</f>
        <v>3000</v>
      </c>
    </row>
    <row r="1870" spans="2:21" ht="15" customHeight="1" x14ac:dyDescent="0.25">
      <c r="B1870" s="6" t="s">
        <v>3756</v>
      </c>
      <c r="C1870" s="7">
        <v>41071.819988425923</v>
      </c>
      <c r="D1870" s="8" t="s">
        <v>797</v>
      </c>
      <c r="E1870" s="6">
        <v>3000</v>
      </c>
      <c r="F1870" s="6" t="s">
        <v>6</v>
      </c>
      <c r="G1870" s="9">
        <f>tblSalaries[[#This Row],[clean Salary (in local currency)]]*VLOOKUP(tblSalaries[[#This Row],[Currency]],tblXrate[],2,FALSE)</f>
        <v>3000</v>
      </c>
      <c r="H1870" s="6" t="s">
        <v>725</v>
      </c>
      <c r="I1870" s="6" t="s">
        <v>20</v>
      </c>
      <c r="J1870" s="6" t="s">
        <v>425</v>
      </c>
      <c r="K1870" s="6" t="str">
        <f>VLOOKUP(tblSalaries[[#This Row],[Where do you work]],tblCountries[[Actual]:[Mapping]],2,FALSE)</f>
        <v>Bangladesh</v>
      </c>
      <c r="L1870" s="6" t="str">
        <f>VLOOKUP(tblSalaries[[#This Row],[clean Country]],tblCountries[[Mapping]:[Region]],2,FALSE)</f>
        <v>Asia</v>
      </c>
      <c r="M1870" s="6">
        <f>VLOOKUP(tblSalaries[[#This Row],[clean Country]],tblCountries[[Mapping]:[geo_latitude]],3,FALSE)</f>
        <v>90.326292725326695</v>
      </c>
      <c r="N1870" s="6">
        <f>VLOOKUP(tblSalaries[[#This Row],[clean Country]],tblCountries[[Mapping]:[geo_latitude]],4,FALSE)</f>
        <v>23.664597176175199</v>
      </c>
      <c r="O1870" s="6" t="s">
        <v>25</v>
      </c>
      <c r="P1870" s="6">
        <v>12</v>
      </c>
      <c r="Q1870" s="6" t="str">
        <f>IF(tblSalaries[[#This Row],[Years of Experience]]&lt;5,"&lt;5",IF(tblSalaries[[#This Row],[Years of Experience]]&lt;10,"&lt;10",IF(tblSalaries[[#This Row],[Years of Experience]]&lt;15,"&lt;15",IF(tblSalaries[[#This Row],[Years of Experience]]&lt;20,"&lt;20"," &gt;20"))))</f>
        <v>&lt;15</v>
      </c>
      <c r="R1870" s="14">
        <v>1853</v>
      </c>
      <c r="S1870" s="14">
        <f>VLOOKUP(tblSalaries[[#This Row],[clean Country]],Table3[[Country]:[GNI]],2,FALSE)</f>
        <v>1810</v>
      </c>
      <c r="T1870" s="18">
        <f>tblSalaries[[#This Row],[Salary in USD]]/tblSalaries[[#This Row],[PPP GNI]]</f>
        <v>1.6574585635359116</v>
      </c>
      <c r="U1870" s="27">
        <f>IF(ISNUMBER(VLOOKUP(tblSalaries[[#This Row],[clean Country]],calc!$B$22:$C$127,2,TRUE)),tblSalaries[[#This Row],[Salary in USD]],0.001)</f>
        <v>3000</v>
      </c>
    </row>
    <row r="1871" spans="2:21" ht="15" customHeight="1" x14ac:dyDescent="0.25">
      <c r="B1871" s="6" t="s">
        <v>3866</v>
      </c>
      <c r="C1871" s="7">
        <v>41079.709467592591</v>
      </c>
      <c r="D1871" s="8" t="s">
        <v>1988</v>
      </c>
      <c r="E1871" s="6">
        <v>52224</v>
      </c>
      <c r="F1871" s="6" t="s">
        <v>1989</v>
      </c>
      <c r="G1871" s="9">
        <f>tblSalaries[[#This Row],[clean Salary (in local currency)]]*VLOOKUP(tblSalaries[[#This Row],[Currency]],tblXrate[],2,FALSE)</f>
        <v>2953.8461538461538</v>
      </c>
      <c r="H1871" s="6" t="s">
        <v>1990</v>
      </c>
      <c r="I1871" s="6" t="s">
        <v>3999</v>
      </c>
      <c r="J1871" s="6" t="s">
        <v>1991</v>
      </c>
      <c r="K1871" s="6" t="str">
        <f>VLOOKUP(tblSalaries[[#This Row],[Where do you work]],tblCountries[[Actual]:[Mapping]],2,FALSE)</f>
        <v>Ethiopia</v>
      </c>
      <c r="L1871" s="6" t="str">
        <f>VLOOKUP(tblSalaries[[#This Row],[clean Country]],tblCountries[[Mapping]:[Region]],2,FALSE)</f>
        <v>Africa</v>
      </c>
      <c r="M1871" s="6">
        <f>VLOOKUP(tblSalaries[[#This Row],[clean Country]],tblCountries[[Mapping]:[geo_latitude]],3,FALSE)</f>
        <v>39.630622963148902</v>
      </c>
      <c r="N1871" s="6">
        <f>VLOOKUP(tblSalaries[[#This Row],[clean Country]],tblCountries[[Mapping]:[geo_latitude]],4,FALSE)</f>
        <v>8.6330684533992201</v>
      </c>
      <c r="O1871" s="6" t="s">
        <v>9</v>
      </c>
      <c r="P1871" s="6">
        <v>3</v>
      </c>
      <c r="Q1871" s="6" t="str">
        <f>IF(tblSalaries[[#This Row],[Years of Experience]]&lt;5,"&lt;5",IF(tblSalaries[[#This Row],[Years of Experience]]&lt;10,"&lt;10",IF(tblSalaries[[#This Row],[Years of Experience]]&lt;15,"&lt;15",IF(tblSalaries[[#This Row],[Years of Experience]]&lt;20,"&lt;20"," &gt;20"))))</f>
        <v>&lt;5</v>
      </c>
      <c r="R1871" s="14">
        <v>1854</v>
      </c>
      <c r="S1871" s="14">
        <f>VLOOKUP(tblSalaries[[#This Row],[clean Country]],Table3[[Country]:[GNI]],2,FALSE)</f>
        <v>1040</v>
      </c>
      <c r="T1871" s="18">
        <f>tblSalaries[[#This Row],[Salary in USD]]/tblSalaries[[#This Row],[PPP GNI]]</f>
        <v>2.8402366863905324</v>
      </c>
      <c r="U1871" s="27">
        <f>IF(ISNUMBER(VLOOKUP(tblSalaries[[#This Row],[clean Country]],calc!$B$22:$C$127,2,TRUE)),tblSalaries[[#This Row],[Salary in USD]],0.001)</f>
        <v>2953.8461538461538</v>
      </c>
    </row>
    <row r="1872" spans="2:21" ht="15" customHeight="1" x14ac:dyDescent="0.25">
      <c r="B1872" s="6" t="s">
        <v>2654</v>
      </c>
      <c r="C1872" s="7">
        <v>41055.519571759258</v>
      </c>
      <c r="D1872" s="8" t="s">
        <v>760</v>
      </c>
      <c r="E1872" s="6">
        <v>165000</v>
      </c>
      <c r="F1872" s="6" t="s">
        <v>40</v>
      </c>
      <c r="G1872" s="9">
        <f>tblSalaries[[#This Row],[clean Salary (in local currency)]]*VLOOKUP(tblSalaries[[#This Row],[Currency]],tblXrate[],2,FALSE)</f>
        <v>2938.3062534280239</v>
      </c>
      <c r="H1872" s="6" t="s">
        <v>761</v>
      </c>
      <c r="I1872" s="6" t="s">
        <v>52</v>
      </c>
      <c r="J1872" s="6" t="s">
        <v>8</v>
      </c>
      <c r="K1872" s="6" t="str">
        <f>VLOOKUP(tblSalaries[[#This Row],[Where do you work]],tblCountries[[Actual]:[Mapping]],2,FALSE)</f>
        <v>India</v>
      </c>
      <c r="L1872" s="6" t="str">
        <f>VLOOKUP(tblSalaries[[#This Row],[clean Country]],tblCountries[[Mapping]:[Region]],2,FALSE)</f>
        <v>Asia</v>
      </c>
      <c r="M1872" s="6">
        <f>VLOOKUP(tblSalaries[[#This Row],[clean Country]],tblCountries[[Mapping]:[geo_latitude]],3,FALSE)</f>
        <v>79.718824157759499</v>
      </c>
      <c r="N1872" s="6">
        <f>VLOOKUP(tblSalaries[[#This Row],[clean Country]],tblCountries[[Mapping]:[geo_latitude]],4,FALSE)</f>
        <v>22.134914550529199</v>
      </c>
      <c r="O1872" s="6" t="s">
        <v>13</v>
      </c>
      <c r="P1872" s="6">
        <v>11</v>
      </c>
      <c r="Q1872" s="6" t="str">
        <f>IF(tblSalaries[[#This Row],[Years of Experience]]&lt;5,"&lt;5",IF(tblSalaries[[#This Row],[Years of Experience]]&lt;10,"&lt;10",IF(tblSalaries[[#This Row],[Years of Experience]]&lt;15,"&lt;15",IF(tblSalaries[[#This Row],[Years of Experience]]&lt;20,"&lt;20"," &gt;20"))))</f>
        <v>&lt;15</v>
      </c>
      <c r="R1872" s="14">
        <v>1855</v>
      </c>
      <c r="S1872" s="14">
        <f>VLOOKUP(tblSalaries[[#This Row],[clean Country]],Table3[[Country]:[GNI]],2,FALSE)</f>
        <v>3400</v>
      </c>
      <c r="T1872" s="18">
        <f>tblSalaries[[#This Row],[Salary in USD]]/tblSalaries[[#This Row],[PPP GNI]]</f>
        <v>0.86420772159647763</v>
      </c>
      <c r="U1872" s="27">
        <f>IF(ISNUMBER(VLOOKUP(tblSalaries[[#This Row],[clean Country]],calc!$B$22:$C$127,2,TRUE)),tblSalaries[[#This Row],[Salary in USD]],0.001)</f>
        <v>2938.3062534280239</v>
      </c>
    </row>
    <row r="1873" spans="2:21" ht="15" customHeight="1" x14ac:dyDescent="0.25">
      <c r="B1873" s="6" t="s">
        <v>2615</v>
      </c>
      <c r="C1873" s="7">
        <v>41055.458090277774</v>
      </c>
      <c r="D1873" s="8" t="s">
        <v>720</v>
      </c>
      <c r="E1873" s="6">
        <v>160000</v>
      </c>
      <c r="F1873" s="6" t="s">
        <v>40</v>
      </c>
      <c r="G1873" s="9">
        <f>tblSalaries[[#This Row],[clean Salary (in local currency)]]*VLOOKUP(tblSalaries[[#This Row],[Currency]],tblXrate[],2,FALSE)</f>
        <v>2849.2666699908109</v>
      </c>
      <c r="H1873" s="6" t="s">
        <v>721</v>
      </c>
      <c r="I1873" s="6" t="s">
        <v>3999</v>
      </c>
      <c r="J1873" s="6" t="s">
        <v>8</v>
      </c>
      <c r="K1873" s="6" t="str">
        <f>VLOOKUP(tblSalaries[[#This Row],[Where do you work]],tblCountries[[Actual]:[Mapping]],2,FALSE)</f>
        <v>India</v>
      </c>
      <c r="L1873" s="6" t="str">
        <f>VLOOKUP(tblSalaries[[#This Row],[clean Country]],tblCountries[[Mapping]:[Region]],2,FALSE)</f>
        <v>Asia</v>
      </c>
      <c r="M1873" s="6">
        <f>VLOOKUP(tblSalaries[[#This Row],[clean Country]],tblCountries[[Mapping]:[geo_latitude]],3,FALSE)</f>
        <v>79.718824157759499</v>
      </c>
      <c r="N1873" s="6">
        <f>VLOOKUP(tblSalaries[[#This Row],[clean Country]],tblCountries[[Mapping]:[geo_latitude]],4,FALSE)</f>
        <v>22.134914550529199</v>
      </c>
      <c r="O1873" s="6" t="s">
        <v>13</v>
      </c>
      <c r="P1873" s="6">
        <v>3</v>
      </c>
      <c r="Q1873" s="6" t="str">
        <f>IF(tblSalaries[[#This Row],[Years of Experience]]&lt;5,"&lt;5",IF(tblSalaries[[#This Row],[Years of Experience]]&lt;10,"&lt;10",IF(tblSalaries[[#This Row],[Years of Experience]]&lt;15,"&lt;15",IF(tblSalaries[[#This Row],[Years of Experience]]&lt;20,"&lt;20"," &gt;20"))))</f>
        <v>&lt;5</v>
      </c>
      <c r="R1873" s="14">
        <v>1856</v>
      </c>
      <c r="S1873" s="14">
        <f>VLOOKUP(tblSalaries[[#This Row],[clean Country]],Table3[[Country]:[GNI]],2,FALSE)</f>
        <v>3400</v>
      </c>
      <c r="T1873" s="18">
        <f>tblSalaries[[#This Row],[Salary in USD]]/tblSalaries[[#This Row],[PPP GNI]]</f>
        <v>0.83801960882082671</v>
      </c>
      <c r="U1873" s="27">
        <f>IF(ISNUMBER(VLOOKUP(tblSalaries[[#This Row],[clean Country]],calc!$B$22:$C$127,2,TRUE)),tblSalaries[[#This Row],[Salary in USD]],0.001)</f>
        <v>2849.2666699908109</v>
      </c>
    </row>
    <row r="1874" spans="2:21" ht="15" customHeight="1" x14ac:dyDescent="0.25">
      <c r="B1874" s="6" t="s">
        <v>3113</v>
      </c>
      <c r="C1874" s="7">
        <v>41057.753622685188</v>
      </c>
      <c r="D1874" s="8">
        <v>150252</v>
      </c>
      <c r="E1874" s="6">
        <v>150252</v>
      </c>
      <c r="F1874" s="6" t="s">
        <v>40</v>
      </c>
      <c r="G1874" s="9">
        <f>tblSalaries[[#This Row],[clean Salary (in local currency)]]*VLOOKUP(tblSalaries[[#This Row],[Currency]],tblXrate[],2,FALSE)</f>
        <v>2675.675098121621</v>
      </c>
      <c r="H1874" s="6" t="s">
        <v>1266</v>
      </c>
      <c r="I1874" s="6" t="s">
        <v>52</v>
      </c>
      <c r="J1874" s="6" t="s">
        <v>8</v>
      </c>
      <c r="K1874" s="6" t="str">
        <f>VLOOKUP(tblSalaries[[#This Row],[Where do you work]],tblCountries[[Actual]:[Mapping]],2,FALSE)</f>
        <v>India</v>
      </c>
      <c r="L1874" s="6" t="str">
        <f>VLOOKUP(tblSalaries[[#This Row],[clean Country]],tblCountries[[Mapping]:[Region]],2,FALSE)</f>
        <v>Asia</v>
      </c>
      <c r="M1874" s="6">
        <f>VLOOKUP(tblSalaries[[#This Row],[clean Country]],tblCountries[[Mapping]:[geo_latitude]],3,FALSE)</f>
        <v>79.718824157759499</v>
      </c>
      <c r="N1874" s="6">
        <f>VLOOKUP(tblSalaries[[#This Row],[clean Country]],tblCountries[[Mapping]:[geo_latitude]],4,FALSE)</f>
        <v>22.134914550529199</v>
      </c>
      <c r="O1874" s="6" t="s">
        <v>18</v>
      </c>
      <c r="P1874" s="6">
        <v>5</v>
      </c>
      <c r="Q1874" s="6" t="str">
        <f>IF(tblSalaries[[#This Row],[Years of Experience]]&lt;5,"&lt;5",IF(tblSalaries[[#This Row],[Years of Experience]]&lt;10,"&lt;10",IF(tblSalaries[[#This Row],[Years of Experience]]&lt;15,"&lt;15",IF(tblSalaries[[#This Row],[Years of Experience]]&lt;20,"&lt;20"," &gt;20"))))</f>
        <v>&lt;10</v>
      </c>
      <c r="R1874" s="14">
        <v>1857</v>
      </c>
      <c r="S1874" s="14">
        <f>VLOOKUP(tblSalaries[[#This Row],[clean Country]],Table3[[Country]:[GNI]],2,FALSE)</f>
        <v>3400</v>
      </c>
      <c r="T1874" s="18">
        <f>tblSalaries[[#This Row],[Salary in USD]]/tblSalaries[[#This Row],[PPP GNI]]</f>
        <v>0.78696326415341789</v>
      </c>
      <c r="U1874" s="27">
        <f>IF(ISNUMBER(VLOOKUP(tblSalaries[[#This Row],[clean Country]],calc!$B$22:$C$127,2,TRUE)),tblSalaries[[#This Row],[Salary in USD]],0.001)</f>
        <v>2675.675098121621</v>
      </c>
    </row>
    <row r="1875" spans="2:21" ht="15" customHeight="1" x14ac:dyDescent="0.25">
      <c r="B1875" s="6" t="s">
        <v>2643</v>
      </c>
      <c r="C1875" s="7">
        <v>41055.503877314812</v>
      </c>
      <c r="D1875" s="8">
        <v>150000</v>
      </c>
      <c r="E1875" s="6">
        <v>150000</v>
      </c>
      <c r="F1875" s="6" t="s">
        <v>40</v>
      </c>
      <c r="G1875" s="9">
        <f>tblSalaries[[#This Row],[clean Salary (in local currency)]]*VLOOKUP(tblSalaries[[#This Row],[Currency]],tblXrate[],2,FALSE)</f>
        <v>2671.1875031163854</v>
      </c>
      <c r="H1875" s="6" t="s">
        <v>749</v>
      </c>
      <c r="I1875" s="6" t="s">
        <v>52</v>
      </c>
      <c r="J1875" s="6" t="s">
        <v>8</v>
      </c>
      <c r="K1875" s="6" t="str">
        <f>VLOOKUP(tblSalaries[[#This Row],[Where do you work]],tblCountries[[Actual]:[Mapping]],2,FALSE)</f>
        <v>India</v>
      </c>
      <c r="L1875" s="6" t="str">
        <f>VLOOKUP(tblSalaries[[#This Row],[clean Country]],tblCountries[[Mapping]:[Region]],2,FALSE)</f>
        <v>Asia</v>
      </c>
      <c r="M1875" s="6">
        <f>VLOOKUP(tblSalaries[[#This Row],[clean Country]],tblCountries[[Mapping]:[geo_latitude]],3,FALSE)</f>
        <v>79.718824157759499</v>
      </c>
      <c r="N1875" s="6">
        <f>VLOOKUP(tblSalaries[[#This Row],[clean Country]],tblCountries[[Mapping]:[geo_latitude]],4,FALSE)</f>
        <v>22.134914550529199</v>
      </c>
      <c r="O1875" s="6" t="s">
        <v>18</v>
      </c>
      <c r="P1875" s="6">
        <v>5</v>
      </c>
      <c r="Q1875" s="6" t="str">
        <f>IF(tblSalaries[[#This Row],[Years of Experience]]&lt;5,"&lt;5",IF(tblSalaries[[#This Row],[Years of Experience]]&lt;10,"&lt;10",IF(tblSalaries[[#This Row],[Years of Experience]]&lt;15,"&lt;15",IF(tblSalaries[[#This Row],[Years of Experience]]&lt;20,"&lt;20"," &gt;20"))))</f>
        <v>&lt;10</v>
      </c>
      <c r="R1875" s="14">
        <v>1858</v>
      </c>
      <c r="S1875" s="14">
        <f>VLOOKUP(tblSalaries[[#This Row],[clean Country]],Table3[[Country]:[GNI]],2,FALSE)</f>
        <v>3400</v>
      </c>
      <c r="T1875" s="18">
        <f>tblSalaries[[#This Row],[Salary in USD]]/tblSalaries[[#This Row],[PPP GNI]]</f>
        <v>0.7856433832695251</v>
      </c>
      <c r="U1875" s="27">
        <f>IF(ISNUMBER(VLOOKUP(tblSalaries[[#This Row],[clean Country]],calc!$B$22:$C$127,2,TRUE)),tblSalaries[[#This Row],[Salary in USD]],0.001)</f>
        <v>2671.1875031163854</v>
      </c>
    </row>
    <row r="1876" spans="2:21" ht="15" customHeight="1" x14ac:dyDescent="0.25">
      <c r="B1876" s="6" t="s">
        <v>2690</v>
      </c>
      <c r="C1876" s="7">
        <v>41055.563425925924</v>
      </c>
      <c r="D1876" s="8" t="s">
        <v>802</v>
      </c>
      <c r="E1876" s="6">
        <v>150000</v>
      </c>
      <c r="F1876" s="6" t="s">
        <v>40</v>
      </c>
      <c r="G1876" s="9">
        <f>tblSalaries[[#This Row],[clean Salary (in local currency)]]*VLOOKUP(tblSalaries[[#This Row],[Currency]],tblXrate[],2,FALSE)</f>
        <v>2671.1875031163854</v>
      </c>
      <c r="H1876" s="6" t="s">
        <v>803</v>
      </c>
      <c r="I1876" s="6" t="s">
        <v>4001</v>
      </c>
      <c r="J1876" s="6" t="s">
        <v>8</v>
      </c>
      <c r="K1876" s="6" t="str">
        <f>VLOOKUP(tblSalaries[[#This Row],[Where do you work]],tblCountries[[Actual]:[Mapping]],2,FALSE)</f>
        <v>India</v>
      </c>
      <c r="L1876" s="6" t="str">
        <f>VLOOKUP(tblSalaries[[#This Row],[clean Country]],tblCountries[[Mapping]:[Region]],2,FALSE)</f>
        <v>Asia</v>
      </c>
      <c r="M1876" s="6">
        <f>VLOOKUP(tblSalaries[[#This Row],[clean Country]],tblCountries[[Mapping]:[geo_latitude]],3,FALSE)</f>
        <v>79.718824157759499</v>
      </c>
      <c r="N1876" s="6">
        <f>VLOOKUP(tblSalaries[[#This Row],[clean Country]],tblCountries[[Mapping]:[geo_latitude]],4,FALSE)</f>
        <v>22.134914550529199</v>
      </c>
      <c r="O1876" s="6" t="s">
        <v>9</v>
      </c>
      <c r="P1876" s="6">
        <v>4.5</v>
      </c>
      <c r="Q1876" s="6" t="str">
        <f>IF(tblSalaries[[#This Row],[Years of Experience]]&lt;5,"&lt;5",IF(tblSalaries[[#This Row],[Years of Experience]]&lt;10,"&lt;10",IF(tblSalaries[[#This Row],[Years of Experience]]&lt;15,"&lt;15",IF(tblSalaries[[#This Row],[Years of Experience]]&lt;20,"&lt;20"," &gt;20"))))</f>
        <v>&lt;5</v>
      </c>
      <c r="R1876" s="14">
        <v>1859</v>
      </c>
      <c r="S1876" s="14">
        <f>VLOOKUP(tblSalaries[[#This Row],[clean Country]],Table3[[Country]:[GNI]],2,FALSE)</f>
        <v>3400</v>
      </c>
      <c r="T1876" s="18">
        <f>tblSalaries[[#This Row],[Salary in USD]]/tblSalaries[[#This Row],[PPP GNI]]</f>
        <v>0.7856433832695251</v>
      </c>
      <c r="U1876" s="27">
        <f>IF(ISNUMBER(VLOOKUP(tblSalaries[[#This Row],[clean Country]],calc!$B$22:$C$127,2,TRUE)),tblSalaries[[#This Row],[Salary in USD]],0.001)</f>
        <v>2671.1875031163854</v>
      </c>
    </row>
    <row r="1877" spans="2:21" ht="15" customHeight="1" x14ac:dyDescent="0.25">
      <c r="B1877" s="6" t="s">
        <v>2787</v>
      </c>
      <c r="C1877" s="7">
        <v>41055.855208333334</v>
      </c>
      <c r="D1877" s="8" t="s">
        <v>914</v>
      </c>
      <c r="E1877" s="6">
        <v>150000</v>
      </c>
      <c r="F1877" s="6" t="s">
        <v>40</v>
      </c>
      <c r="G1877" s="9">
        <f>tblSalaries[[#This Row],[clean Salary (in local currency)]]*VLOOKUP(tblSalaries[[#This Row],[Currency]],tblXrate[],2,FALSE)</f>
        <v>2671.1875031163854</v>
      </c>
      <c r="H1877" s="6" t="s">
        <v>915</v>
      </c>
      <c r="I1877" s="6" t="s">
        <v>20</v>
      </c>
      <c r="J1877" s="6" t="s">
        <v>8</v>
      </c>
      <c r="K1877" s="6" t="str">
        <f>VLOOKUP(tblSalaries[[#This Row],[Where do you work]],tblCountries[[Actual]:[Mapping]],2,FALSE)</f>
        <v>India</v>
      </c>
      <c r="L1877" s="6" t="str">
        <f>VLOOKUP(tblSalaries[[#This Row],[clean Country]],tblCountries[[Mapping]:[Region]],2,FALSE)</f>
        <v>Asia</v>
      </c>
      <c r="M1877" s="6">
        <f>VLOOKUP(tblSalaries[[#This Row],[clean Country]],tblCountries[[Mapping]:[geo_latitude]],3,FALSE)</f>
        <v>79.718824157759499</v>
      </c>
      <c r="N1877" s="6">
        <f>VLOOKUP(tblSalaries[[#This Row],[clean Country]],tblCountries[[Mapping]:[geo_latitude]],4,FALSE)</f>
        <v>22.134914550529199</v>
      </c>
      <c r="O1877" s="6" t="s">
        <v>9</v>
      </c>
      <c r="P1877" s="6">
        <v>2</v>
      </c>
      <c r="Q1877" s="6" t="str">
        <f>IF(tblSalaries[[#This Row],[Years of Experience]]&lt;5,"&lt;5",IF(tblSalaries[[#This Row],[Years of Experience]]&lt;10,"&lt;10",IF(tblSalaries[[#This Row],[Years of Experience]]&lt;15,"&lt;15",IF(tblSalaries[[#This Row],[Years of Experience]]&lt;20,"&lt;20"," &gt;20"))))</f>
        <v>&lt;5</v>
      </c>
      <c r="R1877" s="14">
        <v>1860</v>
      </c>
      <c r="S1877" s="14">
        <f>VLOOKUP(tblSalaries[[#This Row],[clean Country]],Table3[[Country]:[GNI]],2,FALSE)</f>
        <v>3400</v>
      </c>
      <c r="T1877" s="18">
        <f>tblSalaries[[#This Row],[Salary in USD]]/tblSalaries[[#This Row],[PPP GNI]]</f>
        <v>0.7856433832695251</v>
      </c>
      <c r="U1877" s="27">
        <f>IF(ISNUMBER(VLOOKUP(tblSalaries[[#This Row],[clean Country]],calc!$B$22:$C$127,2,TRUE)),tblSalaries[[#This Row],[Salary in USD]],0.001)</f>
        <v>2671.1875031163854</v>
      </c>
    </row>
    <row r="1878" spans="2:21" ht="15" customHeight="1" x14ac:dyDescent="0.25">
      <c r="B1878" s="6" t="s">
        <v>3686</v>
      </c>
      <c r="C1878" s="7">
        <v>41066.838692129626</v>
      </c>
      <c r="D1878" s="8" t="s">
        <v>1848</v>
      </c>
      <c r="E1878" s="6">
        <v>150000</v>
      </c>
      <c r="F1878" s="6" t="s">
        <v>40</v>
      </c>
      <c r="G1878" s="9">
        <f>tblSalaries[[#This Row],[clean Salary (in local currency)]]*VLOOKUP(tblSalaries[[#This Row],[Currency]],tblXrate[],2,FALSE)</f>
        <v>2671.1875031163854</v>
      </c>
      <c r="H1878" s="6" t="s">
        <v>721</v>
      </c>
      <c r="I1878" s="6" t="s">
        <v>3999</v>
      </c>
      <c r="J1878" s="6" t="s">
        <v>8</v>
      </c>
      <c r="K1878" s="6" t="str">
        <f>VLOOKUP(tblSalaries[[#This Row],[Where do you work]],tblCountries[[Actual]:[Mapping]],2,FALSE)</f>
        <v>India</v>
      </c>
      <c r="L1878" s="6" t="str">
        <f>VLOOKUP(tblSalaries[[#This Row],[clean Country]],tblCountries[[Mapping]:[Region]],2,FALSE)</f>
        <v>Asia</v>
      </c>
      <c r="M1878" s="6">
        <f>VLOOKUP(tblSalaries[[#This Row],[clean Country]],tblCountries[[Mapping]:[geo_latitude]],3,FALSE)</f>
        <v>79.718824157759499</v>
      </c>
      <c r="N1878" s="6">
        <f>VLOOKUP(tblSalaries[[#This Row],[clean Country]],tblCountries[[Mapping]:[geo_latitude]],4,FALSE)</f>
        <v>22.134914550529199</v>
      </c>
      <c r="O1878" s="6" t="s">
        <v>13</v>
      </c>
      <c r="P1878" s="6">
        <v>3</v>
      </c>
      <c r="Q1878" s="6" t="str">
        <f>IF(tblSalaries[[#This Row],[Years of Experience]]&lt;5,"&lt;5",IF(tblSalaries[[#This Row],[Years of Experience]]&lt;10,"&lt;10",IF(tblSalaries[[#This Row],[Years of Experience]]&lt;15,"&lt;15",IF(tblSalaries[[#This Row],[Years of Experience]]&lt;20,"&lt;20"," &gt;20"))))</f>
        <v>&lt;5</v>
      </c>
      <c r="R1878" s="14">
        <v>1861</v>
      </c>
      <c r="S1878" s="14">
        <f>VLOOKUP(tblSalaries[[#This Row],[clean Country]],Table3[[Country]:[GNI]],2,FALSE)</f>
        <v>3400</v>
      </c>
      <c r="T1878" s="18">
        <f>tblSalaries[[#This Row],[Salary in USD]]/tblSalaries[[#This Row],[PPP GNI]]</f>
        <v>0.7856433832695251</v>
      </c>
      <c r="U1878" s="27">
        <f>IF(ISNUMBER(VLOOKUP(tblSalaries[[#This Row],[clean Country]],calc!$B$22:$C$127,2,TRUE)),tblSalaries[[#This Row],[Salary in USD]],0.001)</f>
        <v>2671.1875031163854</v>
      </c>
    </row>
    <row r="1879" spans="2:21" ht="15" customHeight="1" x14ac:dyDescent="0.25">
      <c r="B1879" s="6" t="s">
        <v>3749</v>
      </c>
      <c r="C1879" s="7">
        <v>41071.133090277777</v>
      </c>
      <c r="D1879" s="8">
        <v>150000</v>
      </c>
      <c r="E1879" s="6">
        <v>150000</v>
      </c>
      <c r="F1879" s="6" t="s">
        <v>40</v>
      </c>
      <c r="G1879" s="9">
        <f>tblSalaries[[#This Row],[clean Salary (in local currency)]]*VLOOKUP(tblSalaries[[#This Row],[Currency]],tblXrate[],2,FALSE)</f>
        <v>2671.1875031163854</v>
      </c>
      <c r="H1879" s="6" t="s">
        <v>485</v>
      </c>
      <c r="I1879" s="6" t="s">
        <v>279</v>
      </c>
      <c r="J1879" s="6" t="s">
        <v>8</v>
      </c>
      <c r="K1879" s="6" t="str">
        <f>VLOOKUP(tblSalaries[[#This Row],[Where do you work]],tblCountries[[Actual]:[Mapping]],2,FALSE)</f>
        <v>India</v>
      </c>
      <c r="L1879" s="6" t="str">
        <f>VLOOKUP(tblSalaries[[#This Row],[clean Country]],tblCountries[[Mapping]:[Region]],2,FALSE)</f>
        <v>Asia</v>
      </c>
      <c r="M1879" s="6">
        <f>VLOOKUP(tblSalaries[[#This Row],[clean Country]],tblCountries[[Mapping]:[geo_latitude]],3,FALSE)</f>
        <v>79.718824157759499</v>
      </c>
      <c r="N1879" s="6">
        <f>VLOOKUP(tblSalaries[[#This Row],[clean Country]],tblCountries[[Mapping]:[geo_latitude]],4,FALSE)</f>
        <v>22.134914550529199</v>
      </c>
      <c r="O1879" s="6" t="s">
        <v>18</v>
      </c>
      <c r="P1879" s="6">
        <v>1</v>
      </c>
      <c r="Q1879" s="6" t="str">
        <f>IF(tblSalaries[[#This Row],[Years of Experience]]&lt;5,"&lt;5",IF(tblSalaries[[#This Row],[Years of Experience]]&lt;10,"&lt;10",IF(tblSalaries[[#This Row],[Years of Experience]]&lt;15,"&lt;15",IF(tblSalaries[[#This Row],[Years of Experience]]&lt;20,"&lt;20"," &gt;20"))))</f>
        <v>&lt;5</v>
      </c>
      <c r="R1879" s="14">
        <v>1862</v>
      </c>
      <c r="S1879" s="14">
        <f>VLOOKUP(tblSalaries[[#This Row],[clean Country]],Table3[[Country]:[GNI]],2,FALSE)</f>
        <v>3400</v>
      </c>
      <c r="T1879" s="18">
        <f>tblSalaries[[#This Row],[Salary in USD]]/tblSalaries[[#This Row],[PPP GNI]]</f>
        <v>0.7856433832695251</v>
      </c>
      <c r="U1879" s="27">
        <f>IF(ISNUMBER(VLOOKUP(tblSalaries[[#This Row],[clean Country]],calc!$B$22:$C$127,2,TRUE)),tblSalaries[[#This Row],[Salary in USD]],0.001)</f>
        <v>2671.1875031163854</v>
      </c>
    </row>
    <row r="1880" spans="2:21" ht="15" customHeight="1" x14ac:dyDescent="0.25">
      <c r="B1880" s="6" t="s">
        <v>2099</v>
      </c>
      <c r="C1880" s="7">
        <v>41055.027708333335</v>
      </c>
      <c r="D1880" s="8" t="s">
        <v>151</v>
      </c>
      <c r="E1880" s="6">
        <v>144000</v>
      </c>
      <c r="F1880" s="6" t="s">
        <v>40</v>
      </c>
      <c r="G1880" s="9">
        <f>tblSalaries[[#This Row],[clean Salary (in local currency)]]*VLOOKUP(tblSalaries[[#This Row],[Currency]],tblXrate[],2,FALSE)</f>
        <v>2564.3400029917298</v>
      </c>
      <c r="H1880" s="6" t="s">
        <v>152</v>
      </c>
      <c r="I1880" s="6" t="s">
        <v>356</v>
      </c>
      <c r="J1880" s="6" t="s">
        <v>8</v>
      </c>
      <c r="K1880" s="6" t="str">
        <f>VLOOKUP(tblSalaries[[#This Row],[Where do you work]],tblCountries[[Actual]:[Mapping]],2,FALSE)</f>
        <v>India</v>
      </c>
      <c r="L1880" s="6" t="str">
        <f>VLOOKUP(tblSalaries[[#This Row],[clean Country]],tblCountries[[Mapping]:[Region]],2,FALSE)</f>
        <v>Asia</v>
      </c>
      <c r="M1880" s="6">
        <f>VLOOKUP(tblSalaries[[#This Row],[clean Country]],tblCountries[[Mapping]:[geo_latitude]],3,FALSE)</f>
        <v>79.718824157759499</v>
      </c>
      <c r="N1880" s="6">
        <f>VLOOKUP(tblSalaries[[#This Row],[clean Country]],tblCountries[[Mapping]:[geo_latitude]],4,FALSE)</f>
        <v>22.134914550529199</v>
      </c>
      <c r="O1880" s="6" t="s">
        <v>25</v>
      </c>
      <c r="P1880" s="6"/>
      <c r="Q1880" s="6" t="str">
        <f>IF(tblSalaries[[#This Row],[Years of Experience]]&lt;5,"&lt;5",IF(tblSalaries[[#This Row],[Years of Experience]]&lt;10,"&lt;10",IF(tblSalaries[[#This Row],[Years of Experience]]&lt;15,"&lt;15",IF(tblSalaries[[#This Row],[Years of Experience]]&lt;20,"&lt;20"," &gt;20"))))</f>
        <v>&lt;5</v>
      </c>
      <c r="R1880" s="14">
        <v>1863</v>
      </c>
      <c r="S1880" s="14">
        <f>VLOOKUP(tblSalaries[[#This Row],[clean Country]],Table3[[Country]:[GNI]],2,FALSE)</f>
        <v>3400</v>
      </c>
      <c r="T1880" s="18">
        <f>tblSalaries[[#This Row],[Salary in USD]]/tblSalaries[[#This Row],[PPP GNI]]</f>
        <v>0.75421764793874402</v>
      </c>
      <c r="U1880" s="27">
        <f>IF(ISNUMBER(VLOOKUP(tblSalaries[[#This Row],[clean Country]],calc!$B$22:$C$127,2,TRUE)),tblSalaries[[#This Row],[Salary in USD]],0.001)</f>
        <v>2564.3400029917298</v>
      </c>
    </row>
    <row r="1881" spans="2:21" ht="15" customHeight="1" x14ac:dyDescent="0.25">
      <c r="B1881" s="6" t="s">
        <v>2680</v>
      </c>
      <c r="C1881" s="7">
        <v>41055.553888888891</v>
      </c>
      <c r="D1881" s="8" t="s">
        <v>785</v>
      </c>
      <c r="E1881" s="6">
        <v>144000</v>
      </c>
      <c r="F1881" s="6" t="s">
        <v>40</v>
      </c>
      <c r="G1881" s="9">
        <f>tblSalaries[[#This Row],[clean Salary (in local currency)]]*VLOOKUP(tblSalaries[[#This Row],[Currency]],tblXrate[],2,FALSE)</f>
        <v>2564.3400029917298</v>
      </c>
      <c r="H1881" s="6" t="s">
        <v>786</v>
      </c>
      <c r="I1881" s="6" t="s">
        <v>52</v>
      </c>
      <c r="J1881" s="6" t="s">
        <v>8</v>
      </c>
      <c r="K1881" s="6" t="str">
        <f>VLOOKUP(tblSalaries[[#This Row],[Where do you work]],tblCountries[[Actual]:[Mapping]],2,FALSE)</f>
        <v>India</v>
      </c>
      <c r="L1881" s="6" t="str">
        <f>VLOOKUP(tblSalaries[[#This Row],[clean Country]],tblCountries[[Mapping]:[Region]],2,FALSE)</f>
        <v>Asia</v>
      </c>
      <c r="M1881" s="6">
        <f>VLOOKUP(tblSalaries[[#This Row],[clean Country]],tblCountries[[Mapping]:[geo_latitude]],3,FALSE)</f>
        <v>79.718824157759499</v>
      </c>
      <c r="N1881" s="6">
        <f>VLOOKUP(tblSalaries[[#This Row],[clean Country]],tblCountries[[Mapping]:[geo_latitude]],4,FALSE)</f>
        <v>22.134914550529199</v>
      </c>
      <c r="O1881" s="6" t="s">
        <v>18</v>
      </c>
      <c r="P1881" s="6">
        <v>7</v>
      </c>
      <c r="Q1881" s="6" t="str">
        <f>IF(tblSalaries[[#This Row],[Years of Experience]]&lt;5,"&lt;5",IF(tblSalaries[[#This Row],[Years of Experience]]&lt;10,"&lt;10",IF(tblSalaries[[#This Row],[Years of Experience]]&lt;15,"&lt;15",IF(tblSalaries[[#This Row],[Years of Experience]]&lt;20,"&lt;20"," &gt;20"))))</f>
        <v>&lt;10</v>
      </c>
      <c r="R1881" s="14">
        <v>1864</v>
      </c>
      <c r="S1881" s="14">
        <f>VLOOKUP(tblSalaries[[#This Row],[clean Country]],Table3[[Country]:[GNI]],2,FALSE)</f>
        <v>3400</v>
      </c>
      <c r="T1881" s="18">
        <f>tblSalaries[[#This Row],[Salary in USD]]/tblSalaries[[#This Row],[PPP GNI]]</f>
        <v>0.75421764793874402</v>
      </c>
      <c r="U1881" s="27">
        <f>IF(ISNUMBER(VLOOKUP(tblSalaries[[#This Row],[clean Country]],calc!$B$22:$C$127,2,TRUE)),tblSalaries[[#This Row],[Salary in USD]],0.001)</f>
        <v>2564.3400029917298</v>
      </c>
    </row>
    <row r="1882" spans="2:21" ht="15" customHeight="1" x14ac:dyDescent="0.25">
      <c r="B1882" s="6" t="s">
        <v>2811</v>
      </c>
      <c r="C1882" s="7">
        <v>41055.937048611115</v>
      </c>
      <c r="D1882" s="8">
        <v>144000</v>
      </c>
      <c r="E1882" s="6">
        <v>144000</v>
      </c>
      <c r="F1882" s="6" t="s">
        <v>40</v>
      </c>
      <c r="G1882" s="9">
        <f>tblSalaries[[#This Row],[clean Salary (in local currency)]]*VLOOKUP(tblSalaries[[#This Row],[Currency]],tblXrate[],2,FALSE)</f>
        <v>2564.3400029917298</v>
      </c>
      <c r="H1882" s="6" t="s">
        <v>942</v>
      </c>
      <c r="I1882" s="6" t="s">
        <v>20</v>
      </c>
      <c r="J1882" s="6" t="s">
        <v>8</v>
      </c>
      <c r="K1882" s="6" t="str">
        <f>VLOOKUP(tblSalaries[[#This Row],[Where do you work]],tblCountries[[Actual]:[Mapping]],2,FALSE)</f>
        <v>India</v>
      </c>
      <c r="L1882" s="6" t="str">
        <f>VLOOKUP(tblSalaries[[#This Row],[clean Country]],tblCountries[[Mapping]:[Region]],2,FALSE)</f>
        <v>Asia</v>
      </c>
      <c r="M1882" s="6">
        <f>VLOOKUP(tblSalaries[[#This Row],[clean Country]],tblCountries[[Mapping]:[geo_latitude]],3,FALSE)</f>
        <v>79.718824157759499</v>
      </c>
      <c r="N1882" s="6">
        <f>VLOOKUP(tblSalaries[[#This Row],[clean Country]],tblCountries[[Mapping]:[geo_latitude]],4,FALSE)</f>
        <v>22.134914550529199</v>
      </c>
      <c r="O1882" s="6" t="s">
        <v>13</v>
      </c>
      <c r="P1882" s="6">
        <v>1</v>
      </c>
      <c r="Q1882" s="6" t="str">
        <f>IF(tblSalaries[[#This Row],[Years of Experience]]&lt;5,"&lt;5",IF(tblSalaries[[#This Row],[Years of Experience]]&lt;10,"&lt;10",IF(tblSalaries[[#This Row],[Years of Experience]]&lt;15,"&lt;15",IF(tblSalaries[[#This Row],[Years of Experience]]&lt;20,"&lt;20"," &gt;20"))))</f>
        <v>&lt;5</v>
      </c>
      <c r="R1882" s="14">
        <v>1865</v>
      </c>
      <c r="S1882" s="14">
        <f>VLOOKUP(tblSalaries[[#This Row],[clean Country]],Table3[[Country]:[GNI]],2,FALSE)</f>
        <v>3400</v>
      </c>
      <c r="T1882" s="18">
        <f>tblSalaries[[#This Row],[Salary in USD]]/tblSalaries[[#This Row],[PPP GNI]]</f>
        <v>0.75421764793874402</v>
      </c>
      <c r="U1882" s="27">
        <f>IF(ISNUMBER(VLOOKUP(tblSalaries[[#This Row],[clean Country]],calc!$B$22:$C$127,2,TRUE)),tblSalaries[[#This Row],[Salary in USD]],0.001)</f>
        <v>2564.3400029917298</v>
      </c>
    </row>
    <row r="1883" spans="2:21" ht="15" customHeight="1" x14ac:dyDescent="0.25">
      <c r="B1883" s="6" t="s">
        <v>2869</v>
      </c>
      <c r="C1883" s="7">
        <v>41056.50267361111</v>
      </c>
      <c r="D1883" s="8">
        <v>144000</v>
      </c>
      <c r="E1883" s="6">
        <v>144000</v>
      </c>
      <c r="F1883" s="6" t="s">
        <v>40</v>
      </c>
      <c r="G1883" s="9">
        <f>tblSalaries[[#This Row],[clean Salary (in local currency)]]*VLOOKUP(tblSalaries[[#This Row],[Currency]],tblXrate[],2,FALSE)</f>
        <v>2564.3400029917298</v>
      </c>
      <c r="H1883" s="6" t="s">
        <v>1008</v>
      </c>
      <c r="I1883" s="6" t="s">
        <v>20</v>
      </c>
      <c r="J1883" s="6" t="s">
        <v>8</v>
      </c>
      <c r="K1883" s="6" t="str">
        <f>VLOOKUP(tblSalaries[[#This Row],[Where do you work]],tblCountries[[Actual]:[Mapping]],2,FALSE)</f>
        <v>India</v>
      </c>
      <c r="L1883" s="6" t="str">
        <f>VLOOKUP(tblSalaries[[#This Row],[clean Country]],tblCountries[[Mapping]:[Region]],2,FALSE)</f>
        <v>Asia</v>
      </c>
      <c r="M1883" s="6">
        <f>VLOOKUP(tblSalaries[[#This Row],[clean Country]],tblCountries[[Mapping]:[geo_latitude]],3,FALSE)</f>
        <v>79.718824157759499</v>
      </c>
      <c r="N1883" s="6">
        <f>VLOOKUP(tblSalaries[[#This Row],[clean Country]],tblCountries[[Mapping]:[geo_latitude]],4,FALSE)</f>
        <v>22.134914550529199</v>
      </c>
      <c r="O1883" s="6" t="s">
        <v>9</v>
      </c>
      <c r="P1883" s="6">
        <v>1</v>
      </c>
      <c r="Q1883" s="6" t="str">
        <f>IF(tblSalaries[[#This Row],[Years of Experience]]&lt;5,"&lt;5",IF(tblSalaries[[#This Row],[Years of Experience]]&lt;10,"&lt;10",IF(tblSalaries[[#This Row],[Years of Experience]]&lt;15,"&lt;15",IF(tblSalaries[[#This Row],[Years of Experience]]&lt;20,"&lt;20"," &gt;20"))))</f>
        <v>&lt;5</v>
      </c>
      <c r="R1883" s="14">
        <v>1866</v>
      </c>
      <c r="S1883" s="14">
        <f>VLOOKUP(tblSalaries[[#This Row],[clean Country]],Table3[[Country]:[GNI]],2,FALSE)</f>
        <v>3400</v>
      </c>
      <c r="T1883" s="18">
        <f>tblSalaries[[#This Row],[Salary in USD]]/tblSalaries[[#This Row],[PPP GNI]]</f>
        <v>0.75421764793874402</v>
      </c>
      <c r="U1883" s="27">
        <f>IF(ISNUMBER(VLOOKUP(tblSalaries[[#This Row],[clean Country]],calc!$B$22:$C$127,2,TRUE)),tblSalaries[[#This Row],[Salary in USD]],0.001)</f>
        <v>2564.3400029917298</v>
      </c>
    </row>
    <row r="1884" spans="2:21" ht="15" customHeight="1" x14ac:dyDescent="0.25">
      <c r="B1884" s="6" t="s">
        <v>2912</v>
      </c>
      <c r="C1884" s="7">
        <v>41056.863344907404</v>
      </c>
      <c r="D1884" s="8" t="s">
        <v>785</v>
      </c>
      <c r="E1884" s="6">
        <v>144000</v>
      </c>
      <c r="F1884" s="6" t="s">
        <v>40</v>
      </c>
      <c r="G1884" s="9">
        <f>tblSalaries[[#This Row],[clean Salary (in local currency)]]*VLOOKUP(tblSalaries[[#This Row],[Currency]],tblXrate[],2,FALSE)</f>
        <v>2564.3400029917298</v>
      </c>
      <c r="H1884" s="6" t="s">
        <v>1061</v>
      </c>
      <c r="I1884" s="6" t="s">
        <v>488</v>
      </c>
      <c r="J1884" s="6" t="s">
        <v>8</v>
      </c>
      <c r="K1884" s="6" t="str">
        <f>VLOOKUP(tblSalaries[[#This Row],[Where do you work]],tblCountries[[Actual]:[Mapping]],2,FALSE)</f>
        <v>India</v>
      </c>
      <c r="L1884" s="6" t="str">
        <f>VLOOKUP(tblSalaries[[#This Row],[clean Country]],tblCountries[[Mapping]:[Region]],2,FALSE)</f>
        <v>Asia</v>
      </c>
      <c r="M1884" s="6">
        <f>VLOOKUP(tblSalaries[[#This Row],[clean Country]],tblCountries[[Mapping]:[geo_latitude]],3,FALSE)</f>
        <v>79.718824157759499</v>
      </c>
      <c r="N1884" s="6">
        <f>VLOOKUP(tblSalaries[[#This Row],[clean Country]],tblCountries[[Mapping]:[geo_latitude]],4,FALSE)</f>
        <v>22.134914550529199</v>
      </c>
      <c r="O1884" s="6" t="s">
        <v>9</v>
      </c>
      <c r="P1884" s="6">
        <v>4</v>
      </c>
      <c r="Q1884" s="6" t="str">
        <f>IF(tblSalaries[[#This Row],[Years of Experience]]&lt;5,"&lt;5",IF(tblSalaries[[#This Row],[Years of Experience]]&lt;10,"&lt;10",IF(tblSalaries[[#This Row],[Years of Experience]]&lt;15,"&lt;15",IF(tblSalaries[[#This Row],[Years of Experience]]&lt;20,"&lt;20"," &gt;20"))))</f>
        <v>&lt;5</v>
      </c>
      <c r="R1884" s="14">
        <v>1867</v>
      </c>
      <c r="S1884" s="14">
        <f>VLOOKUP(tblSalaries[[#This Row],[clean Country]],Table3[[Country]:[GNI]],2,FALSE)</f>
        <v>3400</v>
      </c>
      <c r="T1884" s="18">
        <f>tblSalaries[[#This Row],[Salary in USD]]/tblSalaries[[#This Row],[PPP GNI]]</f>
        <v>0.75421764793874402</v>
      </c>
      <c r="U1884" s="27">
        <f>IF(ISNUMBER(VLOOKUP(tblSalaries[[#This Row],[clean Country]],calc!$B$22:$C$127,2,TRUE)),tblSalaries[[#This Row],[Salary in USD]],0.001)</f>
        <v>2564.3400029917298</v>
      </c>
    </row>
    <row r="1885" spans="2:21" ht="15" customHeight="1" x14ac:dyDescent="0.25">
      <c r="B1885" s="6" t="s">
        <v>3064</v>
      </c>
      <c r="C1885" s="7">
        <v>41057.64875</v>
      </c>
      <c r="D1885" s="8">
        <v>140000</v>
      </c>
      <c r="E1885" s="6">
        <v>140000</v>
      </c>
      <c r="F1885" s="6" t="s">
        <v>40</v>
      </c>
      <c r="G1885" s="9">
        <f>tblSalaries[[#This Row],[clean Salary (in local currency)]]*VLOOKUP(tblSalaries[[#This Row],[Currency]],tblXrate[],2,FALSE)</f>
        <v>2493.1083362419595</v>
      </c>
      <c r="H1885" s="6" t="s">
        <v>310</v>
      </c>
      <c r="I1885" s="6" t="s">
        <v>310</v>
      </c>
      <c r="J1885" s="6" t="s">
        <v>8</v>
      </c>
      <c r="K1885" s="6" t="str">
        <f>VLOOKUP(tblSalaries[[#This Row],[Where do you work]],tblCountries[[Actual]:[Mapping]],2,FALSE)</f>
        <v>India</v>
      </c>
      <c r="L1885" s="6" t="str">
        <f>VLOOKUP(tblSalaries[[#This Row],[clean Country]],tblCountries[[Mapping]:[Region]],2,FALSE)</f>
        <v>Asia</v>
      </c>
      <c r="M1885" s="6">
        <f>VLOOKUP(tblSalaries[[#This Row],[clean Country]],tblCountries[[Mapping]:[geo_latitude]],3,FALSE)</f>
        <v>79.718824157759499</v>
      </c>
      <c r="N1885" s="6">
        <f>VLOOKUP(tblSalaries[[#This Row],[clean Country]],tblCountries[[Mapping]:[geo_latitude]],4,FALSE)</f>
        <v>22.134914550529199</v>
      </c>
      <c r="O1885" s="6" t="s">
        <v>9</v>
      </c>
      <c r="P1885" s="6">
        <v>4</v>
      </c>
      <c r="Q1885" s="6" t="str">
        <f>IF(tblSalaries[[#This Row],[Years of Experience]]&lt;5,"&lt;5",IF(tblSalaries[[#This Row],[Years of Experience]]&lt;10,"&lt;10",IF(tblSalaries[[#This Row],[Years of Experience]]&lt;15,"&lt;15",IF(tblSalaries[[#This Row],[Years of Experience]]&lt;20,"&lt;20"," &gt;20"))))</f>
        <v>&lt;5</v>
      </c>
      <c r="R1885" s="14">
        <v>1868</v>
      </c>
      <c r="S1885" s="14">
        <f>VLOOKUP(tblSalaries[[#This Row],[clean Country]],Table3[[Country]:[GNI]],2,FALSE)</f>
        <v>3400</v>
      </c>
      <c r="T1885" s="18">
        <f>tblSalaries[[#This Row],[Salary in USD]]/tblSalaries[[#This Row],[PPP GNI]]</f>
        <v>0.73326715771822337</v>
      </c>
      <c r="U1885" s="27">
        <f>IF(ISNUMBER(VLOOKUP(tblSalaries[[#This Row],[clean Country]],calc!$B$22:$C$127,2,TRUE)),tblSalaries[[#This Row],[Salary in USD]],0.001)</f>
        <v>2493.1083362419595</v>
      </c>
    </row>
    <row r="1886" spans="2:21" ht="15" customHeight="1" x14ac:dyDescent="0.25">
      <c r="B1886" s="6" t="s">
        <v>3737</v>
      </c>
      <c r="C1886" s="7">
        <v>41070.03502314815</v>
      </c>
      <c r="D1886" s="8" t="s">
        <v>1887</v>
      </c>
      <c r="E1886" s="6">
        <v>140000</v>
      </c>
      <c r="F1886" s="6" t="s">
        <v>40</v>
      </c>
      <c r="G1886" s="9">
        <f>tblSalaries[[#This Row],[clean Salary (in local currency)]]*VLOOKUP(tblSalaries[[#This Row],[Currency]],tblXrate[],2,FALSE)</f>
        <v>2493.1083362419595</v>
      </c>
      <c r="H1886" s="6" t="s">
        <v>1888</v>
      </c>
      <c r="I1886" s="6" t="s">
        <v>4000</v>
      </c>
      <c r="J1886" s="6" t="s">
        <v>8</v>
      </c>
      <c r="K1886" s="6" t="str">
        <f>VLOOKUP(tblSalaries[[#This Row],[Where do you work]],tblCountries[[Actual]:[Mapping]],2,FALSE)</f>
        <v>India</v>
      </c>
      <c r="L1886" s="6" t="str">
        <f>VLOOKUP(tblSalaries[[#This Row],[clean Country]],tblCountries[[Mapping]:[Region]],2,FALSE)</f>
        <v>Asia</v>
      </c>
      <c r="M1886" s="6">
        <f>VLOOKUP(tblSalaries[[#This Row],[clean Country]],tblCountries[[Mapping]:[geo_latitude]],3,FALSE)</f>
        <v>79.718824157759499</v>
      </c>
      <c r="N1886" s="6">
        <f>VLOOKUP(tblSalaries[[#This Row],[clean Country]],tblCountries[[Mapping]:[geo_latitude]],4,FALSE)</f>
        <v>22.134914550529199</v>
      </c>
      <c r="O1886" s="6" t="s">
        <v>9</v>
      </c>
      <c r="P1886" s="6">
        <v>5</v>
      </c>
      <c r="Q1886" s="6" t="str">
        <f>IF(tblSalaries[[#This Row],[Years of Experience]]&lt;5,"&lt;5",IF(tblSalaries[[#This Row],[Years of Experience]]&lt;10,"&lt;10",IF(tblSalaries[[#This Row],[Years of Experience]]&lt;15,"&lt;15",IF(tblSalaries[[#This Row],[Years of Experience]]&lt;20,"&lt;20"," &gt;20"))))</f>
        <v>&lt;10</v>
      </c>
      <c r="R1886" s="14">
        <v>1869</v>
      </c>
      <c r="S1886" s="14">
        <f>VLOOKUP(tblSalaries[[#This Row],[clean Country]],Table3[[Country]:[GNI]],2,FALSE)</f>
        <v>3400</v>
      </c>
      <c r="T1886" s="18">
        <f>tblSalaries[[#This Row],[Salary in USD]]/tblSalaries[[#This Row],[PPP GNI]]</f>
        <v>0.73326715771822337</v>
      </c>
      <c r="U1886" s="27">
        <f>IF(ISNUMBER(VLOOKUP(tblSalaries[[#This Row],[clean Country]],calc!$B$22:$C$127,2,TRUE)),tblSalaries[[#This Row],[Salary in USD]],0.001)</f>
        <v>2493.1083362419595</v>
      </c>
    </row>
    <row r="1887" spans="2:21" ht="15" customHeight="1" x14ac:dyDescent="0.25">
      <c r="B1887" s="6" t="s">
        <v>3033</v>
      </c>
      <c r="C1887" s="7">
        <v>41057.583981481483</v>
      </c>
      <c r="D1887" s="8">
        <v>194</v>
      </c>
      <c r="E1887" s="6">
        <v>2400</v>
      </c>
      <c r="F1887" s="6" t="s">
        <v>6</v>
      </c>
      <c r="G1887" s="9">
        <f>tblSalaries[[#This Row],[clean Salary (in local currency)]]*VLOOKUP(tblSalaries[[#This Row],[Currency]],tblXrate[],2,FALSE)</f>
        <v>2400</v>
      </c>
      <c r="H1887" s="6" t="s">
        <v>757</v>
      </c>
      <c r="I1887" s="6" t="s">
        <v>310</v>
      </c>
      <c r="J1887" s="6" t="s">
        <v>17</v>
      </c>
      <c r="K1887" s="6" t="str">
        <f>VLOOKUP(tblSalaries[[#This Row],[Where do you work]],tblCountries[[Actual]:[Mapping]],2,FALSE)</f>
        <v>Pakistan</v>
      </c>
      <c r="L1887" s="6" t="str">
        <f>VLOOKUP(tblSalaries[[#This Row],[clean Country]],tblCountries[[Mapping]:[Region]],2,FALSE)</f>
        <v>Asia</v>
      </c>
      <c r="M1887" s="6">
        <f>VLOOKUP(tblSalaries[[#This Row],[clean Country]],tblCountries[[Mapping]:[geo_latitude]],3,FALSE)</f>
        <v>71.247499000000005</v>
      </c>
      <c r="N1887" s="6">
        <f>VLOOKUP(tblSalaries[[#This Row],[clean Country]],tblCountries[[Mapping]:[geo_latitude]],4,FALSE)</f>
        <v>30.3308401</v>
      </c>
      <c r="O1887" s="6" t="s">
        <v>18</v>
      </c>
      <c r="P1887" s="6">
        <v>15</v>
      </c>
      <c r="Q1887" s="6" t="str">
        <f>IF(tblSalaries[[#This Row],[Years of Experience]]&lt;5,"&lt;5",IF(tblSalaries[[#This Row],[Years of Experience]]&lt;10,"&lt;10",IF(tblSalaries[[#This Row],[Years of Experience]]&lt;15,"&lt;15",IF(tblSalaries[[#This Row],[Years of Experience]]&lt;20,"&lt;20"," &gt;20"))))</f>
        <v>&lt;20</v>
      </c>
      <c r="R1887" s="14">
        <v>1870</v>
      </c>
      <c r="S1887" s="14">
        <f>VLOOKUP(tblSalaries[[#This Row],[clean Country]],Table3[[Country]:[GNI]],2,FALSE)</f>
        <v>2790</v>
      </c>
      <c r="T1887" s="18">
        <f>tblSalaries[[#This Row],[Salary in USD]]/tblSalaries[[#This Row],[PPP GNI]]</f>
        <v>0.86021505376344087</v>
      </c>
      <c r="U1887" s="27">
        <f>IF(ISNUMBER(VLOOKUP(tblSalaries[[#This Row],[clean Country]],calc!$B$22:$C$127,2,TRUE)),tblSalaries[[#This Row],[Salary in USD]],0.001)</f>
        <v>2400</v>
      </c>
    </row>
    <row r="1888" spans="2:21" ht="15" customHeight="1" x14ac:dyDescent="0.25">
      <c r="B1888" s="6" t="s">
        <v>3755</v>
      </c>
      <c r="C1888" s="7">
        <v>41071.746087962965</v>
      </c>
      <c r="D1888" s="8">
        <v>200</v>
      </c>
      <c r="E1888" s="6">
        <v>2400</v>
      </c>
      <c r="F1888" s="6" t="s">
        <v>6</v>
      </c>
      <c r="G1888" s="9">
        <f>tblSalaries[[#This Row],[clean Salary (in local currency)]]*VLOOKUP(tblSalaries[[#This Row],[Currency]],tblXrate[],2,FALSE)</f>
        <v>2400</v>
      </c>
      <c r="H1888" s="6" t="s">
        <v>1905</v>
      </c>
      <c r="I1888" s="6" t="s">
        <v>20</v>
      </c>
      <c r="J1888" s="6" t="s">
        <v>8</v>
      </c>
      <c r="K1888" s="6" t="str">
        <f>VLOOKUP(tblSalaries[[#This Row],[Where do you work]],tblCountries[[Actual]:[Mapping]],2,FALSE)</f>
        <v>India</v>
      </c>
      <c r="L1888" s="6" t="str">
        <f>VLOOKUP(tblSalaries[[#This Row],[clean Country]],tblCountries[[Mapping]:[Region]],2,FALSE)</f>
        <v>Asia</v>
      </c>
      <c r="M1888" s="6">
        <f>VLOOKUP(tblSalaries[[#This Row],[clean Country]],tblCountries[[Mapping]:[geo_latitude]],3,FALSE)</f>
        <v>79.718824157759499</v>
      </c>
      <c r="N1888" s="6">
        <f>VLOOKUP(tblSalaries[[#This Row],[clean Country]],tblCountries[[Mapping]:[geo_latitude]],4,FALSE)</f>
        <v>22.134914550529199</v>
      </c>
      <c r="O1888" s="6" t="s">
        <v>18</v>
      </c>
      <c r="P1888" s="6">
        <v>3</v>
      </c>
      <c r="Q1888" s="6" t="str">
        <f>IF(tblSalaries[[#This Row],[Years of Experience]]&lt;5,"&lt;5",IF(tblSalaries[[#This Row],[Years of Experience]]&lt;10,"&lt;10",IF(tblSalaries[[#This Row],[Years of Experience]]&lt;15,"&lt;15",IF(tblSalaries[[#This Row],[Years of Experience]]&lt;20,"&lt;20"," &gt;20"))))</f>
        <v>&lt;5</v>
      </c>
      <c r="R1888" s="14">
        <v>1871</v>
      </c>
      <c r="S1888" s="14">
        <f>VLOOKUP(tblSalaries[[#This Row],[clean Country]],Table3[[Country]:[GNI]],2,FALSE)</f>
        <v>3400</v>
      </c>
      <c r="T1888" s="18">
        <f>tblSalaries[[#This Row],[Salary in USD]]/tblSalaries[[#This Row],[PPP GNI]]</f>
        <v>0.70588235294117652</v>
      </c>
      <c r="U1888" s="27">
        <f>IF(ISNUMBER(VLOOKUP(tblSalaries[[#This Row],[clean Country]],calc!$B$22:$C$127,2,TRUE)),tblSalaries[[#This Row],[Salary in USD]],0.001)</f>
        <v>2400</v>
      </c>
    </row>
    <row r="1889" spans="2:21" ht="15" customHeight="1" x14ac:dyDescent="0.25">
      <c r="B1889" s="6" t="s">
        <v>2469</v>
      </c>
      <c r="C1889" s="7">
        <v>41055.13417824074</v>
      </c>
      <c r="D1889" s="8">
        <v>125000</v>
      </c>
      <c r="E1889" s="6">
        <v>125000</v>
      </c>
      <c r="F1889" s="6" t="s">
        <v>40</v>
      </c>
      <c r="G1889" s="9">
        <f>tblSalaries[[#This Row],[clean Salary (in local currency)]]*VLOOKUP(tblSalaries[[#This Row],[Currency]],tblXrate[],2,FALSE)</f>
        <v>2225.989585930321</v>
      </c>
      <c r="H1889" s="6" t="s">
        <v>569</v>
      </c>
      <c r="I1889" s="6" t="s">
        <v>20</v>
      </c>
      <c r="J1889" s="6" t="s">
        <v>8</v>
      </c>
      <c r="K1889" s="6" t="str">
        <f>VLOOKUP(tblSalaries[[#This Row],[Where do you work]],tblCountries[[Actual]:[Mapping]],2,FALSE)</f>
        <v>India</v>
      </c>
      <c r="L1889" s="6" t="str">
        <f>VLOOKUP(tblSalaries[[#This Row],[clean Country]],tblCountries[[Mapping]:[Region]],2,FALSE)</f>
        <v>Asia</v>
      </c>
      <c r="M1889" s="6">
        <f>VLOOKUP(tblSalaries[[#This Row],[clean Country]],tblCountries[[Mapping]:[geo_latitude]],3,FALSE)</f>
        <v>79.718824157759499</v>
      </c>
      <c r="N1889" s="6">
        <f>VLOOKUP(tblSalaries[[#This Row],[clean Country]],tblCountries[[Mapping]:[geo_latitude]],4,FALSE)</f>
        <v>22.134914550529199</v>
      </c>
      <c r="O1889" s="6" t="s">
        <v>9</v>
      </c>
      <c r="P1889" s="6"/>
      <c r="Q1889" s="6" t="str">
        <f>IF(tblSalaries[[#This Row],[Years of Experience]]&lt;5,"&lt;5",IF(tblSalaries[[#This Row],[Years of Experience]]&lt;10,"&lt;10",IF(tblSalaries[[#This Row],[Years of Experience]]&lt;15,"&lt;15",IF(tblSalaries[[#This Row],[Years of Experience]]&lt;20,"&lt;20"," &gt;20"))))</f>
        <v>&lt;5</v>
      </c>
      <c r="R1889" s="14">
        <v>1872</v>
      </c>
      <c r="S1889" s="14">
        <f>VLOOKUP(tblSalaries[[#This Row],[clean Country]],Table3[[Country]:[GNI]],2,FALSE)</f>
        <v>3400</v>
      </c>
      <c r="T1889" s="18">
        <f>tblSalaries[[#This Row],[Salary in USD]]/tblSalaries[[#This Row],[PPP GNI]]</f>
        <v>0.65470281939127084</v>
      </c>
      <c r="U1889" s="27">
        <f>IF(ISNUMBER(VLOOKUP(tblSalaries[[#This Row],[clean Country]],calc!$B$22:$C$127,2,TRUE)),tblSalaries[[#This Row],[Salary in USD]],0.001)</f>
        <v>2225.989585930321</v>
      </c>
    </row>
    <row r="1890" spans="2:21" ht="15" customHeight="1" x14ac:dyDescent="0.25">
      <c r="B1890" s="6" t="s">
        <v>3617</v>
      </c>
      <c r="C1890" s="7">
        <v>41063.735578703701</v>
      </c>
      <c r="D1890" s="8" t="s">
        <v>1787</v>
      </c>
      <c r="E1890" s="6">
        <v>125000</v>
      </c>
      <c r="F1890" s="6" t="s">
        <v>40</v>
      </c>
      <c r="G1890" s="9">
        <f>tblSalaries[[#This Row],[clean Salary (in local currency)]]*VLOOKUP(tblSalaries[[#This Row],[Currency]],tblXrate[],2,FALSE)</f>
        <v>2225.989585930321</v>
      </c>
      <c r="H1890" s="6" t="s">
        <v>1788</v>
      </c>
      <c r="I1890" s="6" t="s">
        <v>20</v>
      </c>
      <c r="J1890" s="6" t="s">
        <v>8</v>
      </c>
      <c r="K1890" s="6" t="str">
        <f>VLOOKUP(tblSalaries[[#This Row],[Where do you work]],tblCountries[[Actual]:[Mapping]],2,FALSE)</f>
        <v>India</v>
      </c>
      <c r="L1890" s="6" t="str">
        <f>VLOOKUP(tblSalaries[[#This Row],[clean Country]],tblCountries[[Mapping]:[Region]],2,FALSE)</f>
        <v>Asia</v>
      </c>
      <c r="M1890" s="6">
        <f>VLOOKUP(tblSalaries[[#This Row],[clean Country]],tblCountries[[Mapping]:[geo_latitude]],3,FALSE)</f>
        <v>79.718824157759499</v>
      </c>
      <c r="N1890" s="6">
        <f>VLOOKUP(tblSalaries[[#This Row],[clean Country]],tblCountries[[Mapping]:[geo_latitude]],4,FALSE)</f>
        <v>22.134914550529199</v>
      </c>
      <c r="O1890" s="6" t="s">
        <v>18</v>
      </c>
      <c r="P1890" s="6">
        <v>4</v>
      </c>
      <c r="Q1890" s="6" t="str">
        <f>IF(tblSalaries[[#This Row],[Years of Experience]]&lt;5,"&lt;5",IF(tblSalaries[[#This Row],[Years of Experience]]&lt;10,"&lt;10",IF(tblSalaries[[#This Row],[Years of Experience]]&lt;15,"&lt;15",IF(tblSalaries[[#This Row],[Years of Experience]]&lt;20,"&lt;20"," &gt;20"))))</f>
        <v>&lt;5</v>
      </c>
      <c r="R1890" s="14">
        <v>1873</v>
      </c>
      <c r="S1890" s="14">
        <f>VLOOKUP(tblSalaries[[#This Row],[clean Country]],Table3[[Country]:[GNI]],2,FALSE)</f>
        <v>3400</v>
      </c>
      <c r="T1890" s="18">
        <f>tblSalaries[[#This Row],[Salary in USD]]/tblSalaries[[#This Row],[PPP GNI]]</f>
        <v>0.65470281939127084</v>
      </c>
      <c r="U1890" s="27">
        <f>IF(ISNUMBER(VLOOKUP(tblSalaries[[#This Row],[clean Country]],calc!$B$22:$C$127,2,TRUE)),tblSalaries[[#This Row],[Salary in USD]],0.001)</f>
        <v>2225.989585930321</v>
      </c>
    </row>
    <row r="1891" spans="2:21" ht="15" customHeight="1" x14ac:dyDescent="0.25">
      <c r="B1891" s="6" t="s">
        <v>2716</v>
      </c>
      <c r="C1891" s="7">
        <v>41055.623437499999</v>
      </c>
      <c r="D1891" s="8" t="s">
        <v>828</v>
      </c>
      <c r="E1891" s="6">
        <v>204000</v>
      </c>
      <c r="F1891" s="6" t="s">
        <v>32</v>
      </c>
      <c r="G1891" s="9">
        <f>tblSalaries[[#This Row],[clean Salary (in local currency)]]*VLOOKUP(tblSalaries[[#This Row],[Currency]],tblXrate[],2,FALSE)</f>
        <v>2165.2740982270229</v>
      </c>
      <c r="H1891" s="6" t="s">
        <v>829</v>
      </c>
      <c r="I1891" s="6" t="s">
        <v>52</v>
      </c>
      <c r="J1891" s="6" t="s">
        <v>17</v>
      </c>
      <c r="K1891" s="6" t="str">
        <f>VLOOKUP(tblSalaries[[#This Row],[Where do you work]],tblCountries[[Actual]:[Mapping]],2,FALSE)</f>
        <v>Pakistan</v>
      </c>
      <c r="L1891" s="6" t="str">
        <f>VLOOKUP(tblSalaries[[#This Row],[clean Country]],tblCountries[[Mapping]:[Region]],2,FALSE)</f>
        <v>Asia</v>
      </c>
      <c r="M1891" s="6">
        <f>VLOOKUP(tblSalaries[[#This Row],[clean Country]],tblCountries[[Mapping]:[geo_latitude]],3,FALSE)</f>
        <v>71.247499000000005</v>
      </c>
      <c r="N1891" s="6">
        <f>VLOOKUP(tblSalaries[[#This Row],[clean Country]],tblCountries[[Mapping]:[geo_latitude]],4,FALSE)</f>
        <v>30.3308401</v>
      </c>
      <c r="O1891" s="6" t="s">
        <v>13</v>
      </c>
      <c r="P1891" s="6">
        <v>2</v>
      </c>
      <c r="Q1891" s="6" t="str">
        <f>IF(tblSalaries[[#This Row],[Years of Experience]]&lt;5,"&lt;5",IF(tblSalaries[[#This Row],[Years of Experience]]&lt;10,"&lt;10",IF(tblSalaries[[#This Row],[Years of Experience]]&lt;15,"&lt;15",IF(tblSalaries[[#This Row],[Years of Experience]]&lt;20,"&lt;20"," &gt;20"))))</f>
        <v>&lt;5</v>
      </c>
      <c r="R1891" s="14">
        <v>1874</v>
      </c>
      <c r="S1891" s="14">
        <f>VLOOKUP(tblSalaries[[#This Row],[clean Country]],Table3[[Country]:[GNI]],2,FALSE)</f>
        <v>2790</v>
      </c>
      <c r="T1891" s="18">
        <f>tblSalaries[[#This Row],[Salary in USD]]/tblSalaries[[#This Row],[PPP GNI]]</f>
        <v>0.77608390617456025</v>
      </c>
      <c r="U1891" s="27">
        <f>IF(ISNUMBER(VLOOKUP(tblSalaries[[#This Row],[clean Country]],calc!$B$22:$C$127,2,TRUE)),tblSalaries[[#This Row],[Salary in USD]],0.001)</f>
        <v>2165.2740982270229</v>
      </c>
    </row>
    <row r="1892" spans="2:21" ht="15" customHeight="1" x14ac:dyDescent="0.25">
      <c r="B1892" s="6" t="s">
        <v>2701</v>
      </c>
      <c r="C1892" s="7">
        <v>41055.586516203701</v>
      </c>
      <c r="D1892" s="8" t="s">
        <v>810</v>
      </c>
      <c r="E1892" s="6">
        <v>120000</v>
      </c>
      <c r="F1892" s="6" t="s">
        <v>40</v>
      </c>
      <c r="G1892" s="9">
        <f>tblSalaries[[#This Row],[clean Salary (in local currency)]]*VLOOKUP(tblSalaries[[#This Row],[Currency]],tblXrate[],2,FALSE)</f>
        <v>2136.9500024931081</v>
      </c>
      <c r="H1892" s="6" t="s">
        <v>811</v>
      </c>
      <c r="I1892" s="6" t="s">
        <v>20</v>
      </c>
      <c r="J1892" s="6" t="s">
        <v>8</v>
      </c>
      <c r="K1892" s="6" t="str">
        <f>VLOOKUP(tblSalaries[[#This Row],[Where do you work]],tblCountries[[Actual]:[Mapping]],2,FALSE)</f>
        <v>India</v>
      </c>
      <c r="L1892" s="6" t="str">
        <f>VLOOKUP(tblSalaries[[#This Row],[clean Country]],tblCountries[[Mapping]:[Region]],2,FALSE)</f>
        <v>Asia</v>
      </c>
      <c r="M1892" s="6">
        <f>VLOOKUP(tblSalaries[[#This Row],[clean Country]],tblCountries[[Mapping]:[geo_latitude]],3,FALSE)</f>
        <v>79.718824157759499</v>
      </c>
      <c r="N1892" s="6">
        <f>VLOOKUP(tblSalaries[[#This Row],[clean Country]],tblCountries[[Mapping]:[geo_latitude]],4,FALSE)</f>
        <v>22.134914550529199</v>
      </c>
      <c r="O1892" s="6" t="s">
        <v>25</v>
      </c>
      <c r="P1892" s="6"/>
      <c r="Q1892" s="6" t="str">
        <f>IF(tblSalaries[[#This Row],[Years of Experience]]&lt;5,"&lt;5",IF(tblSalaries[[#This Row],[Years of Experience]]&lt;10,"&lt;10",IF(tblSalaries[[#This Row],[Years of Experience]]&lt;15,"&lt;15",IF(tblSalaries[[#This Row],[Years of Experience]]&lt;20,"&lt;20"," &gt;20"))))</f>
        <v>&lt;5</v>
      </c>
      <c r="R1892" s="14">
        <v>1875</v>
      </c>
      <c r="S1892" s="14">
        <f>VLOOKUP(tblSalaries[[#This Row],[clean Country]],Table3[[Country]:[GNI]],2,FALSE)</f>
        <v>3400</v>
      </c>
      <c r="T1892" s="18">
        <f>tblSalaries[[#This Row],[Salary in USD]]/tblSalaries[[#This Row],[PPP GNI]]</f>
        <v>0.62851470661562003</v>
      </c>
      <c r="U1892" s="27">
        <f>IF(ISNUMBER(VLOOKUP(tblSalaries[[#This Row],[clean Country]],calc!$B$22:$C$127,2,TRUE)),tblSalaries[[#This Row],[Salary in USD]],0.001)</f>
        <v>2136.9500024931081</v>
      </c>
    </row>
    <row r="1893" spans="2:21" ht="15" customHeight="1" x14ac:dyDescent="0.25">
      <c r="B1893" s="6" t="s">
        <v>2678</v>
      </c>
      <c r="C1893" s="7">
        <v>41055.550555555557</v>
      </c>
      <c r="D1893" s="8" t="s">
        <v>784</v>
      </c>
      <c r="E1893" s="6">
        <v>120000</v>
      </c>
      <c r="F1893" s="6" t="s">
        <v>40</v>
      </c>
      <c r="G1893" s="9">
        <f>tblSalaries[[#This Row],[clean Salary (in local currency)]]*VLOOKUP(tblSalaries[[#This Row],[Currency]],tblXrate[],2,FALSE)</f>
        <v>2136.9500024931081</v>
      </c>
      <c r="H1893" s="6" t="s">
        <v>153</v>
      </c>
      <c r="I1893" s="6" t="s">
        <v>20</v>
      </c>
      <c r="J1893" s="6" t="s">
        <v>8</v>
      </c>
      <c r="K1893" s="6" t="str">
        <f>VLOOKUP(tblSalaries[[#This Row],[Where do you work]],tblCountries[[Actual]:[Mapping]],2,FALSE)</f>
        <v>India</v>
      </c>
      <c r="L1893" s="6" t="str">
        <f>VLOOKUP(tblSalaries[[#This Row],[clean Country]],tblCountries[[Mapping]:[Region]],2,FALSE)</f>
        <v>Asia</v>
      </c>
      <c r="M1893" s="6">
        <f>VLOOKUP(tblSalaries[[#This Row],[clean Country]],tblCountries[[Mapping]:[geo_latitude]],3,FALSE)</f>
        <v>79.718824157759499</v>
      </c>
      <c r="N1893" s="6">
        <f>VLOOKUP(tblSalaries[[#This Row],[clean Country]],tblCountries[[Mapping]:[geo_latitude]],4,FALSE)</f>
        <v>22.134914550529199</v>
      </c>
      <c r="O1893" s="6" t="s">
        <v>18</v>
      </c>
      <c r="P1893" s="6">
        <v>3</v>
      </c>
      <c r="Q1893" s="6" t="str">
        <f>IF(tblSalaries[[#This Row],[Years of Experience]]&lt;5,"&lt;5",IF(tblSalaries[[#This Row],[Years of Experience]]&lt;10,"&lt;10",IF(tblSalaries[[#This Row],[Years of Experience]]&lt;15,"&lt;15",IF(tblSalaries[[#This Row],[Years of Experience]]&lt;20,"&lt;20"," &gt;20"))))</f>
        <v>&lt;5</v>
      </c>
      <c r="R1893" s="14">
        <v>1876</v>
      </c>
      <c r="S1893" s="14">
        <f>VLOOKUP(tblSalaries[[#This Row],[clean Country]],Table3[[Country]:[GNI]],2,FALSE)</f>
        <v>3400</v>
      </c>
      <c r="T1893" s="18">
        <f>tblSalaries[[#This Row],[Salary in USD]]/tblSalaries[[#This Row],[PPP GNI]]</f>
        <v>0.62851470661562003</v>
      </c>
      <c r="U1893" s="27">
        <f>IF(ISNUMBER(VLOOKUP(tblSalaries[[#This Row],[clean Country]],calc!$B$22:$C$127,2,TRUE)),tblSalaries[[#This Row],[Salary in USD]],0.001)</f>
        <v>2136.9500024931081</v>
      </c>
    </row>
    <row r="1894" spans="2:21" ht="15" customHeight="1" x14ac:dyDescent="0.25">
      <c r="B1894" s="6" t="s">
        <v>2759</v>
      </c>
      <c r="C1894" s="7">
        <v>41055.715509259258</v>
      </c>
      <c r="D1894" s="8">
        <v>120000</v>
      </c>
      <c r="E1894" s="6">
        <v>120000</v>
      </c>
      <c r="F1894" s="6" t="s">
        <v>40</v>
      </c>
      <c r="G1894" s="9">
        <f>tblSalaries[[#This Row],[clean Salary (in local currency)]]*VLOOKUP(tblSalaries[[#This Row],[Currency]],tblXrate[],2,FALSE)</f>
        <v>2136.9500024931081</v>
      </c>
      <c r="H1894" s="6" t="s">
        <v>881</v>
      </c>
      <c r="I1894" s="6" t="s">
        <v>310</v>
      </c>
      <c r="J1894" s="6" t="s">
        <v>8</v>
      </c>
      <c r="K1894" s="6" t="str">
        <f>VLOOKUP(tblSalaries[[#This Row],[Where do you work]],tblCountries[[Actual]:[Mapping]],2,FALSE)</f>
        <v>India</v>
      </c>
      <c r="L1894" s="6" t="str">
        <f>VLOOKUP(tblSalaries[[#This Row],[clean Country]],tblCountries[[Mapping]:[Region]],2,FALSE)</f>
        <v>Asia</v>
      </c>
      <c r="M1894" s="6">
        <f>VLOOKUP(tblSalaries[[#This Row],[clean Country]],tblCountries[[Mapping]:[geo_latitude]],3,FALSE)</f>
        <v>79.718824157759499</v>
      </c>
      <c r="N1894" s="6">
        <f>VLOOKUP(tblSalaries[[#This Row],[clean Country]],tblCountries[[Mapping]:[geo_latitude]],4,FALSE)</f>
        <v>22.134914550529199</v>
      </c>
      <c r="O1894" s="6" t="s">
        <v>18</v>
      </c>
      <c r="P1894" s="6">
        <v>2</v>
      </c>
      <c r="Q1894" s="6" t="str">
        <f>IF(tblSalaries[[#This Row],[Years of Experience]]&lt;5,"&lt;5",IF(tblSalaries[[#This Row],[Years of Experience]]&lt;10,"&lt;10",IF(tblSalaries[[#This Row],[Years of Experience]]&lt;15,"&lt;15",IF(tblSalaries[[#This Row],[Years of Experience]]&lt;20,"&lt;20"," &gt;20"))))</f>
        <v>&lt;5</v>
      </c>
      <c r="R1894" s="14">
        <v>1877</v>
      </c>
      <c r="S1894" s="14">
        <f>VLOOKUP(tblSalaries[[#This Row],[clean Country]],Table3[[Country]:[GNI]],2,FALSE)</f>
        <v>3400</v>
      </c>
      <c r="T1894" s="18">
        <f>tblSalaries[[#This Row],[Salary in USD]]/tblSalaries[[#This Row],[PPP GNI]]</f>
        <v>0.62851470661562003</v>
      </c>
      <c r="U1894" s="27">
        <f>IF(ISNUMBER(VLOOKUP(tblSalaries[[#This Row],[clean Country]],calc!$B$22:$C$127,2,TRUE)),tblSalaries[[#This Row],[Salary in USD]],0.001)</f>
        <v>2136.9500024931081</v>
      </c>
    </row>
    <row r="1895" spans="2:21" ht="15" customHeight="1" x14ac:dyDescent="0.25">
      <c r="B1895" s="6" t="s">
        <v>2887</v>
      </c>
      <c r="C1895" s="7">
        <v>41056.616215277776</v>
      </c>
      <c r="D1895" s="8">
        <v>120000</v>
      </c>
      <c r="E1895" s="6">
        <v>120000</v>
      </c>
      <c r="F1895" s="6" t="s">
        <v>40</v>
      </c>
      <c r="G1895" s="9">
        <f>tblSalaries[[#This Row],[clean Salary (in local currency)]]*VLOOKUP(tblSalaries[[#This Row],[Currency]],tblXrate[],2,FALSE)</f>
        <v>2136.9500024931081</v>
      </c>
      <c r="H1895" s="6" t="s">
        <v>1037</v>
      </c>
      <c r="I1895" s="6" t="s">
        <v>52</v>
      </c>
      <c r="J1895" s="6" t="s">
        <v>8</v>
      </c>
      <c r="K1895" s="6" t="str">
        <f>VLOOKUP(tblSalaries[[#This Row],[Where do you work]],tblCountries[[Actual]:[Mapping]],2,FALSE)</f>
        <v>India</v>
      </c>
      <c r="L1895" s="6" t="str">
        <f>VLOOKUP(tblSalaries[[#This Row],[clean Country]],tblCountries[[Mapping]:[Region]],2,FALSE)</f>
        <v>Asia</v>
      </c>
      <c r="M1895" s="6">
        <f>VLOOKUP(tblSalaries[[#This Row],[clean Country]],tblCountries[[Mapping]:[geo_latitude]],3,FALSE)</f>
        <v>79.718824157759499</v>
      </c>
      <c r="N1895" s="6">
        <f>VLOOKUP(tblSalaries[[#This Row],[clean Country]],tblCountries[[Mapping]:[geo_latitude]],4,FALSE)</f>
        <v>22.134914550529199</v>
      </c>
      <c r="O1895" s="6" t="s">
        <v>9</v>
      </c>
      <c r="P1895" s="6">
        <v>5</v>
      </c>
      <c r="Q1895" s="6" t="str">
        <f>IF(tblSalaries[[#This Row],[Years of Experience]]&lt;5,"&lt;5",IF(tblSalaries[[#This Row],[Years of Experience]]&lt;10,"&lt;10",IF(tblSalaries[[#This Row],[Years of Experience]]&lt;15,"&lt;15",IF(tblSalaries[[#This Row],[Years of Experience]]&lt;20,"&lt;20"," &gt;20"))))</f>
        <v>&lt;10</v>
      </c>
      <c r="R1895" s="14">
        <v>1878</v>
      </c>
      <c r="S1895" s="14">
        <f>VLOOKUP(tblSalaries[[#This Row],[clean Country]],Table3[[Country]:[GNI]],2,FALSE)</f>
        <v>3400</v>
      </c>
      <c r="T1895" s="18">
        <f>tblSalaries[[#This Row],[Salary in USD]]/tblSalaries[[#This Row],[PPP GNI]]</f>
        <v>0.62851470661562003</v>
      </c>
      <c r="U1895" s="27">
        <f>IF(ISNUMBER(VLOOKUP(tblSalaries[[#This Row],[clean Country]],calc!$B$22:$C$127,2,TRUE)),tblSalaries[[#This Row],[Salary in USD]],0.001)</f>
        <v>2136.9500024931081</v>
      </c>
    </row>
    <row r="1896" spans="2:21" ht="15" customHeight="1" x14ac:dyDescent="0.25">
      <c r="B1896" s="6" t="s">
        <v>3012</v>
      </c>
      <c r="C1896" s="7">
        <v>41057.532870370371</v>
      </c>
      <c r="D1896" s="8">
        <v>120000</v>
      </c>
      <c r="E1896" s="6">
        <v>120000</v>
      </c>
      <c r="F1896" s="6" t="s">
        <v>40</v>
      </c>
      <c r="G1896" s="9">
        <f>tblSalaries[[#This Row],[clean Salary (in local currency)]]*VLOOKUP(tblSalaries[[#This Row],[Currency]],tblXrate[],2,FALSE)</f>
        <v>2136.9500024931081</v>
      </c>
      <c r="H1896" s="6" t="s">
        <v>1166</v>
      </c>
      <c r="I1896" s="6" t="s">
        <v>20</v>
      </c>
      <c r="J1896" s="6" t="s">
        <v>8</v>
      </c>
      <c r="K1896" s="6" t="str">
        <f>VLOOKUP(tblSalaries[[#This Row],[Where do you work]],tblCountries[[Actual]:[Mapping]],2,FALSE)</f>
        <v>India</v>
      </c>
      <c r="L1896" s="6" t="str">
        <f>VLOOKUP(tblSalaries[[#This Row],[clean Country]],tblCountries[[Mapping]:[Region]],2,FALSE)</f>
        <v>Asia</v>
      </c>
      <c r="M1896" s="6">
        <f>VLOOKUP(tblSalaries[[#This Row],[clean Country]],tblCountries[[Mapping]:[geo_latitude]],3,FALSE)</f>
        <v>79.718824157759499</v>
      </c>
      <c r="N1896" s="6">
        <f>VLOOKUP(tblSalaries[[#This Row],[clean Country]],tblCountries[[Mapping]:[geo_latitude]],4,FALSE)</f>
        <v>22.134914550529199</v>
      </c>
      <c r="O1896" s="6" t="s">
        <v>18</v>
      </c>
      <c r="P1896" s="6">
        <v>3.5</v>
      </c>
      <c r="Q1896" s="6" t="str">
        <f>IF(tblSalaries[[#This Row],[Years of Experience]]&lt;5,"&lt;5",IF(tblSalaries[[#This Row],[Years of Experience]]&lt;10,"&lt;10",IF(tblSalaries[[#This Row],[Years of Experience]]&lt;15,"&lt;15",IF(tblSalaries[[#This Row],[Years of Experience]]&lt;20,"&lt;20"," &gt;20"))))</f>
        <v>&lt;5</v>
      </c>
      <c r="R1896" s="14">
        <v>1879</v>
      </c>
      <c r="S1896" s="14">
        <f>VLOOKUP(tblSalaries[[#This Row],[clean Country]],Table3[[Country]:[GNI]],2,FALSE)</f>
        <v>3400</v>
      </c>
      <c r="T1896" s="18">
        <f>tblSalaries[[#This Row],[Salary in USD]]/tblSalaries[[#This Row],[PPP GNI]]</f>
        <v>0.62851470661562003</v>
      </c>
      <c r="U1896" s="27">
        <f>IF(ISNUMBER(VLOOKUP(tblSalaries[[#This Row],[clean Country]],calc!$B$22:$C$127,2,TRUE)),tblSalaries[[#This Row],[Salary in USD]],0.001)</f>
        <v>2136.9500024931081</v>
      </c>
    </row>
    <row r="1897" spans="2:21" ht="15" customHeight="1" x14ac:dyDescent="0.25">
      <c r="B1897" s="6" t="s">
        <v>2652</v>
      </c>
      <c r="C1897" s="7">
        <v>41055.51898148148</v>
      </c>
      <c r="D1897" s="8">
        <v>200000</v>
      </c>
      <c r="E1897" s="6">
        <v>200000</v>
      </c>
      <c r="F1897" s="6" t="s">
        <v>32</v>
      </c>
      <c r="G1897" s="9">
        <f>tblSalaries[[#This Row],[clean Salary (in local currency)]]*VLOOKUP(tblSalaries[[#This Row],[Currency]],tblXrate[],2,FALSE)</f>
        <v>2122.8177433598262</v>
      </c>
      <c r="H1897" s="6" t="s">
        <v>757</v>
      </c>
      <c r="I1897" s="6" t="s">
        <v>310</v>
      </c>
      <c r="J1897" s="6" t="s">
        <v>17</v>
      </c>
      <c r="K1897" s="6" t="str">
        <f>VLOOKUP(tblSalaries[[#This Row],[Where do you work]],tblCountries[[Actual]:[Mapping]],2,FALSE)</f>
        <v>Pakistan</v>
      </c>
      <c r="L1897" s="6" t="str">
        <f>VLOOKUP(tblSalaries[[#This Row],[clean Country]],tblCountries[[Mapping]:[Region]],2,FALSE)</f>
        <v>Asia</v>
      </c>
      <c r="M1897" s="6">
        <f>VLOOKUP(tblSalaries[[#This Row],[clean Country]],tblCountries[[Mapping]:[geo_latitude]],3,FALSE)</f>
        <v>71.247499000000005</v>
      </c>
      <c r="N1897" s="6">
        <f>VLOOKUP(tblSalaries[[#This Row],[clean Country]],tblCountries[[Mapping]:[geo_latitude]],4,FALSE)</f>
        <v>30.3308401</v>
      </c>
      <c r="O1897" s="6" t="s">
        <v>18</v>
      </c>
      <c r="P1897" s="6">
        <v>2</v>
      </c>
      <c r="Q1897" s="6" t="str">
        <f>IF(tblSalaries[[#This Row],[Years of Experience]]&lt;5,"&lt;5",IF(tblSalaries[[#This Row],[Years of Experience]]&lt;10,"&lt;10",IF(tblSalaries[[#This Row],[Years of Experience]]&lt;15,"&lt;15",IF(tblSalaries[[#This Row],[Years of Experience]]&lt;20,"&lt;20"," &gt;20"))))</f>
        <v>&lt;5</v>
      </c>
      <c r="R1897" s="14">
        <v>1880</v>
      </c>
      <c r="S1897" s="14">
        <f>VLOOKUP(tblSalaries[[#This Row],[clean Country]],Table3[[Country]:[GNI]],2,FALSE)</f>
        <v>2790</v>
      </c>
      <c r="T1897" s="18">
        <f>tblSalaries[[#This Row],[Salary in USD]]/tblSalaries[[#This Row],[PPP GNI]]</f>
        <v>0.76086657468094132</v>
      </c>
      <c r="U1897" s="27">
        <f>IF(ISNUMBER(VLOOKUP(tblSalaries[[#This Row],[clean Country]],calc!$B$22:$C$127,2,TRUE)),tblSalaries[[#This Row],[Salary in USD]],0.001)</f>
        <v>2122.8177433598262</v>
      </c>
    </row>
    <row r="1898" spans="2:21" ht="15" customHeight="1" x14ac:dyDescent="0.25">
      <c r="B1898" s="6" t="s">
        <v>2776</v>
      </c>
      <c r="C1898" s="7">
        <v>41055.801145833335</v>
      </c>
      <c r="D1898" s="8" t="s">
        <v>899</v>
      </c>
      <c r="E1898" s="6">
        <v>180000</v>
      </c>
      <c r="F1898" s="6" t="s">
        <v>32</v>
      </c>
      <c r="G1898" s="9">
        <f>tblSalaries[[#This Row],[clean Salary (in local currency)]]*VLOOKUP(tblSalaries[[#This Row],[Currency]],tblXrate[],2,FALSE)</f>
        <v>1910.5359690238436</v>
      </c>
      <c r="H1898" s="6" t="s">
        <v>900</v>
      </c>
      <c r="I1898" s="6" t="s">
        <v>3999</v>
      </c>
      <c r="J1898" s="6" t="s">
        <v>17</v>
      </c>
      <c r="K1898" s="6" t="str">
        <f>VLOOKUP(tblSalaries[[#This Row],[Where do you work]],tblCountries[[Actual]:[Mapping]],2,FALSE)</f>
        <v>Pakistan</v>
      </c>
      <c r="L1898" s="6" t="str">
        <f>VLOOKUP(tblSalaries[[#This Row],[clean Country]],tblCountries[[Mapping]:[Region]],2,FALSE)</f>
        <v>Asia</v>
      </c>
      <c r="M1898" s="6">
        <f>VLOOKUP(tblSalaries[[#This Row],[clean Country]],tblCountries[[Mapping]:[geo_latitude]],3,FALSE)</f>
        <v>71.247499000000005</v>
      </c>
      <c r="N1898" s="6">
        <f>VLOOKUP(tblSalaries[[#This Row],[clean Country]],tblCountries[[Mapping]:[geo_latitude]],4,FALSE)</f>
        <v>30.3308401</v>
      </c>
      <c r="O1898" s="6" t="s">
        <v>13</v>
      </c>
      <c r="P1898" s="6">
        <v>7</v>
      </c>
      <c r="Q1898" s="6" t="str">
        <f>IF(tblSalaries[[#This Row],[Years of Experience]]&lt;5,"&lt;5",IF(tblSalaries[[#This Row],[Years of Experience]]&lt;10,"&lt;10",IF(tblSalaries[[#This Row],[Years of Experience]]&lt;15,"&lt;15",IF(tblSalaries[[#This Row],[Years of Experience]]&lt;20,"&lt;20"," &gt;20"))))</f>
        <v>&lt;10</v>
      </c>
      <c r="R1898" s="14">
        <v>1881</v>
      </c>
      <c r="S1898" s="14">
        <f>VLOOKUP(tblSalaries[[#This Row],[clean Country]],Table3[[Country]:[GNI]],2,FALSE)</f>
        <v>2790</v>
      </c>
      <c r="T1898" s="18">
        <f>tblSalaries[[#This Row],[Salary in USD]]/tblSalaries[[#This Row],[PPP GNI]]</f>
        <v>0.68477991721284714</v>
      </c>
      <c r="U1898" s="27">
        <f>IF(ISNUMBER(VLOOKUP(tblSalaries[[#This Row],[clean Country]],calc!$B$22:$C$127,2,TRUE)),tblSalaries[[#This Row],[Salary in USD]],0.001)</f>
        <v>1910.5359690238436</v>
      </c>
    </row>
    <row r="1899" spans="2:21" ht="15" customHeight="1" x14ac:dyDescent="0.25">
      <c r="B1899" s="6" t="s">
        <v>2998</v>
      </c>
      <c r="C1899" s="7">
        <v>41057.484224537038</v>
      </c>
      <c r="D1899" s="8" t="s">
        <v>1146</v>
      </c>
      <c r="E1899" s="6">
        <v>240000</v>
      </c>
      <c r="F1899" s="6" t="s">
        <v>1147</v>
      </c>
      <c r="G1899" s="9">
        <f>tblSalaries[[#This Row],[clean Salary (in local currency)]]*VLOOKUP(tblSalaries[[#This Row],[Currency]],tblXrate[],2,FALSE)</f>
        <v>1805.7739622442759</v>
      </c>
      <c r="H1899" s="6" t="s">
        <v>939</v>
      </c>
      <c r="I1899" s="6" t="s">
        <v>52</v>
      </c>
      <c r="J1899" s="6" t="s">
        <v>716</v>
      </c>
      <c r="K1899" s="6" t="str">
        <f>VLOOKUP(tblSalaries[[#This Row],[Where do you work]],tblCountries[[Actual]:[Mapping]],2,FALSE)</f>
        <v>Sri Lanka</v>
      </c>
      <c r="L1899" s="6" t="str">
        <f>VLOOKUP(tblSalaries[[#This Row],[clean Country]],tblCountries[[Mapping]:[Region]],2,FALSE)</f>
        <v>Asia</v>
      </c>
      <c r="M1899" s="6">
        <f>VLOOKUP(tblSalaries[[#This Row],[clean Country]],tblCountries[[Mapping]:[geo_latitude]],3,FALSE)</f>
        <v>80.833844200000001</v>
      </c>
      <c r="N1899" s="6">
        <f>VLOOKUP(tblSalaries[[#This Row],[clean Country]],tblCountries[[Mapping]:[geo_latitude]],4,FALSE)</f>
        <v>7.9090562000000002</v>
      </c>
      <c r="O1899" s="6" t="s">
        <v>9</v>
      </c>
      <c r="P1899" s="6">
        <v>3</v>
      </c>
      <c r="Q1899" s="6" t="str">
        <f>IF(tblSalaries[[#This Row],[Years of Experience]]&lt;5,"&lt;5",IF(tblSalaries[[#This Row],[Years of Experience]]&lt;10,"&lt;10",IF(tblSalaries[[#This Row],[Years of Experience]]&lt;15,"&lt;15",IF(tblSalaries[[#This Row],[Years of Experience]]&lt;20,"&lt;20"," &gt;20"))))</f>
        <v>&lt;5</v>
      </c>
      <c r="R1899" s="14">
        <v>1882</v>
      </c>
      <c r="S1899" s="14">
        <f>VLOOKUP(tblSalaries[[#This Row],[clean Country]],Table3[[Country]:[GNI]],2,FALSE)</f>
        <v>5010</v>
      </c>
      <c r="T1899" s="18">
        <f>tblSalaries[[#This Row],[Salary in USD]]/tblSalaries[[#This Row],[PPP GNI]]</f>
        <v>0.3604339245996559</v>
      </c>
      <c r="U1899" s="27">
        <f>IF(ISNUMBER(VLOOKUP(tblSalaries[[#This Row],[clean Country]],calc!$B$22:$C$127,2,TRUE)),tblSalaries[[#This Row],[Salary in USD]],0.001)</f>
        <v>1805.7739622442759</v>
      </c>
    </row>
    <row r="1900" spans="2:21" ht="15" customHeight="1" x14ac:dyDescent="0.25">
      <c r="B1900" s="6" t="s">
        <v>3135</v>
      </c>
      <c r="C1900" s="7">
        <v>41057.863553240742</v>
      </c>
      <c r="D1900" s="8">
        <v>168000</v>
      </c>
      <c r="E1900" s="6">
        <v>168000</v>
      </c>
      <c r="F1900" s="6" t="s">
        <v>32</v>
      </c>
      <c r="G1900" s="9">
        <f>tblSalaries[[#This Row],[clean Salary (in local currency)]]*VLOOKUP(tblSalaries[[#This Row],[Currency]],tblXrate[],2,FALSE)</f>
        <v>1783.166904422254</v>
      </c>
      <c r="H1900" s="6" t="s">
        <v>1290</v>
      </c>
      <c r="I1900" s="6" t="s">
        <v>310</v>
      </c>
      <c r="J1900" s="6" t="s">
        <v>17</v>
      </c>
      <c r="K1900" s="6" t="str">
        <f>VLOOKUP(tblSalaries[[#This Row],[Where do you work]],tblCountries[[Actual]:[Mapping]],2,FALSE)</f>
        <v>Pakistan</v>
      </c>
      <c r="L1900" s="6" t="str">
        <f>VLOOKUP(tblSalaries[[#This Row],[clean Country]],tblCountries[[Mapping]:[Region]],2,FALSE)</f>
        <v>Asia</v>
      </c>
      <c r="M1900" s="6">
        <f>VLOOKUP(tblSalaries[[#This Row],[clean Country]],tblCountries[[Mapping]:[geo_latitude]],3,FALSE)</f>
        <v>71.247499000000005</v>
      </c>
      <c r="N1900" s="6">
        <f>VLOOKUP(tblSalaries[[#This Row],[clean Country]],tblCountries[[Mapping]:[geo_latitude]],4,FALSE)</f>
        <v>30.3308401</v>
      </c>
      <c r="O1900" s="6" t="s">
        <v>9</v>
      </c>
      <c r="P1900" s="6">
        <v>10</v>
      </c>
      <c r="Q1900" s="6" t="str">
        <f>IF(tblSalaries[[#This Row],[Years of Experience]]&lt;5,"&lt;5",IF(tblSalaries[[#This Row],[Years of Experience]]&lt;10,"&lt;10",IF(tblSalaries[[#This Row],[Years of Experience]]&lt;15,"&lt;15",IF(tblSalaries[[#This Row],[Years of Experience]]&lt;20,"&lt;20"," &gt;20"))))</f>
        <v>&lt;15</v>
      </c>
      <c r="R1900" s="14">
        <v>1883</v>
      </c>
      <c r="S1900" s="14">
        <f>VLOOKUP(tblSalaries[[#This Row],[clean Country]],Table3[[Country]:[GNI]],2,FALSE)</f>
        <v>2790</v>
      </c>
      <c r="T1900" s="18">
        <f>tblSalaries[[#This Row],[Salary in USD]]/tblSalaries[[#This Row],[PPP GNI]]</f>
        <v>0.63912792273199071</v>
      </c>
      <c r="U1900" s="27">
        <f>IF(ISNUMBER(VLOOKUP(tblSalaries[[#This Row],[clean Country]],calc!$B$22:$C$127,2,TRUE)),tblSalaries[[#This Row],[Salary in USD]],0.001)</f>
        <v>1783.166904422254</v>
      </c>
    </row>
  </sheetData>
  <mergeCells count="1">
    <mergeCell ref="B13:E13"/>
  </mergeCells>
  <conditionalFormatting sqref="B18:Q18 B1788:D1788 F1788:Q1788 B1726:D1726 F1726:Q1726 B1719:Q1725 B1718:D1718 F1718:Q1718 B1660:Q1717 B1659:D1659 F1659:Q1659 B1314:D1314 F1314:Q1314 B1103:Q1313 B1102:D1102 F1102:Q1102 B1091:Q1101 B1090:D1090 F1090:Q1090 B1061:D1061 F1061:Q1061 B885:D885 F885:Q885 B820:Q884 B819:D819 F819:Q819 B815:D815 F815:Q815 B799:Q814 B798:D798 F798:Q798 B763:Q797 B762:D762 F762:Q762 B726:Q761 B725:D725 F725:Q725 B722:Q724 B721:D721 F721:Q721 B710:D710 F710:Q710 B704:Q709 B703:D703 F703:Q703 B672:Q702 B671:D671 F671:Q671 B648:Q670 B647:D647 F647:Q647 B609:Q646 B608:D608 F608:Q608 B437:Q607 B436:D436 F436:Q436 B51:Q56 B19:D50 F19:Q50 B59:Q59 B57:D58 F57:Q58 B61:Q64 B60:D60 F60:Q60 B67:Q71 B65:D66 F65:Q66 B73:Q73 B72:D72 F72:Q72 B75:Q91 B74:D74 F74:Q74 B93:Q103 B92:D92 F92:Q92 B105:Q113 B104:D104 F104:Q104 B115:Q115 B114:D114 F114:Q114 B117:Q151 B116:D116 F116:Q116 B153:Q166 B152:D152 F152:Q152 B168:Q170 B167:D167 F167:Q167 B172:Q227 B171:D171 F171:Q171 B229:Q253 B228:D228 F228:Q228 B255:Q289 B254:D254 F254:Q254 B291:Q321 B290:D290 F290:Q290 B323:Q435 B322:D322 F322:Q322 B711:Q720 B816:Q818 B886:Q1060 B1062:Q1089 B1315:Q1658 B1727:Q1787 B1789:Q1900">
    <cfRule type="expression" dxfId="129" priority="1">
      <formula>$F18="ERR"</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14999847407452621"/>
  </sheetPr>
  <dimension ref="B1:U188"/>
  <sheetViews>
    <sheetView topLeftCell="I1" workbookViewId="0">
      <selection activeCell="L36" sqref="L36"/>
    </sheetView>
  </sheetViews>
  <sheetFormatPr defaultRowHeight="15" x14ac:dyDescent="0.25"/>
  <cols>
    <col min="1" max="1" width="4" customWidth="1"/>
    <col min="2" max="2" width="20.28515625" customWidth="1"/>
    <col min="7" max="7" width="26" bestFit="1" customWidth="1"/>
    <col min="8" max="8" width="14.28515625" customWidth="1"/>
    <col min="12" max="12" width="20.28515625" bestFit="1" customWidth="1"/>
    <col min="13" max="13" width="16.28515625" bestFit="1" customWidth="1"/>
    <col min="14" max="14" width="10.28515625" bestFit="1" customWidth="1"/>
    <col min="15" max="15" width="17" bestFit="1" customWidth="1"/>
    <col min="16" max="16" width="14.28515625" bestFit="1" customWidth="1"/>
    <col min="17" max="17" width="14.7109375" bestFit="1" customWidth="1"/>
    <col min="19" max="19" width="5.42578125" customWidth="1"/>
    <col min="20" max="20" width="9.85546875" customWidth="1"/>
  </cols>
  <sheetData>
    <row r="1" spans="2:21" ht="23.25" x14ac:dyDescent="0.35">
      <c r="B1" s="21" t="s">
        <v>4007</v>
      </c>
      <c r="C1" s="21"/>
      <c r="G1" s="1" t="s">
        <v>3976</v>
      </c>
      <c r="H1" s="1" t="s">
        <v>3997</v>
      </c>
      <c r="O1" t="s">
        <v>4023</v>
      </c>
    </row>
    <row r="2" spans="2:21" x14ac:dyDescent="0.25">
      <c r="B2" s="3" t="s">
        <v>4006</v>
      </c>
      <c r="C2" s="3"/>
      <c r="L2" s="3" t="s">
        <v>4005</v>
      </c>
      <c r="M2" s="3"/>
      <c r="N2" s="3"/>
      <c r="S2" s="1" t="s">
        <v>4149</v>
      </c>
    </row>
    <row r="3" spans="2:21" x14ac:dyDescent="0.25">
      <c r="B3" t="s">
        <v>2</v>
      </c>
      <c r="C3" t="s">
        <v>3892</v>
      </c>
      <c r="G3" s="5" t="s">
        <v>3893</v>
      </c>
      <c r="H3" s="5"/>
      <c r="I3" s="5"/>
      <c r="L3" t="s">
        <v>4002</v>
      </c>
      <c r="M3" t="s">
        <v>4003</v>
      </c>
      <c r="N3" t="s">
        <v>4008</v>
      </c>
      <c r="O3" t="s">
        <v>4013</v>
      </c>
      <c r="P3" t="s">
        <v>4014</v>
      </c>
      <c r="Q3" t="s">
        <v>4015</v>
      </c>
      <c r="S3" s="17" t="s">
        <v>4026</v>
      </c>
      <c r="T3" s="17" t="s">
        <v>4140</v>
      </c>
      <c r="U3" s="17" t="s">
        <v>4152</v>
      </c>
    </row>
    <row r="4" spans="2:21" x14ac:dyDescent="0.25">
      <c r="B4" t="s">
        <v>6</v>
      </c>
      <c r="C4">
        <v>1</v>
      </c>
      <c r="G4" s="4" t="s">
        <v>3894</v>
      </c>
      <c r="H4" s="4">
        <v>4.4927299999999999</v>
      </c>
      <c r="I4" s="4" t="s">
        <v>3895</v>
      </c>
      <c r="L4" s="6" t="s">
        <v>1074</v>
      </c>
      <c r="M4" s="6" t="s">
        <v>1074</v>
      </c>
      <c r="N4" s="6" t="s">
        <v>983</v>
      </c>
      <c r="O4" s="6">
        <v>19.999961899999999</v>
      </c>
      <c r="P4" s="6">
        <v>41.000028</v>
      </c>
      <c r="Q4" s="6" t="s">
        <v>4018</v>
      </c>
      <c r="S4" s="16">
        <v>1</v>
      </c>
      <c r="T4" s="16" t="s">
        <v>4156</v>
      </c>
      <c r="U4" s="16">
        <v>61240</v>
      </c>
    </row>
    <row r="5" spans="2:21" x14ac:dyDescent="0.25">
      <c r="B5" t="s">
        <v>22</v>
      </c>
      <c r="C5">
        <f>1/INDEX($H$4:$H$64,MATCH(tblXrate[[#This Row],[Currency]],$I$4:$I$64,0))</f>
        <v>1.2703994389916078</v>
      </c>
      <c r="G5" s="4" t="s">
        <v>3896</v>
      </c>
      <c r="H5" s="4">
        <v>0.98047899999999999</v>
      </c>
      <c r="I5" s="4" t="s">
        <v>82</v>
      </c>
      <c r="L5" s="6" t="s">
        <v>163</v>
      </c>
      <c r="M5" s="6" t="s">
        <v>163</v>
      </c>
      <c r="N5" s="6" t="s">
        <v>4011</v>
      </c>
      <c r="O5" s="6">
        <v>47.754882648013997</v>
      </c>
      <c r="P5" s="6">
        <v>29.3357408462503</v>
      </c>
      <c r="Q5" s="6" t="s">
        <v>4017</v>
      </c>
      <c r="S5" s="16">
        <v>2</v>
      </c>
      <c r="T5" s="16" t="s">
        <v>583</v>
      </c>
      <c r="U5" s="16">
        <v>58570</v>
      </c>
    </row>
    <row r="6" spans="2:21" x14ac:dyDescent="0.25">
      <c r="B6" t="s">
        <v>32</v>
      </c>
      <c r="C6">
        <f>1/INDEX($H$4:$H$64,MATCH(tblXrate[[#This Row],[Currency]],$I$4:$I$64,0))</f>
        <v>1.0614088716799131E-2</v>
      </c>
      <c r="G6" s="4" t="s">
        <v>3897</v>
      </c>
      <c r="H6" s="4">
        <v>7.6569700000000003</v>
      </c>
      <c r="I6" s="4" t="s">
        <v>3898</v>
      </c>
      <c r="L6" s="6" t="s">
        <v>1331</v>
      </c>
      <c r="M6" s="6" t="s">
        <v>1331</v>
      </c>
      <c r="N6" s="6" t="s">
        <v>1371</v>
      </c>
      <c r="O6" s="6">
        <v>-65.241973999999999</v>
      </c>
      <c r="P6" s="6">
        <v>-35.112486400000002</v>
      </c>
      <c r="Q6" s="6" t="s">
        <v>4018</v>
      </c>
      <c r="S6" s="16">
        <v>3</v>
      </c>
      <c r="T6" s="16" t="s">
        <v>171</v>
      </c>
      <c r="U6" s="16">
        <v>55790</v>
      </c>
    </row>
    <row r="7" spans="2:21" x14ac:dyDescent="0.25">
      <c r="B7" t="s">
        <v>40</v>
      </c>
      <c r="C7">
        <f>1/INDEX($H$4:$H$64,MATCH(tblXrate[[#This Row],[Currency]],$I$4:$I$64,0))</f>
        <v>1.7807916687442568E-2</v>
      </c>
      <c r="G7" s="4" t="s">
        <v>3899</v>
      </c>
      <c r="H7" s="4">
        <v>2.0231400000000002</v>
      </c>
      <c r="I7" s="4" t="s">
        <v>3900</v>
      </c>
      <c r="L7" s="6" t="s">
        <v>1860</v>
      </c>
      <c r="M7" s="6" t="s">
        <v>1860</v>
      </c>
      <c r="N7" s="6" t="s">
        <v>1126</v>
      </c>
      <c r="O7" s="6">
        <v>44.938802014936897</v>
      </c>
      <c r="P7" s="6">
        <v>40.294721230479801</v>
      </c>
      <c r="Q7" s="6" t="s">
        <v>4017</v>
      </c>
      <c r="S7" s="16">
        <v>4</v>
      </c>
      <c r="T7" s="16" t="s">
        <v>179</v>
      </c>
      <c r="U7" s="16">
        <v>50580</v>
      </c>
    </row>
    <row r="8" spans="2:21" x14ac:dyDescent="0.25">
      <c r="B8" t="s">
        <v>69</v>
      </c>
      <c r="C8">
        <f>1/INDEX($H$4:$H$64,MATCH(tblXrate[[#This Row],[Currency]],$I$4:$I$64,0))</f>
        <v>1.5761782720672841</v>
      </c>
      <c r="G8" s="4" t="s">
        <v>3901</v>
      </c>
      <c r="H8" s="4">
        <v>0.63444599999999995</v>
      </c>
      <c r="I8" s="4" t="s">
        <v>69</v>
      </c>
      <c r="L8" s="6" t="s">
        <v>992</v>
      </c>
      <c r="M8" s="6" t="s">
        <v>992</v>
      </c>
      <c r="N8" s="6" t="s">
        <v>1371</v>
      </c>
      <c r="O8" s="6">
        <v>-69.976802056505804</v>
      </c>
      <c r="P8" s="6">
        <v>12.5433140350087</v>
      </c>
      <c r="Q8" s="6" t="s">
        <v>4017</v>
      </c>
      <c r="S8" s="16">
        <v>5</v>
      </c>
      <c r="T8" s="16" t="s">
        <v>4155</v>
      </c>
      <c r="U8" s="16">
        <v>50180</v>
      </c>
    </row>
    <row r="9" spans="2:21" x14ac:dyDescent="0.25">
      <c r="B9" t="s">
        <v>82</v>
      </c>
      <c r="C9">
        <f>1/INDEX($H$4:$H$64,MATCH(tblXrate[[#This Row],[Currency]],$I$4:$I$64,0))</f>
        <v>1.0199096564026358</v>
      </c>
      <c r="G9" s="4" t="s">
        <v>3902</v>
      </c>
      <c r="H9" s="4">
        <v>1.2686999999999999</v>
      </c>
      <c r="I9" s="4" t="s">
        <v>3903</v>
      </c>
      <c r="L9" s="6" t="s">
        <v>1126</v>
      </c>
      <c r="M9" s="6" t="s">
        <v>1126</v>
      </c>
      <c r="N9" s="6" t="s">
        <v>1126</v>
      </c>
      <c r="O9" s="6">
        <v>103.9999998</v>
      </c>
      <c r="P9" s="6">
        <v>56.000000200000002</v>
      </c>
      <c r="Q9" s="6" t="s">
        <v>4020</v>
      </c>
      <c r="S9" s="16">
        <v>6</v>
      </c>
      <c r="T9" s="16" t="s">
        <v>46</v>
      </c>
      <c r="U9" s="16">
        <v>49960</v>
      </c>
    </row>
    <row r="10" spans="2:21" x14ac:dyDescent="0.25">
      <c r="B10" t="s">
        <v>86</v>
      </c>
      <c r="C10">
        <f>1/INDEX($H$4:$H$64,MATCH(tblXrate[[#This Row],[Currency]],$I$4:$I$64,0))</f>
        <v>0.98336152303032687</v>
      </c>
      <c r="G10" s="4" t="s">
        <v>3904</v>
      </c>
      <c r="H10" s="4">
        <v>1.53952</v>
      </c>
      <c r="I10" s="4" t="s">
        <v>3905</v>
      </c>
      <c r="L10" s="6" t="s">
        <v>84</v>
      </c>
      <c r="M10" s="6" t="s">
        <v>84</v>
      </c>
      <c r="N10" s="6" t="s">
        <v>84</v>
      </c>
      <c r="O10" s="6">
        <v>136.67140151954899</v>
      </c>
      <c r="P10" s="6">
        <v>-24.803590596310801</v>
      </c>
      <c r="Q10" s="6" t="s">
        <v>4017</v>
      </c>
      <c r="S10" s="16">
        <v>7</v>
      </c>
      <c r="T10" s="16" t="s">
        <v>1933</v>
      </c>
      <c r="U10" s="16">
        <v>47480</v>
      </c>
    </row>
    <row r="11" spans="2:21" x14ac:dyDescent="0.25">
      <c r="B11" t="s">
        <v>3951</v>
      </c>
      <c r="C11">
        <f>1/INDEX($H$4:$H$64,MATCH(tblXrate[[#This Row],[Currency]],$I$4:$I$64,0))</f>
        <v>2.3705052257787702E-2</v>
      </c>
      <c r="G11" s="4" t="s">
        <v>3906</v>
      </c>
      <c r="H11" s="4">
        <v>1.01692</v>
      </c>
      <c r="I11" s="4" t="s">
        <v>86</v>
      </c>
      <c r="L11" s="6" t="s">
        <v>1519</v>
      </c>
      <c r="M11" s="6" t="s">
        <v>1519</v>
      </c>
      <c r="N11" s="6" t="s">
        <v>983</v>
      </c>
      <c r="O11" s="6">
        <v>14.140313372445901</v>
      </c>
      <c r="P11" s="6">
        <v>47.587070540888597</v>
      </c>
      <c r="Q11" s="6" t="s">
        <v>4017</v>
      </c>
      <c r="S11" s="16">
        <v>8</v>
      </c>
      <c r="T11" s="16" t="s">
        <v>15</v>
      </c>
      <c r="U11" s="16">
        <v>47310</v>
      </c>
    </row>
    <row r="12" spans="2:21" x14ac:dyDescent="0.25">
      <c r="B12" t="s">
        <v>358</v>
      </c>
      <c r="C12">
        <f>1/INDEX($H$4:$H$64,MATCH(tblXrate[[#This Row],[Currency]],$I$4:$I$64,0))</f>
        <v>0.27221921268759308</v>
      </c>
      <c r="G12" s="4" t="s">
        <v>3907</v>
      </c>
      <c r="H12" s="4">
        <v>497.26799999999997</v>
      </c>
      <c r="I12" s="4" t="s">
        <v>3908</v>
      </c>
      <c r="L12" s="6" t="s">
        <v>1773</v>
      </c>
      <c r="M12" s="6" t="s">
        <v>1773</v>
      </c>
      <c r="N12" s="6" t="s">
        <v>4011</v>
      </c>
      <c r="O12" s="6">
        <v>47.781326898017198</v>
      </c>
      <c r="P12" s="6">
        <v>40.319730827735903</v>
      </c>
      <c r="Q12" s="6" t="s">
        <v>4017</v>
      </c>
      <c r="S12" s="16">
        <v>9</v>
      </c>
      <c r="T12" s="16" t="s">
        <v>1176</v>
      </c>
      <c r="U12" s="16">
        <v>46970</v>
      </c>
    </row>
    <row r="13" spans="2:21" x14ac:dyDescent="0.25">
      <c r="B13" t="s">
        <v>391</v>
      </c>
      <c r="C13">
        <f>1/INDEX($H$4:$H$64,MATCH(tblXrate[[#This Row],[Currency]],$I$4:$I$64,0))</f>
        <v>7.3046552567951561E-2</v>
      </c>
      <c r="G13" s="4" t="s">
        <v>3909</v>
      </c>
      <c r="H13" s="4">
        <v>6.3609099999999996</v>
      </c>
      <c r="I13" s="4" t="s">
        <v>3910</v>
      </c>
      <c r="L13" s="6" t="s">
        <v>1951</v>
      </c>
      <c r="M13" s="6" t="s">
        <v>1951</v>
      </c>
      <c r="N13" s="6" t="s">
        <v>983</v>
      </c>
      <c r="O13" s="6">
        <v>19.863281000000001</v>
      </c>
      <c r="P13" s="6">
        <v>58.487952</v>
      </c>
      <c r="Q13" s="6" t="s">
        <v>4021</v>
      </c>
      <c r="S13" s="16">
        <v>10</v>
      </c>
      <c r="T13" s="16" t="s">
        <v>4154</v>
      </c>
      <c r="U13" s="16">
        <v>45220</v>
      </c>
    </row>
    <row r="14" spans="2:21" x14ac:dyDescent="0.25">
      <c r="B14" t="s">
        <v>445</v>
      </c>
      <c r="C14">
        <f>1/INDEX($H$4:$H$64,MATCH(tblXrate[[#This Row],[Currency]],$I$4:$I$64,0))</f>
        <v>0.14365525038391866</v>
      </c>
      <c r="G14" s="4" t="s">
        <v>3911</v>
      </c>
      <c r="H14" s="4">
        <v>1769.79</v>
      </c>
      <c r="I14" s="4" t="s">
        <v>3912</v>
      </c>
      <c r="L14" s="6" t="s">
        <v>425</v>
      </c>
      <c r="M14" s="6" t="s">
        <v>425</v>
      </c>
      <c r="N14" s="6" t="s">
        <v>1126</v>
      </c>
      <c r="O14" s="6">
        <v>90.326292725326695</v>
      </c>
      <c r="P14" s="6">
        <v>23.664597176175199</v>
      </c>
      <c r="Q14" s="6" t="s">
        <v>4017</v>
      </c>
      <c r="S14" s="16">
        <v>11</v>
      </c>
      <c r="T14" s="16" t="s">
        <v>628</v>
      </c>
      <c r="U14" s="16">
        <v>41810</v>
      </c>
    </row>
    <row r="15" spans="2:21" x14ac:dyDescent="0.25">
      <c r="B15" t="s">
        <v>483</v>
      </c>
      <c r="C15">
        <f>1/INDEX($H$4:$H$64,MATCH(tblXrate[[#This Row],[Currency]],$I$4:$I$64,0))</f>
        <v>1.2220845340313881E-2</v>
      </c>
      <c r="G15" s="4" t="s">
        <v>3913</v>
      </c>
      <c r="H15" s="4">
        <v>5.9367099999999997</v>
      </c>
      <c r="I15" s="4" t="s">
        <v>3914</v>
      </c>
      <c r="L15" s="6" t="s">
        <v>59</v>
      </c>
      <c r="M15" s="6" t="s">
        <v>59</v>
      </c>
      <c r="N15" s="6" t="s">
        <v>983</v>
      </c>
      <c r="O15" s="6">
        <v>4.5788363560432002</v>
      </c>
      <c r="P15" s="6">
        <v>50.672589467867503</v>
      </c>
      <c r="Q15" s="6" t="s">
        <v>4017</v>
      </c>
      <c r="S15" s="16">
        <v>12</v>
      </c>
      <c r="T15" s="16" t="s">
        <v>877</v>
      </c>
      <c r="U15" s="16">
        <v>41100</v>
      </c>
    </row>
    <row r="16" spans="2:21" x14ac:dyDescent="0.25">
      <c r="B16" t="s">
        <v>497</v>
      </c>
      <c r="C16">
        <f>1/INDEX($H$4:$H$64,MATCH(tblXrate[[#This Row],[Currency]],$I$4:$I$64,0))</f>
        <v>2.0078305391024996E-3</v>
      </c>
      <c r="G16" s="4" t="s">
        <v>3915</v>
      </c>
      <c r="H16" s="4">
        <v>5.8512300000000002</v>
      </c>
      <c r="I16" s="4" t="s">
        <v>1362</v>
      </c>
      <c r="L16" s="6" t="s">
        <v>292</v>
      </c>
      <c r="M16" s="6" t="s">
        <v>292</v>
      </c>
      <c r="N16" s="13" t="s">
        <v>1371</v>
      </c>
      <c r="O16" s="6">
        <v>-64.769748076705298</v>
      </c>
      <c r="P16" s="6">
        <v>32.306968560762598</v>
      </c>
      <c r="Q16" s="6" t="s">
        <v>4017</v>
      </c>
      <c r="S16" s="16">
        <v>13</v>
      </c>
      <c r="T16" s="16" t="s">
        <v>447</v>
      </c>
      <c r="U16" s="16">
        <v>40393</v>
      </c>
    </row>
    <row r="17" spans="2:21" x14ac:dyDescent="0.25">
      <c r="B17" t="s">
        <v>585</v>
      </c>
      <c r="C17">
        <f>1/INDEX($H$4:$H$64,MATCH(tblXrate[[#This Row],[Currency]],$I$4:$I$64,0))</f>
        <v>0.12192177986291114</v>
      </c>
      <c r="G17" s="4" t="s">
        <v>3916</v>
      </c>
      <c r="H17" s="4">
        <v>0.78715400000000002</v>
      </c>
      <c r="I17" s="4" t="s">
        <v>22</v>
      </c>
      <c r="L17" s="6" t="s">
        <v>851</v>
      </c>
      <c r="M17" s="6" t="s">
        <v>851</v>
      </c>
      <c r="N17" s="6" t="s">
        <v>1126</v>
      </c>
      <c r="O17" s="6">
        <v>90.427034368673205</v>
      </c>
      <c r="P17" s="6">
        <v>27.396308920781401</v>
      </c>
      <c r="Q17" s="6" t="s">
        <v>4017</v>
      </c>
      <c r="S17" s="16">
        <v>14</v>
      </c>
      <c r="T17" s="16" t="s">
        <v>1519</v>
      </c>
      <c r="U17" s="16">
        <v>39790</v>
      </c>
    </row>
    <row r="18" spans="2:21" x14ac:dyDescent="0.25">
      <c r="B18" t="s">
        <v>670</v>
      </c>
      <c r="C18">
        <f>1/INDEX($H$4:$H$64,MATCH(tblXrate[[#This Row],[Currency]],$I$4:$I$64,0))</f>
        <v>0.79758809360493876</v>
      </c>
      <c r="G18" s="4" t="s">
        <v>3917</v>
      </c>
      <c r="H18" s="4">
        <v>7.7588900000000001</v>
      </c>
      <c r="I18" s="4" t="s">
        <v>3918</v>
      </c>
      <c r="L18" s="6" t="s">
        <v>1671</v>
      </c>
      <c r="M18" s="6" t="s">
        <v>1671</v>
      </c>
      <c r="N18" s="6" t="s">
        <v>1371</v>
      </c>
      <c r="O18" s="6">
        <v>-62.786688900000001</v>
      </c>
      <c r="P18" s="6">
        <v>-16.177904099999999</v>
      </c>
      <c r="Q18" s="6" t="s">
        <v>4018</v>
      </c>
      <c r="S18" s="16">
        <v>15</v>
      </c>
      <c r="T18" s="16" t="s">
        <v>88</v>
      </c>
      <c r="U18" s="16">
        <v>38370</v>
      </c>
    </row>
    <row r="19" spans="2:21" x14ac:dyDescent="0.25">
      <c r="B19" t="s">
        <v>3910</v>
      </c>
      <c r="C19">
        <f>1/INDEX($H$4:$H$64,MATCH(tblXrate[[#This Row],[Currency]],$I$4:$I$64,0))</f>
        <v>0.15721021048875083</v>
      </c>
      <c r="G19" s="4" t="s">
        <v>3919</v>
      </c>
      <c r="H19" s="4">
        <v>225.874</v>
      </c>
      <c r="I19" s="4" t="s">
        <v>3920</v>
      </c>
      <c r="L19" s="6" t="s">
        <v>111</v>
      </c>
      <c r="M19" s="6" t="s">
        <v>143</v>
      </c>
      <c r="N19" s="6" t="s">
        <v>1371</v>
      </c>
      <c r="O19" s="6">
        <v>-52.856287736986999</v>
      </c>
      <c r="P19" s="6">
        <v>-10.840474551047899</v>
      </c>
      <c r="Q19" s="6" t="s">
        <v>4017</v>
      </c>
      <c r="S19" s="16">
        <v>16</v>
      </c>
      <c r="T19" s="16" t="s">
        <v>59</v>
      </c>
      <c r="U19" s="16">
        <v>38290</v>
      </c>
    </row>
    <row r="20" spans="2:21" x14ac:dyDescent="0.25">
      <c r="B20" t="s">
        <v>845</v>
      </c>
      <c r="C20">
        <f>1/INDEX($H$4:$H$64,MATCH(tblXrate[[#This Row],[Currency]],$I$4:$I$64,0))</f>
        <v>0.16526194017517765</v>
      </c>
      <c r="G20" s="4" t="s">
        <v>3921</v>
      </c>
      <c r="H20" s="4">
        <v>124.697</v>
      </c>
      <c r="I20" s="4" t="s">
        <v>3922</v>
      </c>
      <c r="L20" s="6" t="s">
        <v>662</v>
      </c>
      <c r="M20" s="6" t="s">
        <v>143</v>
      </c>
      <c r="N20" s="6" t="s">
        <v>1371</v>
      </c>
      <c r="O20" s="6">
        <v>-52.856287736986999</v>
      </c>
      <c r="P20" s="6">
        <v>-10.840474551047899</v>
      </c>
      <c r="Q20" s="6" t="s">
        <v>4017</v>
      </c>
      <c r="S20" s="16">
        <v>17</v>
      </c>
      <c r="T20" s="16" t="s">
        <v>24</v>
      </c>
      <c r="U20" s="16">
        <v>38100</v>
      </c>
    </row>
    <row r="21" spans="2:21" x14ac:dyDescent="0.25">
      <c r="B21" t="s">
        <v>3984</v>
      </c>
      <c r="C21">
        <f>1/INDEX($H$4:$H$64,MATCH(tblXrate[[#This Row],[Currency]],$I$4:$I$64,0))</f>
        <v>6.1633281972265025E-3</v>
      </c>
      <c r="G21" s="4" t="s">
        <v>3923</v>
      </c>
      <c r="H21" s="4">
        <v>56.154800000000002</v>
      </c>
      <c r="I21" s="4" t="s">
        <v>40</v>
      </c>
      <c r="L21" s="6" t="s">
        <v>143</v>
      </c>
      <c r="M21" s="6" t="s">
        <v>143</v>
      </c>
      <c r="N21" s="6" t="s">
        <v>1371</v>
      </c>
      <c r="O21" s="6">
        <v>-52.856287736986999</v>
      </c>
      <c r="P21" s="6">
        <v>-10.840474551047899</v>
      </c>
      <c r="Q21" s="6" t="s">
        <v>4017</v>
      </c>
      <c r="S21" s="16">
        <v>18</v>
      </c>
      <c r="T21" s="16" t="s">
        <v>515</v>
      </c>
      <c r="U21" s="16">
        <v>37070</v>
      </c>
    </row>
    <row r="22" spans="2:21" x14ac:dyDescent="0.25">
      <c r="B22" t="s">
        <v>358</v>
      </c>
      <c r="C22">
        <f>1/INDEX($H$4:$H$64,MATCH(tblXrate[[#This Row],[Currency]],$I$4:$I$64,0))</f>
        <v>0.27221921268759308</v>
      </c>
      <c r="G22" s="4" t="s">
        <v>3924</v>
      </c>
      <c r="H22" s="4">
        <v>9443.81</v>
      </c>
      <c r="I22" s="4" t="s">
        <v>1393</v>
      </c>
      <c r="L22" s="6" t="s">
        <v>1707</v>
      </c>
      <c r="M22" s="6" t="s">
        <v>1707</v>
      </c>
      <c r="N22" s="6" t="s">
        <v>983</v>
      </c>
      <c r="O22" s="6">
        <v>25.485661700000001</v>
      </c>
      <c r="P22" s="6">
        <v>42.607398099999997</v>
      </c>
      <c r="Q22" s="6" t="s">
        <v>4018</v>
      </c>
      <c r="S22" s="16">
        <v>19</v>
      </c>
      <c r="T22" s="16" t="s">
        <v>84</v>
      </c>
      <c r="U22" s="16">
        <v>36910</v>
      </c>
    </row>
    <row r="23" spans="2:21" x14ac:dyDescent="0.25">
      <c r="B23" t="s">
        <v>3900</v>
      </c>
      <c r="C23">
        <f>1/INDEX($H$4:$H$64,MATCH(tblXrate[[#This Row],[Currency]],$I$4:$I$64,0))</f>
        <v>0.49428116689897877</v>
      </c>
      <c r="G23" s="4" t="s">
        <v>3925</v>
      </c>
      <c r="H23" s="4">
        <v>3.86721</v>
      </c>
      <c r="I23" s="4" t="s">
        <v>3926</v>
      </c>
      <c r="L23" s="6" t="s">
        <v>799</v>
      </c>
      <c r="M23" s="6" t="s">
        <v>799</v>
      </c>
      <c r="N23" s="6" t="s">
        <v>1126</v>
      </c>
      <c r="O23" s="6">
        <v>104.870809724956</v>
      </c>
      <c r="P23" s="6">
        <v>12.648096082963299</v>
      </c>
      <c r="Q23" s="6" t="s">
        <v>4017</v>
      </c>
      <c r="S23" s="16">
        <v>20</v>
      </c>
      <c r="T23" s="16" t="s">
        <v>71</v>
      </c>
      <c r="U23" s="16">
        <v>35840</v>
      </c>
    </row>
    <row r="24" spans="2:21" x14ac:dyDescent="0.25">
      <c r="B24" t="s">
        <v>959</v>
      </c>
      <c r="C24">
        <f>1/INDEX($H$4:$H$64,MATCH(tblXrate[[#This Row],[Currency]],$I$4:$I$64,0))</f>
        <v>0.28461323906942854</v>
      </c>
      <c r="G24" s="4" t="s">
        <v>3927</v>
      </c>
      <c r="H24" s="4">
        <v>78.904300000000006</v>
      </c>
      <c r="I24" s="4" t="s">
        <v>1531</v>
      </c>
      <c r="L24" s="6" t="s">
        <v>541</v>
      </c>
      <c r="M24" s="6" t="s">
        <v>88</v>
      </c>
      <c r="N24" s="6" t="s">
        <v>4009</v>
      </c>
      <c r="O24" s="6">
        <v>-96.081121840459303</v>
      </c>
      <c r="P24" s="6">
        <v>62.8661033080922</v>
      </c>
      <c r="Q24" s="6" t="s">
        <v>4017</v>
      </c>
      <c r="S24" s="16">
        <v>21</v>
      </c>
      <c r="T24" s="16" t="s">
        <v>106</v>
      </c>
      <c r="U24" s="16">
        <v>34750</v>
      </c>
    </row>
    <row r="25" spans="2:21" x14ac:dyDescent="0.25">
      <c r="B25" t="s">
        <v>6</v>
      </c>
      <c r="C25">
        <v>1</v>
      </c>
      <c r="G25" s="4" t="s">
        <v>3928</v>
      </c>
      <c r="H25" s="4">
        <v>148.88</v>
      </c>
      <c r="I25" s="4" t="s">
        <v>3929</v>
      </c>
      <c r="L25" s="6" t="s">
        <v>88</v>
      </c>
      <c r="M25" s="6" t="s">
        <v>88</v>
      </c>
      <c r="N25" s="6" t="s">
        <v>4009</v>
      </c>
      <c r="O25" s="6">
        <v>-96.081121840459303</v>
      </c>
      <c r="P25" s="6">
        <v>62.8661033080922</v>
      </c>
      <c r="Q25" s="6" t="s">
        <v>4017</v>
      </c>
      <c r="S25" s="16">
        <v>22</v>
      </c>
      <c r="T25" s="16" t="s">
        <v>654</v>
      </c>
      <c r="U25" s="16">
        <v>34610</v>
      </c>
    </row>
    <row r="26" spans="2:21" x14ac:dyDescent="0.25">
      <c r="B26" t="s">
        <v>3939</v>
      </c>
      <c r="C26">
        <f>1/INDEX($H$4:$H$64,MATCH(tblXrate[[#This Row],[Currency]],$I$4:$I$64,0))</f>
        <v>0.31680056770661735</v>
      </c>
      <c r="G26" s="4" t="s">
        <v>3930</v>
      </c>
      <c r="H26" s="4">
        <v>0.27939999999999998</v>
      </c>
      <c r="I26" s="4" t="s">
        <v>3931</v>
      </c>
      <c r="L26" s="6" t="s">
        <v>1497</v>
      </c>
      <c r="M26" s="6" t="s">
        <v>1497</v>
      </c>
      <c r="N26" s="6" t="s">
        <v>983</v>
      </c>
      <c r="O26" s="6">
        <v>22.8515625</v>
      </c>
      <c r="P26" s="6">
        <v>47.989921667414102</v>
      </c>
      <c r="Q26" s="6" t="s">
        <v>4017</v>
      </c>
      <c r="S26" s="16">
        <v>23</v>
      </c>
      <c r="T26" s="16" t="s">
        <v>36</v>
      </c>
      <c r="U26" s="16">
        <v>33540</v>
      </c>
    </row>
    <row r="27" spans="2:21" x14ac:dyDescent="0.25">
      <c r="B27" t="s">
        <v>1147</v>
      </c>
      <c r="C27">
        <f>1/INDEX($H$4:$H$64,MATCH(tblXrate[[#This Row],[Currency]],$I$4:$I$64,0))</f>
        <v>7.5240581760178168E-3</v>
      </c>
      <c r="G27" s="4" t="s">
        <v>3932</v>
      </c>
      <c r="H27" s="4">
        <v>0.548489</v>
      </c>
      <c r="I27" s="4" t="s">
        <v>3933</v>
      </c>
      <c r="L27" s="6" t="s">
        <v>1282</v>
      </c>
      <c r="M27" s="6" t="s">
        <v>1497</v>
      </c>
      <c r="N27" s="6" t="s">
        <v>983</v>
      </c>
      <c r="O27" s="6">
        <v>22.8515625</v>
      </c>
      <c r="P27" s="6">
        <v>47.989921667414102</v>
      </c>
      <c r="Q27" s="6" t="s">
        <v>4017</v>
      </c>
      <c r="S27" s="16">
        <v>24</v>
      </c>
      <c r="T27" s="16" t="s">
        <v>1351</v>
      </c>
      <c r="U27" s="16">
        <v>31810</v>
      </c>
    </row>
    <row r="28" spans="2:21" x14ac:dyDescent="0.25">
      <c r="B28" t="s">
        <v>1159</v>
      </c>
      <c r="C28">
        <f>1/INDEX($H$4:$H$64,MATCH(tblXrate[[#This Row],[Currency]],$I$4:$I$64,0))</f>
        <v>0.78882394238429931</v>
      </c>
      <c r="G28" s="4" t="s">
        <v>3934</v>
      </c>
      <c r="H28" s="4">
        <v>1.9323999999999999</v>
      </c>
      <c r="I28" s="4" t="s">
        <v>3935</v>
      </c>
      <c r="L28" s="6" t="s">
        <v>639</v>
      </c>
      <c r="M28" s="6" t="s">
        <v>639</v>
      </c>
      <c r="N28" s="6" t="s">
        <v>4009</v>
      </c>
      <c r="O28" s="6">
        <v>-82.295356687228605</v>
      </c>
      <c r="P28" s="6">
        <v>36.326987112000303</v>
      </c>
      <c r="Q28" s="6" t="s">
        <v>4017</v>
      </c>
      <c r="S28" s="16">
        <v>25</v>
      </c>
      <c r="T28" s="16" t="s">
        <v>608</v>
      </c>
      <c r="U28" s="16">
        <v>31800</v>
      </c>
    </row>
    <row r="29" spans="2:21" x14ac:dyDescent="0.25">
      <c r="B29" t="s">
        <v>69</v>
      </c>
      <c r="C29">
        <f>1/INDEX($H$4:$H$64,MATCH(tblXrate[[#This Row],[Currency]],$I$4:$I$64,0))</f>
        <v>1.5761782720672841</v>
      </c>
      <c r="G29" s="4" t="s">
        <v>3936</v>
      </c>
      <c r="H29" s="4">
        <v>2.7178800000000001</v>
      </c>
      <c r="I29" s="4" t="s">
        <v>3937</v>
      </c>
      <c r="L29" s="6" t="s">
        <v>690</v>
      </c>
      <c r="M29" s="6" t="s">
        <v>690</v>
      </c>
      <c r="N29" s="6" t="s">
        <v>1126</v>
      </c>
      <c r="O29" s="6">
        <v>104.23279283729499</v>
      </c>
      <c r="P29" s="6">
        <v>36.422562051468503</v>
      </c>
      <c r="Q29" s="6" t="s">
        <v>4017</v>
      </c>
      <c r="S29" s="16" t="s">
        <v>4150</v>
      </c>
      <c r="T29" s="16" t="s">
        <v>983</v>
      </c>
      <c r="U29" s="16">
        <v>31670</v>
      </c>
    </row>
    <row r="30" spans="2:21" x14ac:dyDescent="0.25">
      <c r="B30" t="s">
        <v>3986</v>
      </c>
      <c r="C30">
        <f>1/INDEX($H$4:$H$64,MATCH(tblXrate[[#This Row],[Currency]],$I$4:$I$64,0))</f>
        <v>2.5673940949935813E-2</v>
      </c>
      <c r="G30" s="4" t="s">
        <v>3938</v>
      </c>
      <c r="H30" s="4">
        <v>3.1565599999999998</v>
      </c>
      <c r="I30" s="4" t="s">
        <v>3939</v>
      </c>
      <c r="L30" s="6" t="s">
        <v>184</v>
      </c>
      <c r="M30" s="6" t="s">
        <v>184</v>
      </c>
      <c r="N30" s="6" t="s">
        <v>1371</v>
      </c>
      <c r="O30" s="6">
        <v>-73.784507199999993</v>
      </c>
      <c r="P30" s="6">
        <v>2.8930785999999999</v>
      </c>
      <c r="Q30" s="6" t="s">
        <v>4018</v>
      </c>
      <c r="S30" s="16">
        <v>26</v>
      </c>
      <c r="T30" s="16" t="s">
        <v>4157</v>
      </c>
      <c r="U30" s="16">
        <v>30620</v>
      </c>
    </row>
    <row r="31" spans="2:21" x14ac:dyDescent="0.25">
      <c r="B31" t="s">
        <v>1337</v>
      </c>
      <c r="C31">
        <f>1/INDEX($H$4:$H$64,MATCH(tblXrate[[#This Row],[Currency]],$I$4:$I$64,0))</f>
        <v>0.30031472983686902</v>
      </c>
      <c r="G31" s="4" t="s">
        <v>3940</v>
      </c>
      <c r="H31" s="4">
        <v>30.715900000000001</v>
      </c>
      <c r="I31" s="4" t="s">
        <v>3941</v>
      </c>
      <c r="L31" s="6" t="s">
        <v>971</v>
      </c>
      <c r="M31" s="6" t="s">
        <v>184</v>
      </c>
      <c r="N31" s="6" t="s">
        <v>1371</v>
      </c>
      <c r="O31" s="6">
        <v>-73.784507199999993</v>
      </c>
      <c r="P31" s="6">
        <v>2.8930785999999999</v>
      </c>
      <c r="Q31" s="6" t="s">
        <v>4018</v>
      </c>
      <c r="S31" s="16">
        <v>27</v>
      </c>
      <c r="T31" s="16" t="s">
        <v>4158</v>
      </c>
      <c r="U31" s="16">
        <v>30300</v>
      </c>
    </row>
    <row r="32" spans="2:21" x14ac:dyDescent="0.25">
      <c r="B32" t="s">
        <v>1343</v>
      </c>
      <c r="C32">
        <f>1/INDEX($H$4:$H$64,MATCH(tblXrate[[#This Row],[Currency]],$I$4:$I$64,0))</f>
        <v>1.1976047904191617E-2</v>
      </c>
      <c r="G32" s="4" t="s">
        <v>3942</v>
      </c>
      <c r="H32" s="4">
        <v>13.6899</v>
      </c>
      <c r="I32" s="4" t="s">
        <v>391</v>
      </c>
      <c r="L32" s="6" t="s">
        <v>499</v>
      </c>
      <c r="M32" s="6" t="s">
        <v>499</v>
      </c>
      <c r="N32" s="6" t="s">
        <v>1371</v>
      </c>
      <c r="O32" s="6">
        <v>-84.216854574259301</v>
      </c>
      <c r="P32" s="6">
        <v>9.9111830524448497</v>
      </c>
      <c r="Q32" s="6" t="s">
        <v>4017</v>
      </c>
      <c r="S32" s="16">
        <v>28</v>
      </c>
      <c r="T32" s="16" t="s">
        <v>4159</v>
      </c>
      <c r="U32" s="16">
        <v>29110</v>
      </c>
    </row>
    <row r="33" spans="2:21" x14ac:dyDescent="0.25">
      <c r="B33" t="s">
        <v>1362</v>
      </c>
      <c r="C33">
        <f>1/INDEX($H$4:$H$64,MATCH(tblXrate[[#This Row],[Currency]],$I$4:$I$64,0))</f>
        <v>0.17090423722875361</v>
      </c>
      <c r="G33" s="4" t="s">
        <v>3943</v>
      </c>
      <c r="H33" s="4">
        <v>89.65</v>
      </c>
      <c r="I33" s="4" t="s">
        <v>3944</v>
      </c>
      <c r="L33" s="6" t="s">
        <v>935</v>
      </c>
      <c r="M33" s="6" t="s">
        <v>935</v>
      </c>
      <c r="N33" s="6" t="s">
        <v>983</v>
      </c>
      <c r="O33" s="6">
        <v>16.126998701523</v>
      </c>
      <c r="P33" s="6">
        <v>44.541880312877502</v>
      </c>
      <c r="Q33" s="6" t="s">
        <v>4017</v>
      </c>
      <c r="S33" s="16">
        <v>29</v>
      </c>
      <c r="T33" s="16" t="s">
        <v>21</v>
      </c>
      <c r="U33" s="16">
        <v>28270</v>
      </c>
    </row>
    <row r="34" spans="2:21" x14ac:dyDescent="0.25">
      <c r="B34" t="s">
        <v>1393</v>
      </c>
      <c r="C34">
        <f>1/INDEX($H$4:$H$64,MATCH(tblXrate[[#This Row],[Currency]],$I$4:$I$64,0))</f>
        <v>1.0588946622178973E-4</v>
      </c>
      <c r="G34" s="4" t="s">
        <v>3945</v>
      </c>
      <c r="H34" s="4">
        <v>1.2537799999999999</v>
      </c>
      <c r="I34" s="4" t="s">
        <v>670</v>
      </c>
      <c r="L34" s="6" t="s">
        <v>12</v>
      </c>
      <c r="M34" s="6" t="s">
        <v>935</v>
      </c>
      <c r="N34" s="6" t="s">
        <v>983</v>
      </c>
      <c r="O34" s="6">
        <v>16.126998701523</v>
      </c>
      <c r="P34" s="6">
        <v>44.541880312877502</v>
      </c>
      <c r="Q34" s="6" t="s">
        <v>4017</v>
      </c>
      <c r="S34" s="16">
        <v>30</v>
      </c>
      <c r="T34" s="16" t="s">
        <v>672</v>
      </c>
      <c r="U34" s="16">
        <v>28100</v>
      </c>
    </row>
    <row r="35" spans="2:21" x14ac:dyDescent="0.25">
      <c r="B35" t="s">
        <v>1410</v>
      </c>
      <c r="C35">
        <f>1/INDEX($H$4:$H$64,MATCH(tblXrate[[#This Row],[Currency]],$I$4:$I$64,0))</f>
        <v>7.5642965204236008E-4</v>
      </c>
      <c r="G35" s="4" t="s">
        <v>3946</v>
      </c>
      <c r="H35" s="4">
        <v>5.9083800000000002</v>
      </c>
      <c r="I35" s="4" t="s">
        <v>1829</v>
      </c>
      <c r="L35" s="6" t="s">
        <v>1052</v>
      </c>
      <c r="M35" s="6" t="s">
        <v>1052</v>
      </c>
      <c r="N35" s="6" t="s">
        <v>983</v>
      </c>
      <c r="O35" s="6">
        <v>15.4749544</v>
      </c>
      <c r="P35" s="6">
        <v>49.816700300000001</v>
      </c>
      <c r="Q35" s="6" t="s">
        <v>4018</v>
      </c>
      <c r="S35" s="16">
        <v>31</v>
      </c>
      <c r="T35" s="16" t="s">
        <v>416</v>
      </c>
      <c r="U35" s="16">
        <v>27660</v>
      </c>
    </row>
    <row r="36" spans="2:21" x14ac:dyDescent="0.25">
      <c r="B36" t="s">
        <v>1531</v>
      </c>
      <c r="C36">
        <f>1/INDEX($H$4:$H$64,MATCH(tblXrate[[#This Row],[Currency]],$I$4:$I$64,0))</f>
        <v>1.2673580527296991E-2</v>
      </c>
      <c r="G36" s="4" t="s">
        <v>3947</v>
      </c>
      <c r="H36" s="4">
        <v>0.38450000000000001</v>
      </c>
      <c r="I36" s="4" t="s">
        <v>3948</v>
      </c>
      <c r="L36" s="6" t="s">
        <v>877</v>
      </c>
      <c r="M36" s="6" t="s">
        <v>877</v>
      </c>
      <c r="N36" s="6" t="s">
        <v>983</v>
      </c>
      <c r="O36" s="6">
        <v>10.445226583805599</v>
      </c>
      <c r="P36" s="6">
        <v>56.002385797452</v>
      </c>
      <c r="Q36" s="6" t="s">
        <v>4017</v>
      </c>
      <c r="S36" s="16">
        <v>32</v>
      </c>
      <c r="T36" s="16" t="s">
        <v>169</v>
      </c>
      <c r="U36" s="16">
        <v>27630</v>
      </c>
    </row>
    <row r="37" spans="2:21" x14ac:dyDescent="0.25">
      <c r="B37" t="s">
        <v>3958</v>
      </c>
      <c r="C37">
        <f>1/INDEX($H$4:$H$64,MATCH(tblXrate[[#This Row],[Currency]],$I$4:$I$64,0))</f>
        <v>0.26666666666666666</v>
      </c>
      <c r="G37" s="4" t="s">
        <v>3949</v>
      </c>
      <c r="H37" s="4">
        <v>94.214399999999998</v>
      </c>
      <c r="I37" s="4" t="s">
        <v>32</v>
      </c>
      <c r="L37" s="6" t="s">
        <v>1978</v>
      </c>
      <c r="M37" s="6" t="s">
        <v>877</v>
      </c>
      <c r="N37" s="6" t="s">
        <v>983</v>
      </c>
      <c r="O37" s="6">
        <v>10.445226583805599</v>
      </c>
      <c r="P37" s="6">
        <v>56.002385797452</v>
      </c>
      <c r="Q37" s="6" t="s">
        <v>4017</v>
      </c>
      <c r="S37" s="16">
        <v>33</v>
      </c>
      <c r="T37" s="16" t="s">
        <v>1066</v>
      </c>
      <c r="U37" s="16">
        <v>26530</v>
      </c>
    </row>
    <row r="38" spans="2:21" x14ac:dyDescent="0.25">
      <c r="B38" t="s">
        <v>1729</v>
      </c>
      <c r="C38">
        <f>1/INDEX($H$4:$H$64,MATCH(tblXrate[[#This Row],[Currency]],$I$4:$I$64,0))</f>
        <v>0.11454753722794959</v>
      </c>
      <c r="G38" s="4" t="s">
        <v>3950</v>
      </c>
      <c r="H38" s="4">
        <v>42.185099999999998</v>
      </c>
      <c r="I38" s="4" t="s">
        <v>3951</v>
      </c>
      <c r="L38" s="6" t="s">
        <v>526</v>
      </c>
      <c r="M38" s="6" t="s">
        <v>526</v>
      </c>
      <c r="N38" s="6" t="s">
        <v>1371</v>
      </c>
      <c r="O38" s="6">
        <v>-70.301270599999995</v>
      </c>
      <c r="P38" s="6">
        <v>19.094175199999999</v>
      </c>
      <c r="Q38" s="6" t="s">
        <v>4018</v>
      </c>
      <c r="S38" s="16">
        <v>34</v>
      </c>
      <c r="T38" s="16" t="s">
        <v>2004</v>
      </c>
      <c r="U38" s="16">
        <v>25190</v>
      </c>
    </row>
    <row r="39" spans="2:21" x14ac:dyDescent="0.25">
      <c r="B39" t="s">
        <v>3941</v>
      </c>
      <c r="C39">
        <f>1/INDEX($H$4:$H$64,MATCH(tblXrate[[#This Row],[Currency]],$I$4:$I$64,0))</f>
        <v>3.2556428429575561E-2</v>
      </c>
      <c r="G39" s="4" t="s">
        <v>3952</v>
      </c>
      <c r="H39" s="4">
        <v>3.64</v>
      </c>
      <c r="I39" s="4" t="s">
        <v>3953</v>
      </c>
      <c r="L39" s="6" t="s">
        <v>359</v>
      </c>
      <c r="M39" s="6" t="s">
        <v>359</v>
      </c>
      <c r="N39" s="6" t="s">
        <v>4011</v>
      </c>
      <c r="O39" s="6">
        <v>55.296395599999997</v>
      </c>
      <c r="P39" s="6">
        <v>25.268359199999999</v>
      </c>
      <c r="Q39" s="6" t="s">
        <v>4019</v>
      </c>
      <c r="S39" s="16">
        <v>35</v>
      </c>
      <c r="T39" s="16" t="s">
        <v>4160</v>
      </c>
      <c r="U39" s="16">
        <v>23466</v>
      </c>
    </row>
    <row r="40" spans="2:21" x14ac:dyDescent="0.25">
      <c r="B40" t="s">
        <v>1829</v>
      </c>
      <c r="C40">
        <f>1/INDEX($H$4:$H$64,MATCH(tblXrate[[#This Row],[Currency]],$I$4:$I$64,0))</f>
        <v>0.16925113144381371</v>
      </c>
      <c r="G40" s="4" t="s">
        <v>3954</v>
      </c>
      <c r="H40" s="4">
        <v>3.5135399999999999</v>
      </c>
      <c r="I40" s="4" t="s">
        <v>959</v>
      </c>
      <c r="L40" s="6" t="s">
        <v>847</v>
      </c>
      <c r="M40" s="6" t="s">
        <v>847</v>
      </c>
      <c r="N40" s="6" t="s">
        <v>4011</v>
      </c>
      <c r="O40" s="6">
        <v>29.915437070010299</v>
      </c>
      <c r="P40" s="6">
        <v>26.718360706980501</v>
      </c>
      <c r="Q40" s="6" t="s">
        <v>4017</v>
      </c>
      <c r="S40" s="16">
        <v>36</v>
      </c>
      <c r="T40" s="16" t="s">
        <v>4161</v>
      </c>
      <c r="U40" s="16">
        <v>24660</v>
      </c>
    </row>
    <row r="41" spans="2:21" x14ac:dyDescent="0.25">
      <c r="B41" t="s">
        <v>1881</v>
      </c>
      <c r="C41">
        <f>1/INDEX($H$4:$H$64,MATCH(tblXrate[[#This Row],[Currency]],$I$4:$I$64,0))</f>
        <v>1.0578730615798488</v>
      </c>
      <c r="G41" s="4" t="s">
        <v>3955</v>
      </c>
      <c r="H41" s="4">
        <v>32.5458</v>
      </c>
      <c r="I41" s="4" t="s">
        <v>3956</v>
      </c>
      <c r="L41" s="6" t="s">
        <v>574</v>
      </c>
      <c r="M41" s="6" t="s">
        <v>574</v>
      </c>
      <c r="N41" s="6" t="s">
        <v>983</v>
      </c>
      <c r="O41" s="6">
        <v>24.853635072757601</v>
      </c>
      <c r="P41" s="6">
        <v>58.706043479479803</v>
      </c>
      <c r="Q41" s="6" t="s">
        <v>4017</v>
      </c>
      <c r="S41" s="16">
        <v>37</v>
      </c>
      <c r="T41" s="16" t="s">
        <v>30</v>
      </c>
      <c r="U41" s="16">
        <v>24590</v>
      </c>
    </row>
    <row r="42" spans="2:21" x14ac:dyDescent="0.25">
      <c r="B42" t="s">
        <v>1989</v>
      </c>
      <c r="C42">
        <f>1/INDEX($H$4:$H$64,MATCH(tblXrate[[#This Row],[Currency]],$I$4:$I$64,0))</f>
        <v>5.6561085972850679E-2</v>
      </c>
      <c r="G42" s="4" t="s">
        <v>3957</v>
      </c>
      <c r="H42" s="4">
        <v>3.75</v>
      </c>
      <c r="I42" s="4" t="s">
        <v>3958</v>
      </c>
      <c r="L42" s="6" t="s">
        <v>1991</v>
      </c>
      <c r="M42" s="6" t="s">
        <v>1991</v>
      </c>
      <c r="N42" s="6" t="s">
        <v>4010</v>
      </c>
      <c r="O42" s="6">
        <v>39.630622963148902</v>
      </c>
      <c r="P42" s="6">
        <v>8.6330684533992201</v>
      </c>
      <c r="Q42" s="6" t="s">
        <v>4017</v>
      </c>
      <c r="S42" s="16">
        <v>38</v>
      </c>
      <c r="T42" s="16" t="s">
        <v>4162</v>
      </c>
      <c r="U42" s="16">
        <v>24050</v>
      </c>
    </row>
    <row r="43" spans="2:21" x14ac:dyDescent="0.25">
      <c r="G43" s="4" t="s">
        <v>3959</v>
      </c>
      <c r="H43" s="4">
        <v>1.2677099999999999</v>
      </c>
      <c r="I43" s="4" t="s">
        <v>1159</v>
      </c>
      <c r="L43" s="6" t="s">
        <v>1623</v>
      </c>
      <c r="M43" s="6" t="s">
        <v>983</v>
      </c>
      <c r="N43" s="6" t="s">
        <v>983</v>
      </c>
      <c r="O43" s="6">
        <v>9.9999997</v>
      </c>
      <c r="P43" s="6">
        <v>51.000000300000004</v>
      </c>
      <c r="Q43" s="6" t="s">
        <v>4020</v>
      </c>
      <c r="S43" s="16">
        <v>39</v>
      </c>
      <c r="T43" s="16" t="s">
        <v>4163</v>
      </c>
      <c r="U43" s="16">
        <v>23760</v>
      </c>
    </row>
    <row r="44" spans="2:21" x14ac:dyDescent="0.25">
      <c r="G44" s="4" t="s">
        <v>3960</v>
      </c>
      <c r="H44" s="4">
        <v>8.2019800000000007</v>
      </c>
      <c r="I44" s="4" t="s">
        <v>585</v>
      </c>
      <c r="L44" s="6" t="s">
        <v>983</v>
      </c>
      <c r="M44" s="6" t="s">
        <v>983</v>
      </c>
      <c r="N44" s="6" t="s">
        <v>983</v>
      </c>
      <c r="O44" s="6">
        <v>9.9999997</v>
      </c>
      <c r="P44" s="6">
        <v>51.000000300000004</v>
      </c>
      <c r="Q44" s="6" t="s">
        <v>4020</v>
      </c>
      <c r="S44" s="16">
        <v>40</v>
      </c>
      <c r="T44" s="16" t="s">
        <v>1804</v>
      </c>
      <c r="U44" s="16">
        <v>22980</v>
      </c>
    </row>
    <row r="45" spans="2:21" x14ac:dyDescent="0.25">
      <c r="G45" s="4" t="s">
        <v>3961</v>
      </c>
      <c r="H45" s="4">
        <v>1151.0899999999999</v>
      </c>
      <c r="I45" s="4" t="s">
        <v>3962</v>
      </c>
      <c r="L45" s="6" t="s">
        <v>1956</v>
      </c>
      <c r="M45" s="6" t="s">
        <v>983</v>
      </c>
      <c r="N45" s="6" t="s">
        <v>983</v>
      </c>
      <c r="O45" s="6">
        <v>9.9999997</v>
      </c>
      <c r="P45" s="6">
        <v>51.000000300000004</v>
      </c>
      <c r="Q45" s="6" t="s">
        <v>4020</v>
      </c>
      <c r="S45" s="16">
        <v>41</v>
      </c>
      <c r="T45" s="16" t="s">
        <v>1052</v>
      </c>
      <c r="U45" s="16">
        <v>22910</v>
      </c>
    </row>
    <row r="46" spans="2:21" x14ac:dyDescent="0.25">
      <c r="G46" s="4" t="s">
        <v>3963</v>
      </c>
      <c r="H46" s="4">
        <v>132.90700000000001</v>
      </c>
      <c r="I46" s="4" t="s">
        <v>1147</v>
      </c>
      <c r="L46" s="6" t="s">
        <v>515</v>
      </c>
      <c r="M46" s="6" t="s">
        <v>515</v>
      </c>
      <c r="N46" s="6" t="s">
        <v>983</v>
      </c>
      <c r="O46" s="6">
        <v>25.733350316683499</v>
      </c>
      <c r="P46" s="6">
        <v>64.130182008867195</v>
      </c>
      <c r="Q46" s="6" t="s">
        <v>4017</v>
      </c>
      <c r="S46" s="16">
        <v>42</v>
      </c>
      <c r="T46" s="16" t="s">
        <v>133</v>
      </c>
      <c r="U46" s="16">
        <v>22750</v>
      </c>
    </row>
    <row r="47" spans="2:21" x14ac:dyDescent="0.25">
      <c r="G47" s="4" t="s">
        <v>3964</v>
      </c>
      <c r="H47" s="4">
        <v>6.9611099999999997</v>
      </c>
      <c r="I47" s="4" t="s">
        <v>445</v>
      </c>
      <c r="L47" s="6" t="s">
        <v>113</v>
      </c>
      <c r="M47" s="6" t="s">
        <v>106</v>
      </c>
      <c r="N47" s="6" t="s">
        <v>983</v>
      </c>
      <c r="O47" s="6">
        <v>2.3377800069637802</v>
      </c>
      <c r="P47" s="6">
        <v>46.531792132960398</v>
      </c>
      <c r="Q47" s="6" t="s">
        <v>4017</v>
      </c>
      <c r="S47" s="16">
        <v>43</v>
      </c>
      <c r="T47" s="16" t="s">
        <v>4164</v>
      </c>
      <c r="U47" s="16">
        <v>21090</v>
      </c>
    </row>
    <row r="48" spans="2:21" x14ac:dyDescent="0.25">
      <c r="G48" s="4" t="s">
        <v>3965</v>
      </c>
      <c r="H48" s="4">
        <v>0.94529300000000005</v>
      </c>
      <c r="I48" s="4" t="s">
        <v>1881</v>
      </c>
      <c r="L48" s="6" t="s">
        <v>106</v>
      </c>
      <c r="M48" s="6" t="s">
        <v>106</v>
      </c>
      <c r="N48" s="6" t="s">
        <v>983</v>
      </c>
      <c r="O48" s="6">
        <v>2.3377800069637802</v>
      </c>
      <c r="P48" s="6">
        <v>46.531792132960398</v>
      </c>
      <c r="Q48" s="6" t="s">
        <v>4017</v>
      </c>
      <c r="S48" s="16">
        <v>44</v>
      </c>
      <c r="T48" s="16" t="s">
        <v>4165</v>
      </c>
      <c r="U48" s="16">
        <v>20400</v>
      </c>
    </row>
    <row r="49" spans="7:21" x14ac:dyDescent="0.25">
      <c r="G49" s="4" t="s">
        <v>3966</v>
      </c>
      <c r="H49" s="4">
        <v>29.859400000000001</v>
      </c>
      <c r="I49" s="4" t="s">
        <v>3967</v>
      </c>
      <c r="L49" s="6" t="s">
        <v>24</v>
      </c>
      <c r="M49" s="6" t="s">
        <v>24</v>
      </c>
      <c r="N49" s="6" t="s">
        <v>983</v>
      </c>
      <c r="O49" s="6">
        <v>10.370231137780101</v>
      </c>
      <c r="P49" s="6">
        <v>51.322924262780397</v>
      </c>
      <c r="Q49" s="6" t="s">
        <v>4017</v>
      </c>
      <c r="S49" s="16">
        <v>45</v>
      </c>
      <c r="T49" s="16" t="s">
        <v>574</v>
      </c>
      <c r="U49" s="16">
        <v>19810</v>
      </c>
    </row>
    <row r="50" spans="7:21" x14ac:dyDescent="0.25">
      <c r="G50" s="4" t="s">
        <v>3968</v>
      </c>
      <c r="H50" s="4">
        <v>31.500299999999999</v>
      </c>
      <c r="I50" s="4" t="s">
        <v>3969</v>
      </c>
      <c r="L50" s="6" t="s">
        <v>1503</v>
      </c>
      <c r="M50" s="6" t="s">
        <v>1503</v>
      </c>
      <c r="N50" s="6" t="s">
        <v>4010</v>
      </c>
      <c r="O50" s="6">
        <v>-1.18954276973065</v>
      </c>
      <c r="P50" s="6">
        <v>7.8428245798460496</v>
      </c>
      <c r="Q50" s="6" t="s">
        <v>4017</v>
      </c>
      <c r="S50" s="16">
        <v>46</v>
      </c>
      <c r="T50" s="16" t="s">
        <v>38</v>
      </c>
      <c r="U50" s="16">
        <v>19550</v>
      </c>
    </row>
    <row r="51" spans="7:21" x14ac:dyDescent="0.25">
      <c r="G51" s="4" t="s">
        <v>3970</v>
      </c>
      <c r="H51" s="4">
        <v>6.3912199999999997</v>
      </c>
      <c r="I51" s="4" t="s">
        <v>3971</v>
      </c>
      <c r="L51" s="6" t="s">
        <v>169</v>
      </c>
      <c r="M51" s="6" t="s">
        <v>169</v>
      </c>
      <c r="N51" s="6" t="s">
        <v>983</v>
      </c>
      <c r="O51" s="6">
        <v>23.998979285390799</v>
      </c>
      <c r="P51" s="6">
        <v>38.248346119095103</v>
      </c>
      <c r="Q51" s="6" t="s">
        <v>4017</v>
      </c>
      <c r="S51" s="16">
        <v>47</v>
      </c>
      <c r="T51" s="16" t="s">
        <v>65</v>
      </c>
      <c r="U51" s="16">
        <v>19240</v>
      </c>
    </row>
    <row r="52" spans="7:21" x14ac:dyDescent="0.25">
      <c r="G52" s="4" t="s">
        <v>3972</v>
      </c>
      <c r="H52" s="4">
        <v>1.79447</v>
      </c>
      <c r="I52" s="4" t="s">
        <v>3973</v>
      </c>
      <c r="L52" s="6" t="s">
        <v>680</v>
      </c>
      <c r="M52" s="6" t="s">
        <v>680</v>
      </c>
      <c r="N52" s="6" t="s">
        <v>1371</v>
      </c>
      <c r="O52" s="6">
        <v>-58.641689100000001</v>
      </c>
      <c r="P52" s="6">
        <v>4.8417097</v>
      </c>
      <c r="Q52" s="6" t="s">
        <v>4018</v>
      </c>
      <c r="S52" s="16">
        <v>48</v>
      </c>
      <c r="T52" s="16" t="s">
        <v>75</v>
      </c>
      <c r="U52" s="16">
        <v>19160</v>
      </c>
    </row>
    <row r="53" spans="7:21" x14ac:dyDescent="0.25">
      <c r="G53" s="4" t="s">
        <v>3974</v>
      </c>
      <c r="H53" s="4">
        <v>4.2940199999999997</v>
      </c>
      <c r="I53" s="4" t="s">
        <v>3975</v>
      </c>
      <c r="L53" s="6" t="s">
        <v>1933</v>
      </c>
      <c r="M53" s="6" t="s">
        <v>1933</v>
      </c>
      <c r="N53" s="6" t="s">
        <v>1126</v>
      </c>
      <c r="O53" s="6">
        <v>114.1623665</v>
      </c>
      <c r="P53" s="6">
        <v>22.385829399999999</v>
      </c>
      <c r="Q53" s="6" t="s">
        <v>4022</v>
      </c>
      <c r="S53" s="16">
        <v>49</v>
      </c>
      <c r="T53" s="16" t="s">
        <v>4166</v>
      </c>
      <c r="U53" s="16">
        <v>19000</v>
      </c>
    </row>
    <row r="54" spans="7:21" x14ac:dyDescent="0.25">
      <c r="G54" s="4" t="s">
        <v>3977</v>
      </c>
      <c r="H54" s="4">
        <v>3.6735099999999998</v>
      </c>
      <c r="I54" s="4" t="s">
        <v>358</v>
      </c>
      <c r="L54" s="6" t="s">
        <v>38</v>
      </c>
      <c r="M54" s="6" t="s">
        <v>38</v>
      </c>
      <c r="N54" s="6" t="s">
        <v>983</v>
      </c>
      <c r="O54" s="6">
        <v>19.412234407010001</v>
      </c>
      <c r="P54" s="6">
        <v>47.165332102784703</v>
      </c>
      <c r="Q54" s="6" t="s">
        <v>4017</v>
      </c>
      <c r="S54" s="16">
        <v>50</v>
      </c>
      <c r="T54" s="16" t="s">
        <v>935</v>
      </c>
      <c r="U54" s="16">
        <v>18890</v>
      </c>
    </row>
    <row r="55" spans="7:21" x14ac:dyDescent="0.25">
      <c r="G55" s="4" t="s">
        <v>3980</v>
      </c>
      <c r="H55" s="4">
        <v>81.827399999999997</v>
      </c>
      <c r="I55" s="4" t="s">
        <v>483</v>
      </c>
      <c r="L55" s="6" t="s">
        <v>21</v>
      </c>
      <c r="M55" s="6" t="s">
        <v>21</v>
      </c>
      <c r="N55" s="6" t="s">
        <v>983</v>
      </c>
      <c r="O55" s="6">
        <v>-18.9371978498469</v>
      </c>
      <c r="P55" s="6">
        <v>65.089921497286994</v>
      </c>
      <c r="Q55" s="6" t="s">
        <v>4017</v>
      </c>
      <c r="S55" s="16">
        <v>51</v>
      </c>
      <c r="T55" s="16" t="s">
        <v>818</v>
      </c>
      <c r="U55" s="16">
        <v>18060</v>
      </c>
    </row>
    <row r="56" spans="7:21" x14ac:dyDescent="0.25">
      <c r="G56" s="4" t="s">
        <v>3981</v>
      </c>
      <c r="H56" s="4">
        <v>498.05</v>
      </c>
      <c r="I56" s="4" t="s">
        <v>3982</v>
      </c>
      <c r="L56" s="6" t="s">
        <v>8</v>
      </c>
      <c r="M56" s="6" t="s">
        <v>8</v>
      </c>
      <c r="N56" s="6" t="s">
        <v>1126</v>
      </c>
      <c r="O56" s="6">
        <v>79.718824157759499</v>
      </c>
      <c r="P56" s="6">
        <v>22.134914550529199</v>
      </c>
      <c r="Q56" s="6" t="s">
        <v>4017</v>
      </c>
      <c r="S56" s="16">
        <v>52</v>
      </c>
      <c r="T56" s="16" t="s">
        <v>1700</v>
      </c>
      <c r="U56" s="16">
        <v>16880</v>
      </c>
    </row>
    <row r="57" spans="7:21" x14ac:dyDescent="0.25">
      <c r="G57" s="4" t="s">
        <v>3983</v>
      </c>
      <c r="H57" s="4">
        <v>6.0510000000000002</v>
      </c>
      <c r="I57" s="4" t="s">
        <v>847</v>
      </c>
      <c r="L57" s="6" t="s">
        <v>726</v>
      </c>
      <c r="M57" s="6" t="s">
        <v>726</v>
      </c>
      <c r="N57" s="6" t="s">
        <v>1126</v>
      </c>
      <c r="O57" s="6">
        <v>118.74036008173201</v>
      </c>
      <c r="P57" s="6">
        <v>-3.1759486978616001</v>
      </c>
      <c r="Q57" s="6" t="s">
        <v>4017</v>
      </c>
      <c r="S57" s="16">
        <v>53</v>
      </c>
      <c r="T57" s="16" t="s">
        <v>4167</v>
      </c>
      <c r="U57" s="16">
        <v>16380</v>
      </c>
    </row>
    <row r="58" spans="7:21" x14ac:dyDescent="0.25">
      <c r="G58" s="4" t="s">
        <v>3985</v>
      </c>
      <c r="H58" s="4">
        <v>162.25</v>
      </c>
      <c r="I58" s="4" t="s">
        <v>3984</v>
      </c>
      <c r="L58" s="6" t="s">
        <v>954</v>
      </c>
      <c r="M58" s="6" t="s">
        <v>726</v>
      </c>
      <c r="N58" s="6" t="s">
        <v>1126</v>
      </c>
      <c r="O58" s="6">
        <v>118.74036008173201</v>
      </c>
      <c r="P58" s="6">
        <v>-3.1759486978616001</v>
      </c>
      <c r="Q58" s="6" t="s">
        <v>4017</v>
      </c>
      <c r="S58" s="16">
        <v>54</v>
      </c>
      <c r="T58" s="16" t="s">
        <v>4168</v>
      </c>
      <c r="U58" s="16">
        <v>15970</v>
      </c>
    </row>
    <row r="59" spans="7:21" x14ac:dyDescent="0.25">
      <c r="G59" s="4" t="s">
        <v>3987</v>
      </c>
      <c r="H59" s="4">
        <v>38.950000000000003</v>
      </c>
      <c r="I59" s="4" t="s">
        <v>3986</v>
      </c>
      <c r="L59" s="6" t="s">
        <v>512</v>
      </c>
      <c r="M59" s="6" t="s">
        <v>512</v>
      </c>
      <c r="N59" s="6" t="s">
        <v>4011</v>
      </c>
      <c r="O59" s="6">
        <v>52.947133700000002</v>
      </c>
      <c r="P59" s="6">
        <v>32.940750399999999</v>
      </c>
      <c r="Q59" s="6" t="s">
        <v>4018</v>
      </c>
      <c r="S59" s="16">
        <v>55</v>
      </c>
      <c r="T59" s="16" t="s">
        <v>1331</v>
      </c>
      <c r="U59" s="16">
        <v>15570</v>
      </c>
    </row>
    <row r="60" spans="7:21" x14ac:dyDescent="0.25">
      <c r="G60" s="4" t="s">
        <v>3988</v>
      </c>
      <c r="H60" s="4">
        <v>3.3298399999999999</v>
      </c>
      <c r="I60" s="4" t="s">
        <v>1337</v>
      </c>
      <c r="L60" s="6" t="s">
        <v>36</v>
      </c>
      <c r="M60" s="6" t="s">
        <v>36</v>
      </c>
      <c r="N60" s="6" t="s">
        <v>983</v>
      </c>
      <c r="O60" s="6">
        <v>-8.3497513219418007</v>
      </c>
      <c r="P60" s="6">
        <v>53.181314068583603</v>
      </c>
      <c r="Q60" s="6" t="s">
        <v>4017</v>
      </c>
      <c r="S60" s="16">
        <v>56</v>
      </c>
      <c r="T60" s="16" t="s">
        <v>197</v>
      </c>
      <c r="U60" s="16">
        <v>15530</v>
      </c>
    </row>
    <row r="61" spans="7:21" x14ac:dyDescent="0.25">
      <c r="G61" s="4" t="s">
        <v>3989</v>
      </c>
      <c r="H61" s="4">
        <v>83.5</v>
      </c>
      <c r="I61" s="4" t="s">
        <v>1344</v>
      </c>
      <c r="L61" s="6" t="s">
        <v>416</v>
      </c>
      <c r="M61" s="6" t="s">
        <v>416</v>
      </c>
      <c r="N61" s="6" t="s">
        <v>4011</v>
      </c>
      <c r="O61" s="6">
        <v>34.976029031563399</v>
      </c>
      <c r="P61" s="6">
        <v>31.563409567095999</v>
      </c>
      <c r="Q61" s="6" t="s">
        <v>4017</v>
      </c>
      <c r="S61" s="16">
        <v>57</v>
      </c>
      <c r="T61" s="16" t="s">
        <v>4169</v>
      </c>
      <c r="U61" s="16">
        <v>14640</v>
      </c>
    </row>
    <row r="62" spans="7:21" x14ac:dyDescent="0.25">
      <c r="G62" s="4" t="s">
        <v>3990</v>
      </c>
      <c r="H62" s="4">
        <v>1322</v>
      </c>
      <c r="I62" s="4" t="s">
        <v>3991</v>
      </c>
      <c r="L62" s="6" t="s">
        <v>895</v>
      </c>
      <c r="M62" s="6" t="s">
        <v>895</v>
      </c>
      <c r="N62" s="6" t="s">
        <v>983</v>
      </c>
      <c r="O62" s="6">
        <v>12.454635881087199</v>
      </c>
      <c r="P62" s="6">
        <v>41.989990147759798</v>
      </c>
      <c r="Q62" s="6" t="s">
        <v>4017</v>
      </c>
      <c r="S62" s="16">
        <v>58</v>
      </c>
      <c r="T62" s="16" t="s">
        <v>166</v>
      </c>
      <c r="U62" s="16">
        <v>14400</v>
      </c>
    </row>
    <row r="63" spans="7:21" x14ac:dyDescent="0.25">
      <c r="G63" s="4" t="s">
        <v>3992</v>
      </c>
      <c r="H63" s="4">
        <v>8.73</v>
      </c>
      <c r="I63" s="4" t="s">
        <v>1729</v>
      </c>
      <c r="L63" s="6" t="s">
        <v>654</v>
      </c>
      <c r="M63" s="6" t="s">
        <v>654</v>
      </c>
      <c r="N63" s="6" t="s">
        <v>1126</v>
      </c>
      <c r="O63" s="6">
        <v>136.329402140414</v>
      </c>
      <c r="P63" s="6">
        <v>35.945219199230898</v>
      </c>
      <c r="Q63" s="6" t="s">
        <v>4017</v>
      </c>
      <c r="S63" s="16">
        <v>59</v>
      </c>
      <c r="T63" s="16" t="s">
        <v>73</v>
      </c>
      <c r="U63" s="16">
        <v>14290</v>
      </c>
    </row>
    <row r="64" spans="7:21" x14ac:dyDescent="0.25">
      <c r="G64" s="4" t="s">
        <v>3993</v>
      </c>
      <c r="H64" s="4">
        <v>17.68</v>
      </c>
      <c r="I64" s="4" t="s">
        <v>1989</v>
      </c>
      <c r="L64" s="6" t="s">
        <v>1344</v>
      </c>
      <c r="M64" s="6" t="s">
        <v>1344</v>
      </c>
      <c r="N64" s="6" t="s">
        <v>4010</v>
      </c>
      <c r="O64" s="6">
        <v>37.933094471458503</v>
      </c>
      <c r="P64" s="6">
        <v>0.42149734546697398</v>
      </c>
      <c r="Q64" s="6" t="s">
        <v>4017</v>
      </c>
      <c r="S64" s="16">
        <v>60</v>
      </c>
      <c r="T64" s="16" t="s">
        <v>1131</v>
      </c>
      <c r="U64" s="16">
        <v>14220</v>
      </c>
    </row>
    <row r="65" spans="12:21" x14ac:dyDescent="0.25">
      <c r="L65" s="6" t="s">
        <v>1176</v>
      </c>
      <c r="M65" s="6" t="s">
        <v>1176</v>
      </c>
      <c r="N65" s="6" t="s">
        <v>4011</v>
      </c>
      <c r="O65" s="6">
        <v>47.754882648013997</v>
      </c>
      <c r="P65" s="6">
        <v>29.3357408462503</v>
      </c>
      <c r="Q65" s="6" t="s">
        <v>4017</v>
      </c>
      <c r="S65" s="16">
        <v>61</v>
      </c>
      <c r="T65" s="16" t="s">
        <v>4170</v>
      </c>
      <c r="U65" s="16">
        <v>14090</v>
      </c>
    </row>
    <row r="66" spans="12:21" x14ac:dyDescent="0.25">
      <c r="L66" s="6" t="s">
        <v>1043</v>
      </c>
      <c r="M66" s="6" t="s">
        <v>1043</v>
      </c>
      <c r="N66" s="6" t="s">
        <v>4011</v>
      </c>
      <c r="O66" s="6">
        <v>47.754882648013997</v>
      </c>
      <c r="P66" s="6">
        <v>29.3357408462503</v>
      </c>
      <c r="Q66" s="6" t="s">
        <v>4017</v>
      </c>
      <c r="S66" s="16">
        <v>62</v>
      </c>
      <c r="T66" s="16" t="s">
        <v>1771</v>
      </c>
      <c r="U66" s="16">
        <v>13980</v>
      </c>
    </row>
    <row r="67" spans="12:21" x14ac:dyDescent="0.25">
      <c r="L67" s="6" t="s">
        <v>1371</v>
      </c>
      <c r="M67" s="6" t="s">
        <v>1371</v>
      </c>
      <c r="N67" s="6" t="s">
        <v>1371</v>
      </c>
      <c r="O67" s="6">
        <v>-80.219722200000007</v>
      </c>
      <c r="P67" s="6">
        <v>25.768611100000001</v>
      </c>
      <c r="Q67" s="6" t="s">
        <v>4021</v>
      </c>
      <c r="S67" s="16">
        <v>63</v>
      </c>
      <c r="T67" s="16" t="s">
        <v>4171</v>
      </c>
      <c r="U67" s="16">
        <v>13700</v>
      </c>
    </row>
    <row r="68" spans="12:21" x14ac:dyDescent="0.25">
      <c r="L68" s="6" t="s">
        <v>1745</v>
      </c>
      <c r="M68" s="6" t="s">
        <v>1745</v>
      </c>
      <c r="N68" s="6" t="s">
        <v>4010</v>
      </c>
      <c r="O68" s="6">
        <v>28.246684150964501</v>
      </c>
      <c r="P68" s="6">
        <v>-29.582961678721599</v>
      </c>
      <c r="Q68" s="6" t="s">
        <v>4017</v>
      </c>
      <c r="S68" s="16">
        <v>64</v>
      </c>
      <c r="T68" s="16" t="s">
        <v>989</v>
      </c>
      <c r="U68" s="16">
        <v>13620</v>
      </c>
    </row>
    <row r="69" spans="12:21" x14ac:dyDescent="0.25">
      <c r="L69" s="6" t="s">
        <v>1700</v>
      </c>
      <c r="M69" s="6" t="s">
        <v>1700</v>
      </c>
      <c r="N69" s="6" t="s">
        <v>4011</v>
      </c>
      <c r="O69" s="6">
        <v>18.123672299999999</v>
      </c>
      <c r="P69" s="6">
        <v>26.8234472</v>
      </c>
      <c r="Q69" s="6" t="s">
        <v>4018</v>
      </c>
      <c r="S69" s="16">
        <v>65</v>
      </c>
      <c r="T69" s="16" t="s">
        <v>4172</v>
      </c>
      <c r="U69" s="16">
        <v>13590</v>
      </c>
    </row>
    <row r="70" spans="12:21" x14ac:dyDescent="0.25">
      <c r="L70" s="6" t="s">
        <v>818</v>
      </c>
      <c r="M70" s="6" t="s">
        <v>818</v>
      </c>
      <c r="N70" s="6" t="s">
        <v>983</v>
      </c>
      <c r="O70" s="6">
        <v>23.8005385912534</v>
      </c>
      <c r="P70" s="6">
        <v>55.347249464984003</v>
      </c>
      <c r="Q70" s="6" t="s">
        <v>4017</v>
      </c>
      <c r="S70" s="16">
        <v>66</v>
      </c>
      <c r="T70" s="16" t="s">
        <v>1707</v>
      </c>
      <c r="U70" s="16">
        <v>13440</v>
      </c>
    </row>
    <row r="71" spans="12:21" x14ac:dyDescent="0.25">
      <c r="L71" s="6" t="s">
        <v>1118</v>
      </c>
      <c r="M71" s="6" t="s">
        <v>1118</v>
      </c>
      <c r="N71" s="6" t="s">
        <v>1126</v>
      </c>
      <c r="O71" s="6">
        <v>109.53118856002099</v>
      </c>
      <c r="P71" s="6">
        <v>3.9161170879931002</v>
      </c>
      <c r="Q71" s="6" t="s">
        <v>4017</v>
      </c>
      <c r="S71" s="16">
        <v>67</v>
      </c>
      <c r="T71" s="16" t="s">
        <v>4173</v>
      </c>
      <c r="U71" s="16">
        <v>13060</v>
      </c>
    </row>
    <row r="72" spans="12:21" x14ac:dyDescent="0.25">
      <c r="L72" s="6" t="s">
        <v>1771</v>
      </c>
      <c r="M72" s="6" t="s">
        <v>1771</v>
      </c>
      <c r="N72" s="6" t="s">
        <v>4010</v>
      </c>
      <c r="O72" s="6">
        <v>59.063026550986201</v>
      </c>
      <c r="P72" s="6">
        <v>-20.086257076753601</v>
      </c>
      <c r="Q72" s="6" t="s">
        <v>4017</v>
      </c>
      <c r="S72" s="16">
        <v>68</v>
      </c>
      <c r="T72" s="16" t="s">
        <v>1291</v>
      </c>
      <c r="U72" s="16">
        <v>12770</v>
      </c>
    </row>
    <row r="73" spans="12:21" x14ac:dyDescent="0.25">
      <c r="L73" s="6" t="s">
        <v>1031</v>
      </c>
      <c r="M73" s="6" t="s">
        <v>166</v>
      </c>
      <c r="N73" s="6" t="s">
        <v>1371</v>
      </c>
      <c r="O73" s="6">
        <v>-103.373900728424</v>
      </c>
      <c r="P73" s="6">
        <v>23.996424387451</v>
      </c>
      <c r="Q73" s="6" t="s">
        <v>4017</v>
      </c>
      <c r="S73" s="16">
        <v>69</v>
      </c>
      <c r="T73" s="16" t="s">
        <v>136</v>
      </c>
      <c r="U73" s="16">
        <v>12770</v>
      </c>
    </row>
    <row r="74" spans="12:21" x14ac:dyDescent="0.25">
      <c r="L74" s="6" t="s">
        <v>166</v>
      </c>
      <c r="M74" s="6" t="s">
        <v>166</v>
      </c>
      <c r="N74" s="6" t="s">
        <v>1371</v>
      </c>
      <c r="O74" s="6">
        <v>-103.373900728424</v>
      </c>
      <c r="P74" s="6">
        <v>23.996424387451</v>
      </c>
      <c r="Q74" s="6" t="s">
        <v>4017</v>
      </c>
      <c r="S74" s="16">
        <v>70</v>
      </c>
      <c r="T74" s="16" t="s">
        <v>4174</v>
      </c>
      <c r="U74" s="16">
        <v>12150</v>
      </c>
    </row>
    <row r="75" spans="12:21" x14ac:dyDescent="0.25">
      <c r="L75" s="6" t="s">
        <v>1411</v>
      </c>
      <c r="M75" s="6" t="s">
        <v>1411</v>
      </c>
      <c r="N75" s="6" t="s">
        <v>1126</v>
      </c>
      <c r="O75" s="6">
        <v>103.071345866447</v>
      </c>
      <c r="P75" s="6">
        <v>46.835718420347099</v>
      </c>
      <c r="Q75" s="6" t="s">
        <v>4017</v>
      </c>
      <c r="S75" s="16">
        <v>71</v>
      </c>
      <c r="T75" s="16" t="s">
        <v>526</v>
      </c>
      <c r="U75" s="16">
        <v>11940</v>
      </c>
    </row>
    <row r="76" spans="12:21" x14ac:dyDescent="0.25">
      <c r="L76" s="6" t="s">
        <v>1291</v>
      </c>
      <c r="M76" s="6" t="s">
        <v>1291</v>
      </c>
      <c r="N76" s="6" t="s">
        <v>983</v>
      </c>
      <c r="O76" s="6">
        <v>19.2050343093448</v>
      </c>
      <c r="P76" s="6">
        <v>42.700153652851299</v>
      </c>
      <c r="Q76" s="6" t="s">
        <v>4017</v>
      </c>
      <c r="S76" s="16">
        <v>72</v>
      </c>
      <c r="T76" s="16" t="s">
        <v>1078</v>
      </c>
      <c r="U76" s="16">
        <v>11490</v>
      </c>
    </row>
    <row r="77" spans="12:21" x14ac:dyDescent="0.25">
      <c r="L77" s="6" t="s">
        <v>1731</v>
      </c>
      <c r="M77" s="6" t="s">
        <v>1731</v>
      </c>
      <c r="N77" s="6" t="s">
        <v>4011</v>
      </c>
      <c r="O77" s="6">
        <v>-6.4342784695884498</v>
      </c>
      <c r="P77" s="6">
        <v>31.8991049141896</v>
      </c>
      <c r="Q77" s="6" t="s">
        <v>4017</v>
      </c>
      <c r="S77" s="16">
        <v>73</v>
      </c>
      <c r="T77" s="16" t="s">
        <v>4175</v>
      </c>
      <c r="U77" s="16">
        <v>11270</v>
      </c>
    </row>
    <row r="78" spans="12:21" x14ac:dyDescent="0.25">
      <c r="L78" s="6" t="s">
        <v>577</v>
      </c>
      <c r="M78" s="6" t="s">
        <v>577</v>
      </c>
      <c r="N78" s="6" t="s">
        <v>4010</v>
      </c>
      <c r="O78" s="6">
        <v>34.914497699999998</v>
      </c>
      <c r="P78" s="6">
        <v>-19.3022329</v>
      </c>
      <c r="Q78" s="6" t="s">
        <v>4018</v>
      </c>
      <c r="S78" s="16">
        <v>74</v>
      </c>
      <c r="T78" s="16" t="s">
        <v>4176</v>
      </c>
      <c r="U78" s="16">
        <v>11090</v>
      </c>
    </row>
    <row r="79" spans="12:21" x14ac:dyDescent="0.25">
      <c r="L79" s="6" t="s">
        <v>1444</v>
      </c>
      <c r="M79" s="6" t="s">
        <v>1444</v>
      </c>
      <c r="N79" s="6" t="s">
        <v>1126</v>
      </c>
      <c r="O79" s="6">
        <v>95.999965000000003</v>
      </c>
      <c r="P79" s="6">
        <v>17.175049699999999</v>
      </c>
      <c r="Q79" s="6" t="s">
        <v>4018</v>
      </c>
      <c r="S79" s="16" t="s">
        <v>4151</v>
      </c>
      <c r="T79" s="16" t="s">
        <v>4177</v>
      </c>
      <c r="U79" s="16">
        <v>11070</v>
      </c>
    </row>
    <row r="80" spans="12:21" x14ac:dyDescent="0.25">
      <c r="L80" s="6" t="s">
        <v>1620</v>
      </c>
      <c r="M80" s="6" t="s">
        <v>1444</v>
      </c>
      <c r="N80" s="6" t="s">
        <v>1126</v>
      </c>
      <c r="O80" s="6">
        <v>95.999965000000003</v>
      </c>
      <c r="P80" s="6">
        <v>17.175049699999999</v>
      </c>
      <c r="Q80" s="6" t="s">
        <v>4018</v>
      </c>
      <c r="S80" s="16">
        <v>75</v>
      </c>
      <c r="T80" s="16" t="s">
        <v>143</v>
      </c>
      <c r="U80" s="16">
        <v>11000</v>
      </c>
    </row>
    <row r="81" spans="12:21" x14ac:dyDescent="0.25">
      <c r="L81" s="6" t="s">
        <v>1679</v>
      </c>
      <c r="M81" s="6" t="s">
        <v>1679</v>
      </c>
      <c r="N81" s="13" t="s">
        <v>1126</v>
      </c>
      <c r="O81" s="6">
        <v>109.53118856002099</v>
      </c>
      <c r="P81" s="6">
        <v>3.9161170879931002</v>
      </c>
      <c r="Q81" s="6" t="s">
        <v>4017</v>
      </c>
      <c r="S81" s="16">
        <v>76</v>
      </c>
      <c r="T81" s="16" t="s">
        <v>4178</v>
      </c>
      <c r="U81" s="16">
        <v>11000</v>
      </c>
    </row>
    <row r="82" spans="12:21" x14ac:dyDescent="0.25">
      <c r="L82" s="6" t="s">
        <v>628</v>
      </c>
      <c r="M82" s="6" t="s">
        <v>628</v>
      </c>
      <c r="N82" s="6" t="s">
        <v>983</v>
      </c>
      <c r="O82" s="6">
        <v>-0.23411047311343899</v>
      </c>
      <c r="P82" s="6">
        <v>49.402635500701699</v>
      </c>
      <c r="Q82" s="6" t="s">
        <v>4017</v>
      </c>
      <c r="S82" s="16">
        <v>77</v>
      </c>
      <c r="T82" s="16" t="s">
        <v>4179</v>
      </c>
      <c r="U82" s="16">
        <v>10920</v>
      </c>
    </row>
    <row r="83" spans="12:21" x14ac:dyDescent="0.25">
      <c r="L83" s="6" t="s">
        <v>1690</v>
      </c>
      <c r="M83" s="6" t="s">
        <v>628</v>
      </c>
      <c r="N83" s="6" t="s">
        <v>983</v>
      </c>
      <c r="O83" s="6">
        <v>-0.23411047311343899</v>
      </c>
      <c r="P83" s="6">
        <v>49.402635500701699</v>
      </c>
      <c r="Q83" s="6" t="s">
        <v>4017</v>
      </c>
      <c r="S83" s="16">
        <v>78</v>
      </c>
      <c r="T83" s="16" t="s">
        <v>4180</v>
      </c>
      <c r="U83" s="16">
        <v>10870</v>
      </c>
    </row>
    <row r="84" spans="12:21" x14ac:dyDescent="0.25">
      <c r="L84" s="6" t="s">
        <v>96</v>
      </c>
      <c r="M84" s="6" t="s">
        <v>628</v>
      </c>
      <c r="N84" s="6" t="s">
        <v>983</v>
      </c>
      <c r="O84" s="6">
        <v>-0.23411047311343899</v>
      </c>
      <c r="P84" s="6">
        <v>49.402635500701699</v>
      </c>
      <c r="Q84" s="6" t="s">
        <v>4017</v>
      </c>
      <c r="S84" s="16">
        <v>79</v>
      </c>
      <c r="T84" s="16" t="s">
        <v>4181</v>
      </c>
      <c r="U84" s="16">
        <v>10770</v>
      </c>
    </row>
    <row r="85" spans="12:21" x14ac:dyDescent="0.25">
      <c r="L85" s="6" t="s">
        <v>1099</v>
      </c>
      <c r="M85" s="6" t="s">
        <v>672</v>
      </c>
      <c r="N85" s="6" t="s">
        <v>84</v>
      </c>
      <c r="O85" s="6">
        <v>157.68814341298901</v>
      </c>
      <c r="P85" s="6">
        <v>-41.605832905433601</v>
      </c>
      <c r="Q85" s="6" t="s">
        <v>4017</v>
      </c>
      <c r="S85" s="16">
        <v>80</v>
      </c>
      <c r="T85" s="16" t="s">
        <v>4182</v>
      </c>
      <c r="U85" s="16">
        <v>10520</v>
      </c>
    </row>
    <row r="86" spans="12:21" x14ac:dyDescent="0.25">
      <c r="L86" s="6" t="s">
        <v>672</v>
      </c>
      <c r="M86" s="6" t="s">
        <v>672</v>
      </c>
      <c r="N86" s="6" t="s">
        <v>84</v>
      </c>
      <c r="O86" s="6">
        <v>157.68814341298901</v>
      </c>
      <c r="P86" s="6">
        <v>-41.605832905433601</v>
      </c>
      <c r="Q86" s="6" t="s">
        <v>4017</v>
      </c>
      <c r="S86" s="16">
        <v>81</v>
      </c>
      <c r="T86" s="16" t="s">
        <v>48</v>
      </c>
      <c r="U86" s="16">
        <v>10360</v>
      </c>
    </row>
    <row r="87" spans="12:21" x14ac:dyDescent="0.25">
      <c r="L87" s="6" t="s">
        <v>1609</v>
      </c>
      <c r="M87" s="6" t="s">
        <v>672</v>
      </c>
      <c r="N87" s="6" t="s">
        <v>84</v>
      </c>
      <c r="O87" s="6">
        <v>157.68814341298901</v>
      </c>
      <c r="P87" s="6">
        <v>-41.605832905433601</v>
      </c>
      <c r="Q87" s="6" t="s">
        <v>4017</v>
      </c>
      <c r="S87" s="16">
        <v>82</v>
      </c>
      <c r="T87" s="16" t="s">
        <v>4183</v>
      </c>
      <c r="U87" s="16">
        <v>9930</v>
      </c>
    </row>
    <row r="88" spans="12:21" x14ac:dyDescent="0.25">
      <c r="L88" s="6" t="s">
        <v>636</v>
      </c>
      <c r="M88" s="6" t="s">
        <v>672</v>
      </c>
      <c r="N88" s="6" t="s">
        <v>84</v>
      </c>
      <c r="O88" s="6">
        <v>157.68814341298901</v>
      </c>
      <c r="P88" s="6">
        <v>-41.605832905433601</v>
      </c>
      <c r="Q88" s="6" t="s">
        <v>4017</v>
      </c>
      <c r="S88" s="16">
        <v>83</v>
      </c>
      <c r="T88" s="16" t="s">
        <v>1773</v>
      </c>
      <c r="U88" s="16">
        <v>9270</v>
      </c>
    </row>
    <row r="89" spans="12:21" x14ac:dyDescent="0.25">
      <c r="L89" s="6" t="s">
        <v>870</v>
      </c>
      <c r="M89" s="6" t="s">
        <v>870</v>
      </c>
      <c r="N89" s="6" t="s">
        <v>4010</v>
      </c>
      <c r="O89" s="6">
        <v>8.0612316768906709</v>
      </c>
      <c r="P89" s="6">
        <v>9.5096953011900194</v>
      </c>
      <c r="Q89" s="6" t="s">
        <v>4017</v>
      </c>
      <c r="S89" s="16">
        <v>84</v>
      </c>
      <c r="T89" s="16" t="s">
        <v>184</v>
      </c>
      <c r="U89" s="16">
        <v>9060</v>
      </c>
    </row>
    <row r="90" spans="12:21" x14ac:dyDescent="0.25">
      <c r="L90" s="6" t="s">
        <v>583</v>
      </c>
      <c r="M90" s="6" t="s">
        <v>583</v>
      </c>
      <c r="N90" s="6" t="s">
        <v>983</v>
      </c>
      <c r="O90" s="6">
        <v>14.2476196306026</v>
      </c>
      <c r="P90" s="6">
        <v>65.0837339717189</v>
      </c>
      <c r="Q90" s="6" t="s">
        <v>4017</v>
      </c>
      <c r="S90" s="16">
        <v>85</v>
      </c>
      <c r="T90" s="16" t="s">
        <v>1809</v>
      </c>
      <c r="U90" s="16">
        <v>9060</v>
      </c>
    </row>
    <row r="91" spans="12:21" x14ac:dyDescent="0.25">
      <c r="L91" s="6" t="s">
        <v>2004</v>
      </c>
      <c r="M91" s="6" t="s">
        <v>2004</v>
      </c>
      <c r="N91" s="6" t="s">
        <v>4011</v>
      </c>
      <c r="O91" s="6">
        <v>56.204361666001901</v>
      </c>
      <c r="P91" s="6">
        <v>20.5725797624225</v>
      </c>
      <c r="Q91" s="6" t="s">
        <v>4017</v>
      </c>
      <c r="S91" s="16">
        <v>86</v>
      </c>
      <c r="T91" s="16" t="s">
        <v>4184</v>
      </c>
      <c r="U91" s="16">
        <v>9030</v>
      </c>
    </row>
    <row r="92" spans="12:21" x14ac:dyDescent="0.25">
      <c r="L92" s="6" t="s">
        <v>17</v>
      </c>
      <c r="M92" s="6" t="s">
        <v>17</v>
      </c>
      <c r="N92" s="6" t="s">
        <v>1126</v>
      </c>
      <c r="O92" s="6">
        <v>71.247499000000005</v>
      </c>
      <c r="P92" s="6">
        <v>30.3308401</v>
      </c>
      <c r="Q92" s="6" t="s">
        <v>4018</v>
      </c>
      <c r="S92" s="16">
        <v>87</v>
      </c>
      <c r="T92" s="16" t="s">
        <v>1722</v>
      </c>
      <c r="U92" s="16">
        <v>8930</v>
      </c>
    </row>
    <row r="93" spans="12:21" x14ac:dyDescent="0.25">
      <c r="L93" s="6" t="s">
        <v>1381</v>
      </c>
      <c r="M93" s="6" t="s">
        <v>17</v>
      </c>
      <c r="N93" s="6" t="s">
        <v>1126</v>
      </c>
      <c r="O93" s="6">
        <v>71.247499000000005</v>
      </c>
      <c r="P93" s="6">
        <v>30.3308401</v>
      </c>
      <c r="Q93" s="6" t="s">
        <v>4018</v>
      </c>
      <c r="S93" s="16">
        <v>88</v>
      </c>
      <c r="T93" s="16" t="s">
        <v>4185</v>
      </c>
      <c r="U93" s="16">
        <v>8910</v>
      </c>
    </row>
    <row r="94" spans="12:21" x14ac:dyDescent="0.25">
      <c r="L94" s="6" t="s">
        <v>136</v>
      </c>
      <c r="M94" s="6" t="s">
        <v>136</v>
      </c>
      <c r="N94" s="6" t="s">
        <v>1371</v>
      </c>
      <c r="O94" s="6">
        <v>-80.158713510610198</v>
      </c>
      <c r="P94" s="6">
        <v>8.4484111736039598</v>
      </c>
      <c r="Q94" s="6" t="s">
        <v>4017</v>
      </c>
      <c r="S94" s="16">
        <v>89</v>
      </c>
      <c r="T94" s="16" t="s">
        <v>1074</v>
      </c>
      <c r="U94" s="16">
        <v>8520</v>
      </c>
    </row>
    <row r="95" spans="12:21" x14ac:dyDescent="0.25">
      <c r="L95" s="6" t="s">
        <v>1156</v>
      </c>
      <c r="M95" s="6" t="s">
        <v>1156</v>
      </c>
      <c r="N95" s="6" t="s">
        <v>1371</v>
      </c>
      <c r="O95" s="6">
        <v>-58.169344500000001</v>
      </c>
      <c r="P95" s="6">
        <v>-23.3165935</v>
      </c>
      <c r="Q95" s="6" t="s">
        <v>4018</v>
      </c>
      <c r="S95" s="16">
        <v>90</v>
      </c>
      <c r="T95" s="16" t="s">
        <v>299</v>
      </c>
      <c r="U95" s="16">
        <v>8190</v>
      </c>
    </row>
    <row r="96" spans="12:21" x14ac:dyDescent="0.25">
      <c r="L96" s="6" t="s">
        <v>1722</v>
      </c>
      <c r="M96" s="6" t="s">
        <v>1722</v>
      </c>
      <c r="N96" s="6" t="s">
        <v>1371</v>
      </c>
      <c r="O96" s="6">
        <v>-76.3322088645468</v>
      </c>
      <c r="P96" s="6">
        <v>-9.9099573253956894</v>
      </c>
      <c r="Q96" s="6" t="s">
        <v>4017</v>
      </c>
      <c r="S96" s="16">
        <v>91</v>
      </c>
      <c r="T96" s="16" t="s">
        <v>4186</v>
      </c>
      <c r="U96" s="16">
        <v>8110</v>
      </c>
    </row>
    <row r="97" spans="12:21" x14ac:dyDescent="0.25">
      <c r="L97" s="6" t="s">
        <v>347</v>
      </c>
      <c r="M97" s="6" t="s">
        <v>347</v>
      </c>
      <c r="N97" s="6" t="s">
        <v>1126</v>
      </c>
      <c r="O97" s="6">
        <v>121.651388657575</v>
      </c>
      <c r="P97" s="6">
        <v>12.758380905622699</v>
      </c>
      <c r="Q97" s="6" t="s">
        <v>4017</v>
      </c>
      <c r="S97" s="16">
        <v>92</v>
      </c>
      <c r="T97" s="16" t="s">
        <v>4187</v>
      </c>
      <c r="U97" s="16">
        <v>8100</v>
      </c>
    </row>
    <row r="98" spans="12:21" x14ac:dyDescent="0.25">
      <c r="L98" s="6" t="s">
        <v>75</v>
      </c>
      <c r="M98" s="6" t="s">
        <v>75</v>
      </c>
      <c r="N98" s="6" t="s">
        <v>983</v>
      </c>
      <c r="O98" s="6">
        <v>19.320914292266401</v>
      </c>
      <c r="P98" s="6">
        <v>52.209131684561797</v>
      </c>
      <c r="Q98" s="6" t="s">
        <v>4017</v>
      </c>
      <c r="S98" s="16">
        <v>93</v>
      </c>
      <c r="T98" s="16" t="s">
        <v>4188</v>
      </c>
      <c r="U98" s="16">
        <v>7880</v>
      </c>
    </row>
    <row r="99" spans="12:21" x14ac:dyDescent="0.25">
      <c r="L99" s="6" t="s">
        <v>30</v>
      </c>
      <c r="M99" s="6" t="s">
        <v>30</v>
      </c>
      <c r="N99" s="6" t="s">
        <v>983</v>
      </c>
      <c r="O99" s="6">
        <v>-13.1379437689524</v>
      </c>
      <c r="P99" s="6">
        <v>38.742054043614601</v>
      </c>
      <c r="Q99" s="6" t="s">
        <v>4017</v>
      </c>
      <c r="S99" s="16">
        <v>94</v>
      </c>
      <c r="T99" s="16" t="s">
        <v>4189</v>
      </c>
      <c r="U99" s="16">
        <v>7680</v>
      </c>
    </row>
    <row r="100" spans="12:21" x14ac:dyDescent="0.25">
      <c r="L100" s="6" t="s">
        <v>1011</v>
      </c>
      <c r="M100" s="6" t="s">
        <v>1011</v>
      </c>
      <c r="N100" s="6" t="s">
        <v>4011</v>
      </c>
      <c r="O100" s="6">
        <v>51.697187499999998</v>
      </c>
      <c r="P100" s="6">
        <v>25.362957600000001</v>
      </c>
      <c r="Q100" s="6" t="s">
        <v>4018</v>
      </c>
      <c r="S100" s="16">
        <v>95</v>
      </c>
      <c r="T100" s="16" t="s">
        <v>1123</v>
      </c>
      <c r="U100" s="16">
        <v>7640</v>
      </c>
    </row>
    <row r="101" spans="12:21" x14ac:dyDescent="0.25">
      <c r="L101" s="6" t="s">
        <v>567</v>
      </c>
      <c r="M101" s="6" t="s">
        <v>567</v>
      </c>
      <c r="N101" s="6" t="s">
        <v>983</v>
      </c>
      <c r="O101" s="6">
        <v>42.068838300000003</v>
      </c>
      <c r="P101" s="6">
        <v>41.600562600000003</v>
      </c>
      <c r="Q101" s="6"/>
      <c r="S101" s="16">
        <v>96</v>
      </c>
      <c r="T101" s="16" t="s">
        <v>4190</v>
      </c>
      <c r="U101" s="16">
        <v>7490</v>
      </c>
    </row>
    <row r="102" spans="12:21" x14ac:dyDescent="0.25">
      <c r="L102" s="6" t="s">
        <v>1306</v>
      </c>
      <c r="M102" s="6" t="s">
        <v>1306</v>
      </c>
      <c r="N102" s="6" t="s">
        <v>1371</v>
      </c>
      <c r="O102" s="6">
        <v>-70.301270599999995</v>
      </c>
      <c r="P102" s="6">
        <v>19.094175199999999</v>
      </c>
      <c r="Q102" s="6" t="s">
        <v>4018</v>
      </c>
      <c r="S102" s="16">
        <v>97</v>
      </c>
      <c r="T102" s="16" t="s">
        <v>4191</v>
      </c>
      <c r="U102" s="16">
        <v>7310</v>
      </c>
    </row>
    <row r="103" spans="12:21" x14ac:dyDescent="0.25">
      <c r="L103" s="6" t="s">
        <v>73</v>
      </c>
      <c r="M103" s="6" t="s">
        <v>73</v>
      </c>
      <c r="N103" s="6" t="s">
        <v>983</v>
      </c>
      <c r="O103" s="6">
        <v>25.074970241904701</v>
      </c>
      <c r="P103" s="6">
        <v>45.811115189921601</v>
      </c>
      <c r="Q103" s="6" t="s">
        <v>4017</v>
      </c>
      <c r="S103" s="16">
        <v>98</v>
      </c>
      <c r="T103" s="16" t="s">
        <v>27</v>
      </c>
      <c r="U103" s="16">
        <v>6620</v>
      </c>
    </row>
    <row r="104" spans="12:21" x14ac:dyDescent="0.25">
      <c r="L104" s="6" t="s">
        <v>65</v>
      </c>
      <c r="M104" s="6" t="s">
        <v>65</v>
      </c>
      <c r="N104" s="6" t="s">
        <v>983</v>
      </c>
      <c r="O104" s="6">
        <v>36.38671875</v>
      </c>
      <c r="P104" s="6">
        <v>57.515822865538802</v>
      </c>
      <c r="Q104" s="6" t="s">
        <v>4017</v>
      </c>
      <c r="S104" s="16">
        <v>99</v>
      </c>
      <c r="T104" s="16" t="s">
        <v>4192</v>
      </c>
      <c r="U104" s="16">
        <v>6550</v>
      </c>
    </row>
    <row r="105" spans="12:21" x14ac:dyDescent="0.25">
      <c r="L105" s="6" t="s">
        <v>1494</v>
      </c>
      <c r="M105" s="6" t="s">
        <v>133</v>
      </c>
      <c r="N105" s="6" t="s">
        <v>4011</v>
      </c>
      <c r="O105" s="6">
        <v>42.352831999999999</v>
      </c>
      <c r="P105" s="6">
        <v>25.624262600000002</v>
      </c>
      <c r="Q105" s="6" t="s">
        <v>4018</v>
      </c>
      <c r="S105" s="16">
        <v>100</v>
      </c>
      <c r="T105" s="16" t="s">
        <v>4193</v>
      </c>
      <c r="U105" s="16">
        <v>6420</v>
      </c>
    </row>
    <row r="106" spans="12:21" x14ac:dyDescent="0.25">
      <c r="L106" s="6" t="s">
        <v>773</v>
      </c>
      <c r="M106" s="6" t="s">
        <v>133</v>
      </c>
      <c r="N106" s="6" t="s">
        <v>4011</v>
      </c>
      <c r="O106" s="6">
        <v>42.352831999999999</v>
      </c>
      <c r="P106" s="6">
        <v>25.624262600000002</v>
      </c>
      <c r="Q106" s="6" t="s">
        <v>4018</v>
      </c>
      <c r="S106" s="16">
        <v>101</v>
      </c>
      <c r="T106" s="16" t="s">
        <v>4194</v>
      </c>
      <c r="U106" s="16">
        <v>6200</v>
      </c>
    </row>
    <row r="107" spans="12:21" x14ac:dyDescent="0.25">
      <c r="L107" s="6" t="s">
        <v>133</v>
      </c>
      <c r="M107" s="6" t="s">
        <v>133</v>
      </c>
      <c r="N107" s="6" t="s">
        <v>4011</v>
      </c>
      <c r="O107" s="6">
        <v>42.352831999999999</v>
      </c>
      <c r="P107" s="6">
        <v>25.624262600000002</v>
      </c>
      <c r="Q107" s="6" t="s">
        <v>4018</v>
      </c>
      <c r="S107" s="16">
        <v>102</v>
      </c>
      <c r="T107" s="16" t="s">
        <v>847</v>
      </c>
      <c r="U107" s="16">
        <v>6060</v>
      </c>
    </row>
    <row r="108" spans="12:21" x14ac:dyDescent="0.25">
      <c r="L108" s="6" t="s">
        <v>644</v>
      </c>
      <c r="M108" s="6" t="s">
        <v>644</v>
      </c>
      <c r="N108" s="6"/>
      <c r="O108" s="6"/>
      <c r="P108" s="6"/>
      <c r="Q108" s="6"/>
      <c r="S108" s="16">
        <v>103</v>
      </c>
      <c r="T108" s="16" t="s">
        <v>4195</v>
      </c>
      <c r="U108" s="16">
        <v>5800</v>
      </c>
    </row>
    <row r="109" spans="12:21" x14ac:dyDescent="0.25">
      <c r="L109" s="6" t="s">
        <v>171</v>
      </c>
      <c r="M109" s="6" t="s">
        <v>171</v>
      </c>
      <c r="N109" s="6" t="s">
        <v>1126</v>
      </c>
      <c r="O109" s="6">
        <v>103.8194992</v>
      </c>
      <c r="P109" s="6">
        <v>1.3571070000000001</v>
      </c>
      <c r="Q109" s="6" t="s">
        <v>4018</v>
      </c>
      <c r="S109" s="16">
        <v>104</v>
      </c>
      <c r="T109" s="16" t="s">
        <v>1860</v>
      </c>
      <c r="U109" s="16">
        <v>5660</v>
      </c>
    </row>
    <row r="110" spans="12:21" x14ac:dyDescent="0.25">
      <c r="L110" s="6" t="s">
        <v>1804</v>
      </c>
      <c r="M110" s="6" t="s">
        <v>1804</v>
      </c>
      <c r="N110" s="6" t="s">
        <v>983</v>
      </c>
      <c r="O110" s="6">
        <v>19.484908251022301</v>
      </c>
      <c r="P110" s="6">
        <v>48.7075128627203</v>
      </c>
      <c r="Q110" s="6" t="s">
        <v>4017</v>
      </c>
      <c r="S110" s="16">
        <v>105</v>
      </c>
      <c r="T110" s="16" t="s">
        <v>4196</v>
      </c>
      <c r="U110" s="16">
        <v>5600</v>
      </c>
    </row>
    <row r="111" spans="12:21" x14ac:dyDescent="0.25">
      <c r="L111" s="6" t="s">
        <v>1066</v>
      </c>
      <c r="M111" s="6" t="s">
        <v>1066</v>
      </c>
      <c r="N111" s="6" t="s">
        <v>983</v>
      </c>
      <c r="O111" s="6">
        <v>14.8117528981082</v>
      </c>
      <c r="P111" s="6">
        <v>46.114907768559299</v>
      </c>
      <c r="Q111" s="6" t="s">
        <v>4017</v>
      </c>
      <c r="S111" s="16">
        <v>106</v>
      </c>
      <c r="T111" s="16" t="s">
        <v>4197</v>
      </c>
      <c r="U111" s="16">
        <v>5460</v>
      </c>
    </row>
    <row r="112" spans="12:21" x14ac:dyDescent="0.25">
      <c r="L112" s="6" t="s">
        <v>548</v>
      </c>
      <c r="M112" s="6" t="s">
        <v>548</v>
      </c>
      <c r="N112" s="6" t="s">
        <v>4010</v>
      </c>
      <c r="O112" s="6">
        <v>45.976754386228002</v>
      </c>
      <c r="P112" s="6">
        <v>6.1185266485832797</v>
      </c>
      <c r="Q112" s="6" t="s">
        <v>4017</v>
      </c>
      <c r="S112" s="16">
        <v>107</v>
      </c>
      <c r="T112" s="16" t="s">
        <v>4198</v>
      </c>
      <c r="U112" s="16">
        <v>5120</v>
      </c>
    </row>
    <row r="113" spans="12:21" x14ac:dyDescent="0.25">
      <c r="L113" s="6" t="s">
        <v>120</v>
      </c>
      <c r="M113" s="6" t="s">
        <v>48</v>
      </c>
      <c r="N113" s="6" t="s">
        <v>4010</v>
      </c>
      <c r="O113" s="6">
        <v>25.075048595878101</v>
      </c>
      <c r="P113" s="6">
        <v>-29.262871995561401</v>
      </c>
      <c r="Q113" s="6" t="s">
        <v>4017</v>
      </c>
      <c r="S113" s="16">
        <v>108</v>
      </c>
      <c r="T113" s="16" t="s">
        <v>1156</v>
      </c>
      <c r="U113" s="16">
        <v>5080</v>
      </c>
    </row>
    <row r="114" spans="12:21" x14ac:dyDescent="0.25">
      <c r="L114" s="6" t="s">
        <v>48</v>
      </c>
      <c r="M114" s="6" t="s">
        <v>48</v>
      </c>
      <c r="N114" s="6" t="s">
        <v>4010</v>
      </c>
      <c r="O114" s="6">
        <v>25.075048595878101</v>
      </c>
      <c r="P114" s="6">
        <v>-29.262871995561401</v>
      </c>
      <c r="Q114" s="6" t="s">
        <v>4017</v>
      </c>
      <c r="S114" s="16">
        <v>109</v>
      </c>
      <c r="T114" s="16" t="s">
        <v>716</v>
      </c>
      <c r="U114" s="16">
        <v>5010</v>
      </c>
    </row>
    <row r="115" spans="12:21" x14ac:dyDescent="0.25">
      <c r="L115" s="6" t="s">
        <v>1607</v>
      </c>
      <c r="M115" s="6" t="s">
        <v>48</v>
      </c>
      <c r="N115" s="6" t="s">
        <v>4010</v>
      </c>
      <c r="O115" s="6">
        <v>25.075048595878101</v>
      </c>
      <c r="P115" s="6">
        <v>-29.262871995561401</v>
      </c>
      <c r="Q115" s="6" t="s">
        <v>4017</v>
      </c>
      <c r="S115" s="16">
        <v>110</v>
      </c>
      <c r="T115" s="16" t="s">
        <v>851</v>
      </c>
      <c r="U115" s="16">
        <v>4990</v>
      </c>
    </row>
    <row r="116" spans="12:21" x14ac:dyDescent="0.25">
      <c r="L116" s="6" t="s">
        <v>608</v>
      </c>
      <c r="M116" s="6" t="s">
        <v>608</v>
      </c>
      <c r="N116" s="6" t="s">
        <v>983</v>
      </c>
      <c r="O116" s="6">
        <v>-4.03154056226247</v>
      </c>
      <c r="P116" s="6">
        <v>39.6029685923302</v>
      </c>
      <c r="Q116" s="6" t="s">
        <v>4017</v>
      </c>
      <c r="S116" s="16">
        <v>111</v>
      </c>
      <c r="T116" s="16" t="s">
        <v>567</v>
      </c>
      <c r="U116" s="16">
        <v>4990</v>
      </c>
    </row>
    <row r="117" spans="12:21" x14ac:dyDescent="0.25">
      <c r="L117" s="6" t="s">
        <v>716</v>
      </c>
      <c r="M117" s="6" t="s">
        <v>716</v>
      </c>
      <c r="N117" s="6" t="s">
        <v>1126</v>
      </c>
      <c r="O117" s="6">
        <v>80.833844200000001</v>
      </c>
      <c r="P117" s="6">
        <v>7.9090562000000002</v>
      </c>
      <c r="Q117" s="6" t="s">
        <v>4018</v>
      </c>
      <c r="S117" s="16">
        <v>112</v>
      </c>
      <c r="T117" s="16" t="s">
        <v>4199</v>
      </c>
      <c r="U117" s="16">
        <v>4650</v>
      </c>
    </row>
    <row r="118" spans="12:21" x14ac:dyDescent="0.25">
      <c r="L118" s="6" t="s">
        <v>1434</v>
      </c>
      <c r="M118" s="6" t="s">
        <v>716</v>
      </c>
      <c r="N118" s="6" t="s">
        <v>1126</v>
      </c>
      <c r="O118" s="6">
        <v>80.833844200000001</v>
      </c>
      <c r="P118" s="6">
        <v>7.9090562000000002</v>
      </c>
      <c r="Q118" s="6" t="s">
        <v>4018</v>
      </c>
      <c r="S118" s="16">
        <v>113</v>
      </c>
      <c r="T118" s="16" t="s">
        <v>1671</v>
      </c>
      <c r="U118" s="16">
        <v>4640</v>
      </c>
    </row>
    <row r="119" spans="12:21" x14ac:dyDescent="0.25">
      <c r="L119" s="6" t="s">
        <v>447</v>
      </c>
      <c r="M119" s="6" t="s">
        <v>447</v>
      </c>
      <c r="N119" s="6" t="s">
        <v>983</v>
      </c>
      <c r="O119" s="6">
        <v>16.9016059132089</v>
      </c>
      <c r="P119" s="6">
        <v>62.3435495255451</v>
      </c>
      <c r="Q119" s="6" t="s">
        <v>4017</v>
      </c>
      <c r="S119" s="16">
        <v>114</v>
      </c>
      <c r="T119" s="16" t="s">
        <v>1731</v>
      </c>
      <c r="U119" s="16">
        <v>4600</v>
      </c>
    </row>
    <row r="120" spans="12:21" x14ac:dyDescent="0.25">
      <c r="L120" s="6" t="s">
        <v>46</v>
      </c>
      <c r="M120" s="6" t="s">
        <v>46</v>
      </c>
      <c r="N120" s="6" t="s">
        <v>983</v>
      </c>
      <c r="O120" s="6">
        <v>8.2298220510780506</v>
      </c>
      <c r="P120" s="6">
        <v>46.8002860055228</v>
      </c>
      <c r="Q120" s="6" t="s">
        <v>4017</v>
      </c>
      <c r="S120" s="16">
        <v>115</v>
      </c>
      <c r="T120" s="16" t="s">
        <v>4200</v>
      </c>
      <c r="U120" s="16">
        <v>4580</v>
      </c>
    </row>
    <row r="121" spans="12:21" x14ac:dyDescent="0.25">
      <c r="L121" s="6" t="s">
        <v>748</v>
      </c>
      <c r="M121" s="6" t="s">
        <v>299</v>
      </c>
      <c r="N121" s="6" t="s">
        <v>1126</v>
      </c>
      <c r="O121" s="6">
        <v>100.83273</v>
      </c>
      <c r="P121" s="6">
        <v>14.8971921</v>
      </c>
      <c r="Q121" s="6" t="s">
        <v>4018</v>
      </c>
      <c r="S121" s="16">
        <v>116</v>
      </c>
      <c r="T121" s="16" t="s">
        <v>4201</v>
      </c>
      <c r="U121" s="16">
        <v>4510</v>
      </c>
    </row>
    <row r="122" spans="12:21" x14ac:dyDescent="0.25">
      <c r="L122" s="6" t="s">
        <v>299</v>
      </c>
      <c r="M122" s="6" t="s">
        <v>299</v>
      </c>
      <c r="N122" s="6" t="s">
        <v>1126</v>
      </c>
      <c r="O122" s="6">
        <v>100.83273</v>
      </c>
      <c r="P122" s="6">
        <v>14.8971921</v>
      </c>
      <c r="Q122" s="6" t="s">
        <v>4018</v>
      </c>
      <c r="S122" s="16">
        <v>117</v>
      </c>
      <c r="T122" s="16" t="s">
        <v>4202</v>
      </c>
      <c r="U122" s="16">
        <v>4310</v>
      </c>
    </row>
    <row r="123" spans="12:21" x14ac:dyDescent="0.25">
      <c r="L123" s="6" t="s">
        <v>1809</v>
      </c>
      <c r="M123" s="6" t="s">
        <v>1809</v>
      </c>
      <c r="N123" s="6" t="s">
        <v>4011</v>
      </c>
      <c r="O123" s="6">
        <v>9.6637587116630108</v>
      </c>
      <c r="P123" s="6">
        <v>34.247971412344803</v>
      </c>
      <c r="Q123" s="6" t="s">
        <v>4017</v>
      </c>
      <c r="S123" s="16">
        <v>118</v>
      </c>
      <c r="T123" s="16" t="s">
        <v>4203</v>
      </c>
      <c r="U123" s="16">
        <v>4250</v>
      </c>
    </row>
    <row r="124" spans="12:21" x14ac:dyDescent="0.25">
      <c r="L124" s="6" t="s">
        <v>197</v>
      </c>
      <c r="M124" s="6" t="s">
        <v>197</v>
      </c>
      <c r="N124" s="13" t="s">
        <v>983</v>
      </c>
      <c r="O124" s="6">
        <v>34.847445026515103</v>
      </c>
      <c r="P124" s="6">
        <v>39.0965346174196</v>
      </c>
      <c r="Q124" s="6" t="s">
        <v>4017</v>
      </c>
      <c r="S124" s="16">
        <v>119</v>
      </c>
      <c r="T124" s="16" t="s">
        <v>726</v>
      </c>
      <c r="U124" s="16">
        <v>4200</v>
      </c>
    </row>
    <row r="125" spans="12:21" x14ac:dyDescent="0.25">
      <c r="L125" s="6" t="s">
        <v>179</v>
      </c>
      <c r="M125" s="6" t="s">
        <v>179</v>
      </c>
      <c r="N125" s="6" t="s">
        <v>4011</v>
      </c>
      <c r="O125" s="6">
        <v>53.96484375</v>
      </c>
      <c r="P125" s="6" t="s">
        <v>4148</v>
      </c>
      <c r="Q125" s="6" t="s">
        <v>4017</v>
      </c>
      <c r="S125" s="16">
        <v>120</v>
      </c>
      <c r="T125" s="16" t="s">
        <v>347</v>
      </c>
      <c r="U125" s="16">
        <v>3980</v>
      </c>
    </row>
    <row r="126" spans="12:21" x14ac:dyDescent="0.25">
      <c r="L126" s="6" t="s">
        <v>126</v>
      </c>
      <c r="M126" s="6" t="s">
        <v>179</v>
      </c>
      <c r="N126" s="6" t="s">
        <v>4011</v>
      </c>
      <c r="O126" s="6">
        <v>53.96484375</v>
      </c>
      <c r="P126" s="6" t="s">
        <v>4148</v>
      </c>
      <c r="Q126" s="6" t="s">
        <v>4017</v>
      </c>
      <c r="S126" s="16">
        <v>121</v>
      </c>
      <c r="T126" s="16" t="s">
        <v>4204</v>
      </c>
      <c r="U126" s="16">
        <v>3770</v>
      </c>
    </row>
    <row r="127" spans="12:21" x14ac:dyDescent="0.25">
      <c r="L127" s="6" t="s">
        <v>492</v>
      </c>
      <c r="M127" s="6" t="s">
        <v>179</v>
      </c>
      <c r="N127" s="6" t="s">
        <v>4011</v>
      </c>
      <c r="O127" s="6">
        <v>53.96484375</v>
      </c>
      <c r="P127" s="6" t="s">
        <v>4148</v>
      </c>
      <c r="Q127" s="6" t="s">
        <v>4017</v>
      </c>
      <c r="S127" s="16">
        <v>122</v>
      </c>
      <c r="T127" s="16" t="s">
        <v>4205</v>
      </c>
      <c r="U127" s="16">
        <v>3710</v>
      </c>
    </row>
    <row r="128" spans="12:21" x14ac:dyDescent="0.25">
      <c r="L128" s="6" t="s">
        <v>1458</v>
      </c>
      <c r="M128" s="6" t="s">
        <v>1458</v>
      </c>
      <c r="N128" s="6" t="s">
        <v>4010</v>
      </c>
      <c r="O128" s="6">
        <v>32.390463808412001</v>
      </c>
      <c r="P128" s="6">
        <v>1.28083065102171</v>
      </c>
      <c r="Q128" s="6" t="s">
        <v>4017</v>
      </c>
      <c r="S128" s="16">
        <v>123</v>
      </c>
      <c r="T128" s="16" t="s">
        <v>1411</v>
      </c>
      <c r="U128" s="16">
        <v>3670</v>
      </c>
    </row>
    <row r="129" spans="12:21" x14ac:dyDescent="0.25">
      <c r="L129" s="6" t="s">
        <v>71</v>
      </c>
      <c r="M129" s="6" t="s">
        <v>71</v>
      </c>
      <c r="N129" s="6" t="s">
        <v>983</v>
      </c>
      <c r="O129" s="6">
        <v>-3.2765753000000002</v>
      </c>
      <c r="P129" s="6">
        <v>54.702354499999998</v>
      </c>
      <c r="Q129" s="6" t="s">
        <v>4018</v>
      </c>
      <c r="S129" s="16">
        <v>124</v>
      </c>
      <c r="T129" s="16" t="s">
        <v>4206</v>
      </c>
      <c r="U129" s="16">
        <v>3600</v>
      </c>
    </row>
    <row r="130" spans="12:21" x14ac:dyDescent="0.25">
      <c r="L130" s="6" t="s">
        <v>27</v>
      </c>
      <c r="M130" s="6" t="s">
        <v>27</v>
      </c>
      <c r="N130" s="6" t="s">
        <v>983</v>
      </c>
      <c r="O130" s="6">
        <v>31.617912802973901</v>
      </c>
      <c r="P130" s="6">
        <v>48.769300182878801</v>
      </c>
      <c r="Q130" s="6" t="s">
        <v>4017</v>
      </c>
      <c r="S130" s="16">
        <v>125</v>
      </c>
      <c r="T130" s="16" t="s">
        <v>4207</v>
      </c>
      <c r="U130" s="16">
        <v>3520</v>
      </c>
    </row>
    <row r="131" spans="12:21" x14ac:dyDescent="0.25">
      <c r="L131" s="6" t="s">
        <v>989</v>
      </c>
      <c r="M131" s="6" t="s">
        <v>989</v>
      </c>
      <c r="N131" s="6" t="s">
        <v>1371</v>
      </c>
      <c r="O131" s="6">
        <v>-55.988902270916903</v>
      </c>
      <c r="P131" s="6">
        <v>-32.8620720813405</v>
      </c>
      <c r="Q131" s="6" t="s">
        <v>4017</v>
      </c>
      <c r="S131" s="16">
        <v>126</v>
      </c>
      <c r="T131" s="16" t="s">
        <v>4208</v>
      </c>
      <c r="U131" s="16">
        <v>3490</v>
      </c>
    </row>
    <row r="132" spans="12:21" x14ac:dyDescent="0.25">
      <c r="L132" s="6" t="s">
        <v>56</v>
      </c>
      <c r="M132" s="6" t="s">
        <v>15</v>
      </c>
      <c r="N132" s="6" t="s">
        <v>4009</v>
      </c>
      <c r="O132" s="6">
        <v>-100.37109375</v>
      </c>
      <c r="P132" s="6">
        <v>40.580584664127599</v>
      </c>
      <c r="Q132" s="6" t="s">
        <v>4016</v>
      </c>
      <c r="S132" s="16">
        <v>127</v>
      </c>
      <c r="T132" s="16" t="s">
        <v>680</v>
      </c>
      <c r="U132" s="16">
        <v>3450</v>
      </c>
    </row>
    <row r="133" spans="12:21" x14ac:dyDescent="0.25">
      <c r="L133" s="6" t="s">
        <v>15</v>
      </c>
      <c r="M133" s="6" t="s">
        <v>15</v>
      </c>
      <c r="N133" s="6" t="s">
        <v>4009</v>
      </c>
      <c r="O133" s="6">
        <v>-100.37109375</v>
      </c>
      <c r="P133" s="6">
        <v>40.580584664127599</v>
      </c>
      <c r="Q133" s="6" t="s">
        <v>4016</v>
      </c>
      <c r="S133" s="16">
        <v>128</v>
      </c>
      <c r="T133" s="16" t="s">
        <v>8</v>
      </c>
      <c r="U133" s="16">
        <v>3400</v>
      </c>
    </row>
    <row r="134" spans="12:21" x14ac:dyDescent="0.25">
      <c r="L134" s="6" t="s">
        <v>1027</v>
      </c>
      <c r="M134" s="6" t="s">
        <v>1027</v>
      </c>
      <c r="N134" s="6" t="s">
        <v>1126</v>
      </c>
      <c r="O134" s="6">
        <v>106.448833475413</v>
      </c>
      <c r="P134" s="6">
        <v>16.221090864603799</v>
      </c>
      <c r="Q134" s="6" t="s">
        <v>4017</v>
      </c>
      <c r="S134" s="16">
        <v>129</v>
      </c>
      <c r="T134" s="16" t="s">
        <v>4209</v>
      </c>
      <c r="U134" s="16">
        <v>3370</v>
      </c>
    </row>
    <row r="135" spans="12:21" x14ac:dyDescent="0.25">
      <c r="L135" s="6" t="s">
        <v>1676</v>
      </c>
      <c r="M135" s="6" t="s">
        <v>1676</v>
      </c>
      <c r="N135" s="6" t="s">
        <v>1126</v>
      </c>
      <c r="O135" s="6">
        <v>106.448833475413</v>
      </c>
      <c r="P135" s="6">
        <v>16.221090864603799</v>
      </c>
      <c r="Q135" s="6" t="s">
        <v>4017</v>
      </c>
      <c r="S135" s="16">
        <v>130</v>
      </c>
      <c r="T135" s="16" t="s">
        <v>4210</v>
      </c>
      <c r="U135" s="16">
        <v>3360</v>
      </c>
    </row>
    <row r="136" spans="12:21" x14ac:dyDescent="0.25">
      <c r="L136" s="6" t="s">
        <v>1086</v>
      </c>
      <c r="M136" s="6" t="s">
        <v>1086</v>
      </c>
      <c r="N136" s="6" t="s">
        <v>4010</v>
      </c>
      <c r="O136" s="6">
        <v>27.797744664385998</v>
      </c>
      <c r="P136" s="6">
        <v>-13.458680049062499</v>
      </c>
      <c r="Q136" s="6" t="s">
        <v>4017</v>
      </c>
      <c r="S136" s="16">
        <v>131</v>
      </c>
      <c r="T136" s="16" t="s">
        <v>4211</v>
      </c>
      <c r="U136" s="16">
        <v>3190</v>
      </c>
    </row>
    <row r="137" spans="12:21" x14ac:dyDescent="0.25">
      <c r="L137" s="6" t="s">
        <v>1055</v>
      </c>
      <c r="M137" s="6" t="s">
        <v>1055</v>
      </c>
      <c r="N137" s="6" t="s">
        <v>4010</v>
      </c>
      <c r="O137" s="6">
        <v>29.8675890011496</v>
      </c>
      <c r="P137" s="6">
        <v>-19.000649332202801</v>
      </c>
      <c r="Q137" s="6" t="s">
        <v>4017</v>
      </c>
      <c r="S137" s="16">
        <v>132</v>
      </c>
      <c r="T137" s="16" t="s">
        <v>4212</v>
      </c>
      <c r="U137" s="16">
        <v>3110</v>
      </c>
    </row>
    <row r="138" spans="12:21" x14ac:dyDescent="0.25">
      <c r="S138" s="16">
        <v>133</v>
      </c>
      <c r="T138" s="16" t="s">
        <v>1676</v>
      </c>
      <c r="U138" s="16">
        <v>3070</v>
      </c>
    </row>
    <row r="139" spans="12:21" x14ac:dyDescent="0.25">
      <c r="S139" s="16">
        <v>134</v>
      </c>
      <c r="T139" s="16" t="s">
        <v>4213</v>
      </c>
      <c r="U139" s="16">
        <v>2790</v>
      </c>
    </row>
    <row r="140" spans="12:21" x14ac:dyDescent="0.25">
      <c r="S140" s="16">
        <v>135</v>
      </c>
      <c r="T140" s="16" t="s">
        <v>17</v>
      </c>
      <c r="U140" s="16">
        <v>2790</v>
      </c>
    </row>
    <row r="141" spans="12:21" x14ac:dyDescent="0.25">
      <c r="S141" s="16" t="s">
        <v>4151</v>
      </c>
      <c r="T141" s="16" t="s">
        <v>4214</v>
      </c>
      <c r="U141" s="16">
        <v>2710</v>
      </c>
    </row>
    <row r="142" spans="12:21" x14ac:dyDescent="0.25">
      <c r="S142" s="16">
        <v>136</v>
      </c>
      <c r="T142" s="16" t="s">
        <v>4215</v>
      </c>
      <c r="U142" s="16">
        <v>2500</v>
      </c>
    </row>
    <row r="143" spans="12:21" x14ac:dyDescent="0.25">
      <c r="S143" s="16">
        <v>137</v>
      </c>
      <c r="T143" s="16" t="s">
        <v>4216</v>
      </c>
      <c r="U143" s="16">
        <v>2460</v>
      </c>
    </row>
    <row r="144" spans="12:21" x14ac:dyDescent="0.25">
      <c r="S144" s="16">
        <v>138</v>
      </c>
      <c r="T144" s="16" t="s">
        <v>4217</v>
      </c>
      <c r="U144" s="16">
        <v>2440</v>
      </c>
    </row>
    <row r="145" spans="19:21" x14ac:dyDescent="0.25">
      <c r="S145" s="16">
        <v>139</v>
      </c>
      <c r="T145" s="16" t="s">
        <v>4218</v>
      </c>
      <c r="U145" s="16">
        <v>2420</v>
      </c>
    </row>
    <row r="146" spans="19:21" x14ac:dyDescent="0.25">
      <c r="S146" s="16">
        <v>140</v>
      </c>
      <c r="T146" s="16" t="s">
        <v>4219</v>
      </c>
      <c r="U146" s="16">
        <v>2410</v>
      </c>
    </row>
    <row r="147" spans="19:21" x14ac:dyDescent="0.25">
      <c r="S147" s="16">
        <v>141</v>
      </c>
      <c r="T147" s="16" t="s">
        <v>4220</v>
      </c>
      <c r="U147" s="16">
        <v>2270</v>
      </c>
    </row>
    <row r="148" spans="19:21" x14ac:dyDescent="0.25">
      <c r="S148" s="16">
        <v>142</v>
      </c>
      <c r="T148" s="16" t="s">
        <v>870</v>
      </c>
      <c r="U148" s="16">
        <v>2240</v>
      </c>
    </row>
    <row r="149" spans="19:21" x14ac:dyDescent="0.25">
      <c r="S149" s="16">
        <v>143</v>
      </c>
      <c r="T149" s="16" t="s">
        <v>4221</v>
      </c>
      <c r="U149" s="16">
        <v>2220</v>
      </c>
    </row>
    <row r="150" spans="19:21" x14ac:dyDescent="0.25">
      <c r="S150" s="16">
        <v>144</v>
      </c>
      <c r="T150" s="16" t="s">
        <v>4222</v>
      </c>
      <c r="U150" s="16">
        <v>2140</v>
      </c>
    </row>
    <row r="151" spans="19:21" x14ac:dyDescent="0.25">
      <c r="S151" s="16">
        <v>145</v>
      </c>
      <c r="T151" s="16" t="s">
        <v>799</v>
      </c>
      <c r="U151" s="16">
        <v>2080</v>
      </c>
    </row>
    <row r="152" spans="19:21" x14ac:dyDescent="0.25">
      <c r="S152" s="16">
        <v>146</v>
      </c>
      <c r="T152" s="16" t="s">
        <v>4223</v>
      </c>
      <c r="U152" s="16">
        <v>2070</v>
      </c>
    </row>
    <row r="153" spans="19:21" x14ac:dyDescent="0.25">
      <c r="S153" s="16">
        <v>147</v>
      </c>
      <c r="T153" s="16" t="s">
        <v>4224</v>
      </c>
      <c r="U153" s="16">
        <v>2030</v>
      </c>
    </row>
    <row r="154" spans="19:21" x14ac:dyDescent="0.25">
      <c r="S154" s="16">
        <v>148</v>
      </c>
      <c r="T154" s="16" t="s">
        <v>1745</v>
      </c>
      <c r="U154" s="16">
        <v>1970</v>
      </c>
    </row>
    <row r="155" spans="19:21" x14ac:dyDescent="0.25">
      <c r="S155" s="16">
        <v>149</v>
      </c>
      <c r="T155" s="16" t="s">
        <v>1444</v>
      </c>
      <c r="U155" s="16">
        <v>1950</v>
      </c>
    </row>
    <row r="156" spans="19:21" x14ac:dyDescent="0.25">
      <c r="S156" s="16">
        <v>150</v>
      </c>
      <c r="T156" s="16" t="s">
        <v>4225</v>
      </c>
      <c r="U156" s="16">
        <v>1930</v>
      </c>
    </row>
    <row r="157" spans="19:21" x14ac:dyDescent="0.25">
      <c r="S157" s="16">
        <v>151</v>
      </c>
      <c r="T157" s="16" t="s">
        <v>4226</v>
      </c>
      <c r="U157" s="16">
        <v>1910</v>
      </c>
    </row>
    <row r="158" spans="19:21" x14ac:dyDescent="0.25">
      <c r="S158" s="16">
        <v>152</v>
      </c>
      <c r="T158" s="16" t="s">
        <v>425</v>
      </c>
      <c r="U158" s="16">
        <v>1810</v>
      </c>
    </row>
    <row r="159" spans="19:21" x14ac:dyDescent="0.25">
      <c r="S159" s="16">
        <v>153</v>
      </c>
      <c r="T159" s="16" t="s">
        <v>4227</v>
      </c>
      <c r="U159" s="16">
        <v>1810</v>
      </c>
    </row>
    <row r="160" spans="19:21" x14ac:dyDescent="0.25">
      <c r="S160" s="16">
        <v>154</v>
      </c>
      <c r="T160" s="16" t="s">
        <v>1344</v>
      </c>
      <c r="U160" s="16">
        <v>1640</v>
      </c>
    </row>
    <row r="161" spans="19:21" x14ac:dyDescent="0.25">
      <c r="S161" s="16">
        <v>155</v>
      </c>
      <c r="T161" s="16" t="s">
        <v>1503</v>
      </c>
      <c r="U161" s="16">
        <v>1620</v>
      </c>
    </row>
    <row r="162" spans="19:21" x14ac:dyDescent="0.25">
      <c r="S162" s="16">
        <v>156</v>
      </c>
      <c r="T162" s="16" t="s">
        <v>4228</v>
      </c>
      <c r="U162" s="16">
        <v>1590</v>
      </c>
    </row>
    <row r="163" spans="19:21" x14ac:dyDescent="0.25">
      <c r="S163" s="16">
        <v>157</v>
      </c>
      <c r="T163" s="16" t="s">
        <v>4229</v>
      </c>
      <c r="U163" s="16">
        <v>1440</v>
      </c>
    </row>
    <row r="164" spans="19:21" x14ac:dyDescent="0.25">
      <c r="S164" s="16">
        <v>158</v>
      </c>
      <c r="T164" s="16" t="s">
        <v>1086</v>
      </c>
      <c r="U164" s="16">
        <v>1380</v>
      </c>
    </row>
    <row r="165" spans="19:21" x14ac:dyDescent="0.25">
      <c r="S165" s="16">
        <v>159</v>
      </c>
      <c r="T165" s="16" t="s">
        <v>4230</v>
      </c>
      <c r="U165" s="16">
        <v>1300</v>
      </c>
    </row>
    <row r="166" spans="19:21" x14ac:dyDescent="0.25">
      <c r="S166" s="16">
        <v>160</v>
      </c>
      <c r="T166" s="16" t="s">
        <v>4231</v>
      </c>
      <c r="U166" s="16">
        <v>1250</v>
      </c>
    </row>
    <row r="167" spans="19:21" x14ac:dyDescent="0.25">
      <c r="S167" s="16">
        <v>161</v>
      </c>
      <c r="T167" s="16" t="s">
        <v>1458</v>
      </c>
      <c r="U167" s="16">
        <v>1250</v>
      </c>
    </row>
    <row r="168" spans="19:21" x14ac:dyDescent="0.25">
      <c r="S168" s="16">
        <v>162</v>
      </c>
      <c r="T168" s="16" t="s">
        <v>4232</v>
      </c>
      <c r="U168" s="16">
        <v>1220</v>
      </c>
    </row>
    <row r="169" spans="19:21" x14ac:dyDescent="0.25">
      <c r="S169" s="16">
        <v>163</v>
      </c>
      <c r="T169" s="16" t="s">
        <v>4233</v>
      </c>
      <c r="U169" s="16">
        <v>1210</v>
      </c>
    </row>
    <row r="170" spans="19:21" x14ac:dyDescent="0.25">
      <c r="S170" s="16">
        <v>164</v>
      </c>
      <c r="T170" s="16" t="s">
        <v>4234</v>
      </c>
      <c r="U170" s="16">
        <v>1180</v>
      </c>
    </row>
    <row r="171" spans="19:21" x14ac:dyDescent="0.25">
      <c r="S171" s="16">
        <v>165</v>
      </c>
      <c r="T171" s="16" t="s">
        <v>4235</v>
      </c>
      <c r="U171" s="16">
        <v>1180</v>
      </c>
    </row>
    <row r="172" spans="19:21" x14ac:dyDescent="0.25">
      <c r="S172" s="16">
        <v>166</v>
      </c>
      <c r="T172" s="16" t="s">
        <v>4236</v>
      </c>
      <c r="U172" s="16">
        <v>1150</v>
      </c>
    </row>
    <row r="173" spans="19:21" x14ac:dyDescent="0.25">
      <c r="S173" s="16">
        <v>167</v>
      </c>
      <c r="T173" s="16" t="s">
        <v>4237</v>
      </c>
      <c r="U173" s="16">
        <v>1090</v>
      </c>
    </row>
    <row r="174" spans="19:21" x14ac:dyDescent="0.25">
      <c r="S174" s="16">
        <v>168</v>
      </c>
      <c r="T174" s="16" t="s">
        <v>4238</v>
      </c>
      <c r="U174" s="16">
        <v>1060</v>
      </c>
    </row>
    <row r="175" spans="19:21" x14ac:dyDescent="0.25">
      <c r="S175" s="16">
        <v>169</v>
      </c>
      <c r="T175" s="16" t="s">
        <v>1991</v>
      </c>
      <c r="U175" s="16">
        <v>1040</v>
      </c>
    </row>
    <row r="176" spans="19:21" x14ac:dyDescent="0.25">
      <c r="S176" s="16">
        <v>170</v>
      </c>
      <c r="T176" s="16" t="s">
        <v>4239</v>
      </c>
      <c r="U176" s="16">
        <v>1030</v>
      </c>
    </row>
    <row r="177" spans="19:21" x14ac:dyDescent="0.25">
      <c r="S177" s="16">
        <v>171</v>
      </c>
      <c r="T177" s="16" t="s">
        <v>4240</v>
      </c>
      <c r="U177" s="16">
        <v>1020</v>
      </c>
    </row>
    <row r="178" spans="19:21" x14ac:dyDescent="0.25">
      <c r="S178" s="16">
        <v>172</v>
      </c>
      <c r="T178" s="16" t="s">
        <v>4241</v>
      </c>
      <c r="U178" s="16">
        <v>960</v>
      </c>
    </row>
    <row r="179" spans="19:21" x14ac:dyDescent="0.25">
      <c r="S179" s="16">
        <v>173</v>
      </c>
      <c r="T179" s="16" t="s">
        <v>4242</v>
      </c>
      <c r="U179" s="16">
        <v>930</v>
      </c>
    </row>
    <row r="180" spans="19:21" x14ac:dyDescent="0.25">
      <c r="S180" s="16">
        <v>174</v>
      </c>
      <c r="T180" s="16" t="s">
        <v>4243</v>
      </c>
      <c r="U180" s="16">
        <v>890</v>
      </c>
    </row>
    <row r="181" spans="19:21" x14ac:dyDescent="0.25">
      <c r="S181" s="16">
        <v>175</v>
      </c>
      <c r="T181" s="16" t="s">
        <v>4244</v>
      </c>
      <c r="U181" s="16">
        <v>860</v>
      </c>
    </row>
    <row r="182" spans="19:21" x14ac:dyDescent="0.25">
      <c r="S182" s="16">
        <v>176</v>
      </c>
      <c r="T182" s="16" t="s">
        <v>4245</v>
      </c>
      <c r="U182" s="16">
        <v>830</v>
      </c>
    </row>
    <row r="183" spans="19:21" x14ac:dyDescent="0.25">
      <c r="S183" s="16">
        <v>177</v>
      </c>
      <c r="T183" s="16" t="s">
        <v>4246</v>
      </c>
      <c r="U183" s="16">
        <v>790</v>
      </c>
    </row>
    <row r="184" spans="19:21" x14ac:dyDescent="0.25">
      <c r="S184" s="16">
        <v>178</v>
      </c>
      <c r="T184" s="16" t="s">
        <v>4247</v>
      </c>
      <c r="U184" s="16">
        <v>720</v>
      </c>
    </row>
    <row r="185" spans="19:21" x14ac:dyDescent="0.25">
      <c r="S185" s="16">
        <v>179</v>
      </c>
      <c r="T185" s="16" t="s">
        <v>4248</v>
      </c>
      <c r="U185" s="16">
        <v>540</v>
      </c>
    </row>
    <row r="186" spans="19:21" x14ac:dyDescent="0.25">
      <c r="S186" s="16">
        <v>180</v>
      </c>
      <c r="T186" s="16" t="s">
        <v>4249</v>
      </c>
      <c r="U186" s="16">
        <v>400</v>
      </c>
    </row>
    <row r="187" spans="19:21" x14ac:dyDescent="0.25">
      <c r="S187" s="16">
        <v>181</v>
      </c>
      <c r="T187" s="16" t="s">
        <v>4250</v>
      </c>
      <c r="U187" s="16">
        <v>340</v>
      </c>
    </row>
    <row r="188" spans="19:21" x14ac:dyDescent="0.25">
      <c r="S188" s="16">
        <v>182</v>
      </c>
      <c r="T188" s="16" t="s">
        <v>4251</v>
      </c>
      <c r="U188" s="16">
        <v>320</v>
      </c>
    </row>
  </sheetData>
  <mergeCells count="1">
    <mergeCell ref="B1:C1"/>
  </mergeCells>
  <hyperlinks>
    <hyperlink ref="G1" r:id="rId1"/>
    <hyperlink ref="H1" r:id="rId2"/>
    <hyperlink ref="S2" r:id="rId3"/>
  </hyperlinks>
  <pageMargins left="0.7" right="0.7" top="0.75" bottom="0.75" header="0.3" footer="0.3"/>
  <pageSetup orientation="portrait" r:id="rId4"/>
  <drawing r:id="rId5"/>
  <tableParts count="3">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calc</vt:lpstr>
      <vt:lpstr>pivot_region</vt:lpstr>
      <vt:lpstr>pivot_country</vt:lpstr>
      <vt:lpstr>Data</vt:lpstr>
      <vt:lpstr>mapping</vt:lpstr>
    </vt:vector>
  </TitlesOfParts>
  <Company>Chandoo.org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Kostas</cp:lastModifiedBy>
  <dcterms:created xsi:type="dcterms:W3CDTF">2012-06-21T06:10:20Z</dcterms:created>
  <dcterms:modified xsi:type="dcterms:W3CDTF">2012-07-07T18:23:20Z</dcterms:modified>
</cp:coreProperties>
</file>